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 NARESH\Downloads\Excel 10-Dec-2011\Excel 10-Dec-2011\"/>
    </mc:Choice>
  </mc:AlternateContent>
  <xr:revisionPtr revIDLastSave="0" documentId="13_ncr:1_{AF8293BF-BD2E-4216-AE80-5EB15918AD73}" xr6:coauthVersionLast="47" xr6:coauthVersionMax="47" xr10:uidLastSave="{00000000-0000-0000-0000-000000000000}"/>
  <bookViews>
    <workbookView xWindow="-108" yWindow="-108" windowWidth="23256" windowHeight="12456" tabRatio="812" firstSheet="1" activeTab="1" xr2:uid="{00000000-000D-0000-FFFF-FFFF00000000}"/>
  </bookViews>
  <sheets>
    <sheet name="Centuries" sheetId="3" r:id="rId1"/>
    <sheet name="Queries" sheetId="4" r:id="rId2"/>
    <sheet name="Top 10" sheetId="5" r:id="rId3"/>
    <sheet name="Date" sheetId="6" r:id="rId4"/>
    <sheet name="Protection" sheetId="7" r:id="rId5"/>
    <sheet name="Sheet6" sheetId="9" r:id="rId6"/>
    <sheet name="Master" sheetId="10" r:id="rId7"/>
    <sheet name="Sheet2" sheetId="11" r:id="rId8"/>
    <sheet name="Pivot" sheetId="12" r:id="rId9"/>
    <sheet name="Sheet5" sheetId="15" r:id="rId10"/>
    <sheet name="Sheet9" sheetId="18" r:id="rId11"/>
    <sheet name="Scenario Summary" sheetId="20" r:id="rId12"/>
    <sheet name="Sheet1" sheetId="19" r:id="rId13"/>
    <sheet name="Sheet3" sheetId="21" r:id="rId14"/>
    <sheet name="Sheet4" sheetId="22" r:id="rId15"/>
    <sheet name="Sheet7" sheetId="23" r:id="rId16"/>
  </sheets>
  <definedNames>
    <definedName name="_xlnm._FilterDatabase" localSheetId="0" hidden="1">Centuries!$A$1:$AX$1165</definedName>
    <definedName name="Countries">Master!$B$7:$C$12</definedName>
    <definedName name="PlayerMaster">Centuries!$A:$AI</definedName>
  </definedNames>
  <calcPr calcId="191029"/>
  <pivotCaches>
    <pivotCache cacheId="2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3" l="1"/>
  <c r="G5" i="3"/>
  <c r="G1165" i="23"/>
  <c r="G1164" i="23"/>
  <c r="G1163" i="23"/>
  <c r="G1162" i="23"/>
  <c r="G1161" i="23"/>
  <c r="G1160" i="23"/>
  <c r="G1159" i="23"/>
  <c r="G1158" i="23"/>
  <c r="G1157" i="23"/>
  <c r="G1156" i="23"/>
  <c r="G1155" i="23"/>
  <c r="G1154" i="23"/>
  <c r="G1153" i="23"/>
  <c r="G1152" i="23"/>
  <c r="G1151" i="23"/>
  <c r="G1150" i="23"/>
  <c r="G1149" i="23"/>
  <c r="G1148" i="23"/>
  <c r="G1147" i="23"/>
  <c r="G1146" i="23"/>
  <c r="G1145" i="23"/>
  <c r="G1144" i="23"/>
  <c r="G1143" i="23"/>
  <c r="G1142" i="23"/>
  <c r="G1141" i="23"/>
  <c r="G1140" i="23"/>
  <c r="G1139" i="23"/>
  <c r="G1138" i="23"/>
  <c r="G1137" i="23"/>
  <c r="G1136" i="23"/>
  <c r="G1135" i="23"/>
  <c r="G1134" i="23"/>
  <c r="G1133" i="23"/>
  <c r="G1132" i="23"/>
  <c r="G1131" i="23"/>
  <c r="G1130" i="23"/>
  <c r="G1129" i="23"/>
  <c r="G1128" i="23"/>
  <c r="G1127" i="23"/>
  <c r="G1126" i="23"/>
  <c r="G1125" i="23"/>
  <c r="G1124" i="23"/>
  <c r="G1123" i="23"/>
  <c r="G1122" i="23"/>
  <c r="G1121" i="23"/>
  <c r="G1120" i="23"/>
  <c r="G1119" i="23"/>
  <c r="G1118" i="23"/>
  <c r="G1117" i="23"/>
  <c r="G1116" i="23"/>
  <c r="G1115" i="23"/>
  <c r="G1114" i="23"/>
  <c r="G1113" i="23"/>
  <c r="G1112" i="23"/>
  <c r="G1111" i="23"/>
  <c r="G1110" i="23"/>
  <c r="G1109" i="23"/>
  <c r="G1108" i="23"/>
  <c r="G1107" i="23"/>
  <c r="G1106" i="23"/>
  <c r="G1105" i="23"/>
  <c r="G1104" i="23"/>
  <c r="G1103" i="23"/>
  <c r="G1102" i="23"/>
  <c r="G1101" i="23"/>
  <c r="G1100" i="23"/>
  <c r="G1099" i="23"/>
  <c r="G1098" i="23"/>
  <c r="G1097" i="23"/>
  <c r="G1096" i="23"/>
  <c r="G1095" i="23"/>
  <c r="G1094" i="23"/>
  <c r="G1093" i="23"/>
  <c r="G1092" i="23"/>
  <c r="G1091" i="23"/>
  <c r="G1090" i="23"/>
  <c r="G1089" i="23"/>
  <c r="G1088" i="23"/>
  <c r="G1087" i="23"/>
  <c r="G1086" i="23"/>
  <c r="G1085" i="23"/>
  <c r="G1084" i="23"/>
  <c r="G1083" i="23"/>
  <c r="G1082" i="23"/>
  <c r="G1081" i="23"/>
  <c r="G1080" i="23"/>
  <c r="G1079" i="23"/>
  <c r="G1078" i="23"/>
  <c r="G1077" i="23"/>
  <c r="G1076" i="23"/>
  <c r="G1075" i="23"/>
  <c r="G1074" i="23"/>
  <c r="G1073" i="23"/>
  <c r="G1072" i="23"/>
  <c r="G1071" i="23"/>
  <c r="G1070" i="23"/>
  <c r="G1069" i="23"/>
  <c r="G1068" i="23"/>
  <c r="G1067" i="23"/>
  <c r="G1066" i="23"/>
  <c r="G1065" i="23"/>
  <c r="G1064" i="23"/>
  <c r="G1063" i="23"/>
  <c r="G1062" i="23"/>
  <c r="G1061" i="23"/>
  <c r="G1060" i="23"/>
  <c r="G1059" i="23"/>
  <c r="G1058" i="23"/>
  <c r="G1057" i="23"/>
  <c r="G1056" i="23"/>
  <c r="G1055" i="23"/>
  <c r="G1054" i="23"/>
  <c r="G1053" i="23"/>
  <c r="G1052" i="23"/>
  <c r="G1051" i="23"/>
  <c r="G1050" i="23"/>
  <c r="G1049" i="23"/>
  <c r="G1048" i="23"/>
  <c r="G1047" i="23"/>
  <c r="G1046" i="23"/>
  <c r="G1045" i="23"/>
  <c r="G1044" i="23"/>
  <c r="G1043" i="23"/>
  <c r="G1042" i="23"/>
  <c r="G1041" i="23"/>
  <c r="G1040" i="23"/>
  <c r="G1039" i="23"/>
  <c r="G1038" i="23"/>
  <c r="G1037" i="23"/>
  <c r="G1036" i="23"/>
  <c r="G1035" i="23"/>
  <c r="G1034" i="23"/>
  <c r="G1033" i="23"/>
  <c r="G1032" i="23"/>
  <c r="G1031" i="23"/>
  <c r="G1030" i="23"/>
  <c r="G1029" i="23"/>
  <c r="G1028" i="23"/>
  <c r="G1027" i="23"/>
  <c r="G1026" i="23"/>
  <c r="G1025" i="23"/>
  <c r="G1024" i="23"/>
  <c r="G1023" i="23"/>
  <c r="G1022" i="23"/>
  <c r="G1021" i="23"/>
  <c r="G1020" i="23"/>
  <c r="G1019" i="23"/>
  <c r="G1018" i="23"/>
  <c r="G1017" i="23"/>
  <c r="G1016" i="23"/>
  <c r="G1015" i="23"/>
  <c r="G1014" i="23"/>
  <c r="G1013" i="23"/>
  <c r="G1012" i="23"/>
  <c r="G1011" i="23"/>
  <c r="G1010" i="23"/>
  <c r="G1009" i="23"/>
  <c r="G1008" i="23"/>
  <c r="G1007" i="23"/>
  <c r="G1006" i="23"/>
  <c r="G1005" i="23"/>
  <c r="G1004" i="23"/>
  <c r="G1003" i="23"/>
  <c r="G1002" i="23"/>
  <c r="G1001" i="23"/>
  <c r="G1000" i="23"/>
  <c r="G999" i="23"/>
  <c r="G998" i="23"/>
  <c r="G997" i="23"/>
  <c r="G996" i="23"/>
  <c r="G995" i="23"/>
  <c r="G994" i="23"/>
  <c r="G993" i="23"/>
  <c r="G992" i="23"/>
  <c r="G991" i="23"/>
  <c r="G990" i="23"/>
  <c r="G989" i="23"/>
  <c r="G988" i="23"/>
  <c r="G987" i="23"/>
  <c r="G986" i="23"/>
  <c r="G985" i="23"/>
  <c r="G984" i="23"/>
  <c r="G983" i="23"/>
  <c r="G982" i="23"/>
  <c r="G981" i="23"/>
  <c r="G980" i="23"/>
  <c r="G979" i="23"/>
  <c r="G978" i="23"/>
  <c r="G977" i="23"/>
  <c r="G976" i="23"/>
  <c r="G975" i="23"/>
  <c r="G974" i="23"/>
  <c r="G973" i="23"/>
  <c r="G972" i="23"/>
  <c r="G971" i="23"/>
  <c r="G970" i="23"/>
  <c r="G969" i="23"/>
  <c r="G968" i="23"/>
  <c r="G967" i="23"/>
  <c r="G966" i="23"/>
  <c r="G965" i="23"/>
  <c r="G964" i="23"/>
  <c r="G963" i="23"/>
  <c r="G962" i="23"/>
  <c r="G961" i="23"/>
  <c r="G960" i="23"/>
  <c r="G959" i="23"/>
  <c r="G958" i="23"/>
  <c r="G957" i="23"/>
  <c r="G956" i="23"/>
  <c r="G955" i="23"/>
  <c r="G954" i="23"/>
  <c r="G953" i="23"/>
  <c r="G952" i="23"/>
  <c r="G951" i="23"/>
  <c r="G950" i="23"/>
  <c r="G949" i="23"/>
  <c r="G948" i="23"/>
  <c r="G947" i="23"/>
  <c r="G946" i="23"/>
  <c r="G945" i="23"/>
  <c r="G944" i="23"/>
  <c r="G943" i="23"/>
  <c r="G942" i="23"/>
  <c r="G941" i="23"/>
  <c r="G940" i="23"/>
  <c r="G939" i="23"/>
  <c r="G938" i="23"/>
  <c r="G937" i="23"/>
  <c r="G936" i="23"/>
  <c r="G935" i="23"/>
  <c r="G934" i="23"/>
  <c r="G933" i="23"/>
  <c r="G932" i="23"/>
  <c r="G931" i="23"/>
  <c r="G930" i="23"/>
  <c r="G929" i="23"/>
  <c r="G928" i="23"/>
  <c r="G927" i="23"/>
  <c r="G926" i="23"/>
  <c r="G925" i="23"/>
  <c r="G924" i="23"/>
  <c r="G923" i="23"/>
  <c r="G922" i="23"/>
  <c r="G921" i="23"/>
  <c r="G920" i="23"/>
  <c r="G919" i="23"/>
  <c r="G918" i="23"/>
  <c r="G917" i="23"/>
  <c r="G916" i="23"/>
  <c r="G915" i="23"/>
  <c r="G914" i="23"/>
  <c r="G913" i="23"/>
  <c r="G912" i="23"/>
  <c r="G911" i="23"/>
  <c r="G910" i="23"/>
  <c r="G909" i="23"/>
  <c r="G908" i="23"/>
  <c r="G907" i="23"/>
  <c r="G906" i="23"/>
  <c r="G905" i="23"/>
  <c r="G904" i="23"/>
  <c r="G903" i="23"/>
  <c r="G902" i="23"/>
  <c r="G901" i="23"/>
  <c r="G900" i="23"/>
  <c r="G899" i="23"/>
  <c r="G898" i="23"/>
  <c r="G897" i="23"/>
  <c r="G896" i="23"/>
  <c r="G895" i="23"/>
  <c r="G894" i="23"/>
  <c r="G893" i="23"/>
  <c r="G892" i="23"/>
  <c r="G891" i="23"/>
  <c r="G890" i="23"/>
  <c r="G889" i="23"/>
  <c r="G888" i="23"/>
  <c r="G887" i="23"/>
  <c r="G886" i="23"/>
  <c r="G885" i="23"/>
  <c r="G884" i="23"/>
  <c r="G883" i="23"/>
  <c r="G882" i="23"/>
  <c r="G881" i="23"/>
  <c r="G880" i="23"/>
  <c r="G879" i="23"/>
  <c r="G878" i="23"/>
  <c r="G877" i="23"/>
  <c r="G876" i="23"/>
  <c r="G875" i="23"/>
  <c r="G874" i="23"/>
  <c r="G873" i="23"/>
  <c r="G872" i="23"/>
  <c r="G871" i="23"/>
  <c r="G870" i="23"/>
  <c r="G869" i="23"/>
  <c r="G868" i="23"/>
  <c r="G867" i="23"/>
  <c r="G866" i="23"/>
  <c r="G865" i="23"/>
  <c r="G864" i="23"/>
  <c r="G863" i="23"/>
  <c r="G862" i="23"/>
  <c r="G861" i="23"/>
  <c r="G860" i="23"/>
  <c r="G859" i="23"/>
  <c r="G858" i="23"/>
  <c r="G857" i="23"/>
  <c r="G856" i="23"/>
  <c r="G855" i="23"/>
  <c r="G854" i="23"/>
  <c r="G853" i="23"/>
  <c r="G852" i="23"/>
  <c r="G851" i="23"/>
  <c r="G850" i="23"/>
  <c r="G849" i="23"/>
  <c r="G848" i="23"/>
  <c r="G847" i="23"/>
  <c r="G846" i="23"/>
  <c r="G845" i="23"/>
  <c r="G844" i="23"/>
  <c r="G843" i="23"/>
  <c r="G842" i="23"/>
  <c r="G841" i="23"/>
  <c r="G840" i="23"/>
  <c r="G839" i="23"/>
  <c r="G838" i="23"/>
  <c r="G837" i="23"/>
  <c r="G836" i="23"/>
  <c r="G835" i="23"/>
  <c r="G834" i="23"/>
  <c r="G833" i="23"/>
  <c r="G832" i="23"/>
  <c r="G831" i="23"/>
  <c r="G830" i="23"/>
  <c r="G829" i="23"/>
  <c r="G828" i="23"/>
  <c r="G827" i="23"/>
  <c r="G826" i="23"/>
  <c r="G825" i="23"/>
  <c r="G824" i="23"/>
  <c r="G823" i="23"/>
  <c r="G822" i="23"/>
  <c r="G821" i="23"/>
  <c r="G820" i="23"/>
  <c r="G819" i="23"/>
  <c r="G818" i="23"/>
  <c r="G817" i="23"/>
  <c r="G816" i="23"/>
  <c r="G815" i="23"/>
  <c r="G814" i="23"/>
  <c r="G813" i="23"/>
  <c r="G812" i="23"/>
  <c r="G811" i="23"/>
  <c r="G810" i="23"/>
  <c r="G809" i="23"/>
  <c r="G808" i="23"/>
  <c r="G807" i="23"/>
  <c r="G806" i="23"/>
  <c r="G805" i="23"/>
  <c r="G804" i="23"/>
  <c r="G803" i="23"/>
  <c r="G802" i="23"/>
  <c r="G801" i="23"/>
  <c r="G800" i="23"/>
  <c r="G799" i="23"/>
  <c r="G798" i="23"/>
  <c r="G797" i="23"/>
  <c r="G796" i="23"/>
  <c r="G795" i="23"/>
  <c r="G794" i="23"/>
  <c r="G793" i="23"/>
  <c r="G792" i="23"/>
  <c r="G791" i="23"/>
  <c r="G790" i="23"/>
  <c r="G789" i="23"/>
  <c r="G788" i="23"/>
  <c r="G787" i="23"/>
  <c r="G786" i="23"/>
  <c r="G785" i="23"/>
  <c r="G784" i="23"/>
  <c r="G783" i="23"/>
  <c r="G782" i="23"/>
  <c r="G781" i="23"/>
  <c r="G780" i="23"/>
  <c r="G779" i="23"/>
  <c r="G778" i="23"/>
  <c r="G777" i="23"/>
  <c r="G776" i="23"/>
  <c r="G775" i="23"/>
  <c r="G774" i="23"/>
  <c r="G773" i="23"/>
  <c r="G772" i="23"/>
  <c r="G771" i="23"/>
  <c r="G770" i="23"/>
  <c r="G769" i="23"/>
  <c r="G768" i="23"/>
  <c r="G767" i="23"/>
  <c r="G766" i="23"/>
  <c r="G765" i="23"/>
  <c r="G764" i="23"/>
  <c r="G763" i="23"/>
  <c r="G762" i="23"/>
  <c r="G761" i="23"/>
  <c r="G760" i="23"/>
  <c r="G759" i="23"/>
  <c r="G758" i="23"/>
  <c r="G757" i="23"/>
  <c r="G756" i="23"/>
  <c r="G755" i="23"/>
  <c r="G754" i="23"/>
  <c r="G753" i="23"/>
  <c r="G752" i="23"/>
  <c r="G751" i="23"/>
  <c r="G750" i="23"/>
  <c r="G749" i="23"/>
  <c r="G748" i="23"/>
  <c r="G747" i="23"/>
  <c r="G746" i="23"/>
  <c r="G745" i="23"/>
  <c r="G744" i="23"/>
  <c r="G743" i="23"/>
  <c r="G742" i="23"/>
  <c r="G741" i="23"/>
  <c r="G740" i="23"/>
  <c r="G739" i="23"/>
  <c r="G738" i="23"/>
  <c r="G737" i="23"/>
  <c r="G736" i="23"/>
  <c r="G735" i="23"/>
  <c r="G734" i="23"/>
  <c r="G733" i="23"/>
  <c r="G732" i="23"/>
  <c r="G731" i="23"/>
  <c r="G730" i="23"/>
  <c r="G729" i="23"/>
  <c r="G728" i="23"/>
  <c r="G727" i="23"/>
  <c r="G726" i="23"/>
  <c r="G725" i="23"/>
  <c r="G724" i="23"/>
  <c r="G723" i="23"/>
  <c r="G722" i="23"/>
  <c r="G721" i="23"/>
  <c r="G720" i="23"/>
  <c r="G719" i="23"/>
  <c r="G718" i="23"/>
  <c r="G717" i="23"/>
  <c r="G716" i="23"/>
  <c r="G715" i="23"/>
  <c r="G714" i="23"/>
  <c r="G713" i="23"/>
  <c r="G712" i="23"/>
  <c r="G711" i="23"/>
  <c r="G710" i="23"/>
  <c r="G709" i="23"/>
  <c r="G708" i="23"/>
  <c r="G707" i="23"/>
  <c r="G706" i="23"/>
  <c r="G705" i="23"/>
  <c r="G704" i="23"/>
  <c r="G703" i="23"/>
  <c r="G702" i="23"/>
  <c r="G701" i="23"/>
  <c r="G700" i="23"/>
  <c r="G699" i="23"/>
  <c r="G698" i="23"/>
  <c r="G697" i="23"/>
  <c r="G696" i="23"/>
  <c r="G695" i="23"/>
  <c r="G694" i="23"/>
  <c r="G693" i="23"/>
  <c r="G692" i="23"/>
  <c r="G691" i="23"/>
  <c r="G690" i="23"/>
  <c r="G689" i="23"/>
  <c r="G688" i="23"/>
  <c r="G687" i="23"/>
  <c r="G686" i="23"/>
  <c r="G685" i="23"/>
  <c r="G684" i="23"/>
  <c r="G683" i="23"/>
  <c r="G682" i="23"/>
  <c r="G681" i="23"/>
  <c r="G680" i="23"/>
  <c r="G679" i="23"/>
  <c r="G678" i="23"/>
  <c r="G677" i="23"/>
  <c r="G676" i="23"/>
  <c r="G675" i="23"/>
  <c r="G674" i="23"/>
  <c r="G673" i="23"/>
  <c r="G672" i="23"/>
  <c r="G671" i="23"/>
  <c r="G670" i="23"/>
  <c r="G669" i="23"/>
  <c r="G668" i="23"/>
  <c r="G667" i="23"/>
  <c r="G666" i="23"/>
  <c r="G665" i="23"/>
  <c r="G664" i="23"/>
  <c r="G663" i="23"/>
  <c r="G662" i="23"/>
  <c r="G661" i="23"/>
  <c r="G660" i="23"/>
  <c r="G659" i="23"/>
  <c r="G658" i="23"/>
  <c r="G657" i="23"/>
  <c r="G656" i="23"/>
  <c r="G655" i="23"/>
  <c r="G654" i="23"/>
  <c r="G653" i="23"/>
  <c r="G652" i="23"/>
  <c r="G651" i="23"/>
  <c r="G650" i="23"/>
  <c r="G649" i="23"/>
  <c r="G648" i="23"/>
  <c r="G647" i="23"/>
  <c r="G646" i="23"/>
  <c r="G645" i="23"/>
  <c r="G644" i="23"/>
  <c r="G643" i="23"/>
  <c r="G642" i="23"/>
  <c r="G641" i="23"/>
  <c r="G640" i="23"/>
  <c r="G639" i="23"/>
  <c r="G638" i="23"/>
  <c r="G637" i="23"/>
  <c r="G636" i="23"/>
  <c r="G635" i="23"/>
  <c r="G634" i="23"/>
  <c r="G633" i="23"/>
  <c r="G632" i="23"/>
  <c r="G631" i="23"/>
  <c r="G630" i="23"/>
  <c r="G629" i="23"/>
  <c r="G628" i="23"/>
  <c r="G627" i="23"/>
  <c r="G626" i="23"/>
  <c r="G625" i="23"/>
  <c r="G624" i="23"/>
  <c r="G623" i="23"/>
  <c r="G622" i="23"/>
  <c r="G621" i="23"/>
  <c r="G620" i="23"/>
  <c r="G619" i="23"/>
  <c r="G618" i="23"/>
  <c r="G617" i="23"/>
  <c r="G616" i="23"/>
  <c r="G615" i="23"/>
  <c r="G614" i="23"/>
  <c r="G613" i="23"/>
  <c r="G612" i="23"/>
  <c r="G611" i="23"/>
  <c r="G610" i="23"/>
  <c r="G609" i="23"/>
  <c r="G608" i="23"/>
  <c r="G607" i="23"/>
  <c r="G606" i="23"/>
  <c r="G605" i="23"/>
  <c r="G604" i="23"/>
  <c r="G603" i="23"/>
  <c r="G602" i="23"/>
  <c r="G601" i="23"/>
  <c r="G600" i="23"/>
  <c r="G599" i="23"/>
  <c r="G598" i="23"/>
  <c r="G597" i="23"/>
  <c r="G596" i="23"/>
  <c r="G595" i="23"/>
  <c r="G594" i="23"/>
  <c r="G593" i="23"/>
  <c r="G592" i="23"/>
  <c r="G591" i="23"/>
  <c r="G590" i="23"/>
  <c r="G589" i="23"/>
  <c r="G588" i="23"/>
  <c r="G587" i="23"/>
  <c r="G586" i="23"/>
  <c r="G585" i="23"/>
  <c r="G584" i="23"/>
  <c r="G583" i="23"/>
  <c r="G582" i="23"/>
  <c r="G581" i="23"/>
  <c r="G580" i="23"/>
  <c r="G579" i="23"/>
  <c r="G578" i="23"/>
  <c r="G577" i="23"/>
  <c r="G576" i="23"/>
  <c r="G575" i="23"/>
  <c r="G574" i="23"/>
  <c r="G573" i="23"/>
  <c r="G572" i="23"/>
  <c r="G571" i="23"/>
  <c r="G570" i="23"/>
  <c r="G569" i="23"/>
  <c r="G568" i="23"/>
  <c r="G567" i="23"/>
  <c r="G566" i="23"/>
  <c r="G565" i="23"/>
  <c r="G564" i="23"/>
  <c r="G563" i="23"/>
  <c r="G562" i="23"/>
  <c r="G561" i="23"/>
  <c r="G560" i="23"/>
  <c r="G559" i="23"/>
  <c r="G558" i="23"/>
  <c r="G557" i="23"/>
  <c r="G556" i="23"/>
  <c r="G555" i="23"/>
  <c r="G554" i="23"/>
  <c r="G553" i="23"/>
  <c r="G552" i="23"/>
  <c r="G551" i="23"/>
  <c r="G550" i="23"/>
  <c r="G549" i="23"/>
  <c r="G548" i="23"/>
  <c r="G547" i="23"/>
  <c r="G546" i="23"/>
  <c r="G545" i="23"/>
  <c r="G544" i="23"/>
  <c r="G543" i="23"/>
  <c r="G542" i="23"/>
  <c r="G541" i="23"/>
  <c r="G540" i="23"/>
  <c r="G539" i="23"/>
  <c r="G538" i="23"/>
  <c r="G537" i="23"/>
  <c r="G536" i="23"/>
  <c r="G535" i="23"/>
  <c r="G534" i="23"/>
  <c r="G533" i="23"/>
  <c r="G532" i="23"/>
  <c r="G531" i="23"/>
  <c r="G530" i="23"/>
  <c r="G529" i="23"/>
  <c r="G528" i="23"/>
  <c r="G527" i="23"/>
  <c r="G526" i="23"/>
  <c r="G525" i="23"/>
  <c r="G524" i="23"/>
  <c r="G523" i="23"/>
  <c r="G522" i="23"/>
  <c r="G521" i="23"/>
  <c r="G520" i="23"/>
  <c r="G519" i="23"/>
  <c r="G518" i="23"/>
  <c r="G517" i="23"/>
  <c r="G516" i="23"/>
  <c r="G515" i="23"/>
  <c r="G514" i="23"/>
  <c r="G513" i="23"/>
  <c r="G512" i="23"/>
  <c r="G511" i="23"/>
  <c r="G510" i="23"/>
  <c r="G509" i="23"/>
  <c r="G508" i="23"/>
  <c r="G507" i="23"/>
  <c r="G506" i="23"/>
  <c r="G505" i="23"/>
  <c r="G504" i="23"/>
  <c r="G503" i="23"/>
  <c r="G502" i="23"/>
  <c r="G501" i="23"/>
  <c r="G500" i="23"/>
  <c r="G499" i="23"/>
  <c r="G498" i="23"/>
  <c r="G497" i="23"/>
  <c r="G496" i="23"/>
  <c r="G495" i="23"/>
  <c r="G494" i="23"/>
  <c r="G493" i="23"/>
  <c r="G492" i="23"/>
  <c r="G491" i="23"/>
  <c r="G490" i="23"/>
  <c r="G489" i="23"/>
  <c r="G488" i="23"/>
  <c r="G487" i="23"/>
  <c r="G486" i="23"/>
  <c r="G485" i="23"/>
  <c r="G484" i="23"/>
  <c r="G483" i="23"/>
  <c r="G482" i="23"/>
  <c r="G481" i="23"/>
  <c r="G480" i="23"/>
  <c r="G479" i="23"/>
  <c r="G478" i="23"/>
  <c r="G477" i="23"/>
  <c r="G476" i="23"/>
  <c r="G475" i="23"/>
  <c r="G474" i="23"/>
  <c r="G473" i="23"/>
  <c r="G472" i="23"/>
  <c r="G471" i="23"/>
  <c r="G470" i="23"/>
  <c r="G469" i="23"/>
  <c r="G468" i="23"/>
  <c r="G467" i="23"/>
  <c r="G466" i="23"/>
  <c r="G465" i="23"/>
  <c r="G464" i="23"/>
  <c r="G463" i="23"/>
  <c r="G462" i="23"/>
  <c r="G461" i="23"/>
  <c r="G460" i="23"/>
  <c r="G459" i="23"/>
  <c r="G458" i="23"/>
  <c r="G457" i="23"/>
  <c r="G456" i="23"/>
  <c r="G455" i="23"/>
  <c r="G454" i="23"/>
  <c r="G453" i="23"/>
  <c r="G452" i="23"/>
  <c r="G451" i="23"/>
  <c r="G450" i="23"/>
  <c r="G449" i="23"/>
  <c r="G448" i="23"/>
  <c r="G447" i="23"/>
  <c r="G446" i="23"/>
  <c r="G445" i="23"/>
  <c r="G444" i="23"/>
  <c r="G443" i="23"/>
  <c r="G442" i="23"/>
  <c r="G441" i="23"/>
  <c r="G440" i="23"/>
  <c r="G439" i="23"/>
  <c r="G438" i="23"/>
  <c r="G437" i="23"/>
  <c r="G436" i="23"/>
  <c r="G435" i="23"/>
  <c r="G434" i="23"/>
  <c r="G433" i="23"/>
  <c r="G432" i="23"/>
  <c r="G431" i="23"/>
  <c r="G430" i="23"/>
  <c r="G429" i="23"/>
  <c r="G428" i="23"/>
  <c r="G427" i="23"/>
  <c r="G426" i="23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G355" i="23"/>
  <c r="G354" i="23"/>
  <c r="G353" i="23"/>
  <c r="G352" i="23"/>
  <c r="G351" i="23"/>
  <c r="G350" i="23"/>
  <c r="G349" i="23"/>
  <c r="G348" i="23"/>
  <c r="G347" i="23"/>
  <c r="G346" i="23"/>
  <c r="G345" i="23"/>
  <c r="G344" i="23"/>
  <c r="G343" i="23"/>
  <c r="G342" i="23"/>
  <c r="G341" i="23"/>
  <c r="G340" i="23"/>
  <c r="G339" i="23"/>
  <c r="G338" i="23"/>
  <c r="G337" i="23"/>
  <c r="G336" i="23"/>
  <c r="G335" i="23"/>
  <c r="G334" i="23"/>
  <c r="G333" i="23"/>
  <c r="G332" i="23"/>
  <c r="G331" i="23"/>
  <c r="G330" i="23"/>
  <c r="G329" i="23"/>
  <c r="G328" i="23"/>
  <c r="G327" i="23"/>
  <c r="G326" i="23"/>
  <c r="G325" i="23"/>
  <c r="G324" i="23"/>
  <c r="G323" i="23"/>
  <c r="G322" i="23"/>
  <c r="G321" i="23"/>
  <c r="G320" i="23"/>
  <c r="G319" i="23"/>
  <c r="G318" i="23"/>
  <c r="G317" i="23"/>
  <c r="G316" i="23"/>
  <c r="G315" i="23"/>
  <c r="G314" i="23"/>
  <c r="G313" i="23"/>
  <c r="G312" i="23"/>
  <c r="G311" i="23"/>
  <c r="G310" i="23"/>
  <c r="G309" i="23"/>
  <c r="G308" i="23"/>
  <c r="G307" i="23"/>
  <c r="G306" i="23"/>
  <c r="G305" i="23"/>
  <c r="G304" i="23"/>
  <c r="G303" i="23"/>
  <c r="G302" i="23"/>
  <c r="G301" i="23"/>
  <c r="G300" i="23"/>
  <c r="G299" i="23"/>
  <c r="G298" i="23"/>
  <c r="G297" i="23"/>
  <c r="G296" i="23"/>
  <c r="G295" i="23"/>
  <c r="G294" i="23"/>
  <c r="G293" i="23"/>
  <c r="G292" i="23"/>
  <c r="G291" i="23"/>
  <c r="G290" i="23"/>
  <c r="G289" i="23"/>
  <c r="G288" i="23"/>
  <c r="G287" i="23"/>
  <c r="G286" i="23"/>
  <c r="G285" i="23"/>
  <c r="G284" i="23"/>
  <c r="G283" i="23"/>
  <c r="G282" i="23"/>
  <c r="G281" i="23"/>
  <c r="G280" i="23"/>
  <c r="G279" i="23"/>
  <c r="G278" i="23"/>
  <c r="G277" i="23"/>
  <c r="G276" i="23"/>
  <c r="G275" i="23"/>
  <c r="G274" i="23"/>
  <c r="G273" i="23"/>
  <c r="G272" i="23"/>
  <c r="G271" i="23"/>
  <c r="G270" i="23"/>
  <c r="G269" i="23"/>
  <c r="G268" i="23"/>
  <c r="G267" i="23"/>
  <c r="G266" i="23"/>
  <c r="G265" i="23"/>
  <c r="G264" i="23"/>
  <c r="G263" i="23"/>
  <c r="G262" i="23"/>
  <c r="G261" i="23"/>
  <c r="G260" i="23"/>
  <c r="G259" i="23"/>
  <c r="G258" i="23"/>
  <c r="G257" i="23"/>
  <c r="G256" i="23"/>
  <c r="G255" i="23"/>
  <c r="G254" i="23"/>
  <c r="G253" i="23"/>
  <c r="G252" i="23"/>
  <c r="G251" i="23"/>
  <c r="G250" i="23"/>
  <c r="G249" i="23"/>
  <c r="G248" i="23"/>
  <c r="G247" i="23"/>
  <c r="G246" i="23"/>
  <c r="G245" i="23"/>
  <c r="G244" i="23"/>
  <c r="G243" i="23"/>
  <c r="G242" i="23"/>
  <c r="G241" i="23"/>
  <c r="G240" i="23"/>
  <c r="G239" i="23"/>
  <c r="G238" i="23"/>
  <c r="G237" i="23"/>
  <c r="G236" i="23"/>
  <c r="G235" i="23"/>
  <c r="G234" i="23"/>
  <c r="G233" i="23"/>
  <c r="G232" i="23"/>
  <c r="G231" i="23"/>
  <c r="G230" i="23"/>
  <c r="G229" i="23"/>
  <c r="G228" i="23"/>
  <c r="G227" i="23"/>
  <c r="G226" i="23"/>
  <c r="G225" i="23"/>
  <c r="G224" i="23"/>
  <c r="G223" i="23"/>
  <c r="G222" i="23"/>
  <c r="G221" i="23"/>
  <c r="G220" i="23"/>
  <c r="G219" i="23"/>
  <c r="G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G127" i="23"/>
  <c r="G126" i="23"/>
  <c r="G125" i="23"/>
  <c r="G124" i="23"/>
  <c r="G123" i="23"/>
  <c r="G122" i="23"/>
  <c r="G121" i="23"/>
  <c r="G120" i="23"/>
  <c r="G119" i="23"/>
  <c r="G118" i="23"/>
  <c r="G117" i="23"/>
  <c r="G116" i="23"/>
  <c r="G115" i="23"/>
  <c r="G114" i="23"/>
  <c r="G113" i="23"/>
  <c r="G112" i="23"/>
  <c r="G111" i="23"/>
  <c r="G110" i="23"/>
  <c r="G109" i="23"/>
  <c r="G108" i="23"/>
  <c r="G107" i="23"/>
  <c r="G106" i="23"/>
  <c r="G105" i="23"/>
  <c r="G104" i="23"/>
  <c r="G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F20" i="23"/>
  <c r="F23" i="23"/>
  <c r="F43" i="23"/>
  <c r="F61" i="23"/>
  <c r="F83" i="23"/>
  <c r="F84" i="23"/>
  <c r="F103" i="23"/>
  <c r="F104" i="23"/>
  <c r="F144" i="23"/>
  <c r="F145" i="23"/>
  <c r="F164" i="23"/>
  <c r="F167" i="23"/>
  <c r="F187" i="23"/>
  <c r="F205" i="23"/>
  <c r="F227" i="23"/>
  <c r="F228" i="23"/>
  <c r="F247" i="23"/>
  <c r="F248" i="23"/>
  <c r="F288" i="23"/>
  <c r="F289" i="23"/>
  <c r="F307" i="23"/>
  <c r="F308" i="23"/>
  <c r="F325" i="23"/>
  <c r="F343" i="23"/>
  <c r="F344" i="23"/>
  <c r="F361" i="23"/>
  <c r="F379" i="23"/>
  <c r="F380" i="23"/>
  <c r="F397" i="23"/>
  <c r="F415" i="23"/>
  <c r="F416" i="23"/>
  <c r="F433" i="23"/>
  <c r="F451" i="23"/>
  <c r="F452" i="23"/>
  <c r="F469" i="23"/>
  <c r="F487" i="23"/>
  <c r="F488" i="23"/>
  <c r="F505" i="23"/>
  <c r="F506" i="23"/>
  <c r="F523" i="23"/>
  <c r="F524" i="23"/>
  <c r="F541" i="23"/>
  <c r="F559" i="23"/>
  <c r="F560" i="23"/>
  <c r="F577" i="23"/>
  <c r="F595" i="23"/>
  <c r="F596" i="23"/>
  <c r="F613" i="23"/>
  <c r="F614" i="23"/>
  <c r="F631" i="23"/>
  <c r="F632" i="23"/>
  <c r="F649" i="23"/>
  <c r="F667" i="23"/>
  <c r="F668" i="23"/>
  <c r="F685" i="23"/>
  <c r="F703" i="23"/>
  <c r="F704" i="23"/>
  <c r="F721" i="23"/>
  <c r="F722" i="23"/>
  <c r="F739" i="23"/>
  <c r="F740" i="23"/>
  <c r="F757" i="23"/>
  <c r="F775" i="23"/>
  <c r="F776" i="23"/>
  <c r="F793" i="23"/>
  <c r="F811" i="23"/>
  <c r="F812" i="23"/>
  <c r="F829" i="23"/>
  <c r="F830" i="23"/>
  <c r="F844" i="23"/>
  <c r="F845" i="23"/>
  <c r="F860" i="23"/>
  <c r="F863" i="23"/>
  <c r="F877" i="23"/>
  <c r="F878" i="23"/>
  <c r="F887" i="23"/>
  <c r="F892" i="23"/>
  <c r="F893" i="23"/>
  <c r="F908" i="23"/>
  <c r="F916" i="23"/>
  <c r="F923" i="23"/>
  <c r="F929" i="23"/>
  <c r="F935" i="23"/>
  <c r="F936" i="23"/>
  <c r="F942" i="23"/>
  <c r="F948" i="23"/>
  <c r="F949" i="23"/>
  <c r="F955" i="23"/>
  <c r="F956" i="23"/>
  <c r="F961" i="23"/>
  <c r="F962" i="23"/>
  <c r="F968" i="23"/>
  <c r="F974" i="23"/>
  <c r="F983" i="23"/>
  <c r="F988" i="23"/>
  <c r="F995" i="23"/>
  <c r="F996" i="23"/>
  <c r="F1000" i="23"/>
  <c r="F1001" i="23"/>
  <c r="F1008" i="23"/>
  <c r="F1009" i="23"/>
  <c r="F1013" i="23"/>
  <c r="F1014" i="23"/>
  <c r="F1021" i="23"/>
  <c r="F1026" i="23"/>
  <c r="F1027" i="23"/>
  <c r="F1033" i="23"/>
  <c r="F1038" i="23"/>
  <c r="F1039" i="23"/>
  <c r="F1045" i="23"/>
  <c r="F1050" i="23"/>
  <c r="F1051" i="23"/>
  <c r="F1057" i="23"/>
  <c r="F1062" i="23"/>
  <c r="F1063" i="23"/>
  <c r="F1069" i="23"/>
  <c r="F1074" i="23"/>
  <c r="F1075" i="23"/>
  <c r="F1081" i="23"/>
  <c r="F1086" i="23"/>
  <c r="F1087" i="23"/>
  <c r="F1093" i="23"/>
  <c r="F1098" i="23"/>
  <c r="F1099" i="23"/>
  <c r="F1105" i="23"/>
  <c r="F1110" i="23"/>
  <c r="F1111" i="23"/>
  <c r="F1117" i="23"/>
  <c r="F1122" i="23"/>
  <c r="F1123" i="23"/>
  <c r="F1129" i="23"/>
  <c r="F1134" i="23"/>
  <c r="F1135" i="23"/>
  <c r="F1141" i="23"/>
  <c r="F1146" i="23"/>
  <c r="F1147" i="23"/>
  <c r="F1153" i="23"/>
  <c r="F1158" i="23"/>
  <c r="F1159" i="23"/>
  <c r="F1165" i="23"/>
  <c r="E1165" i="23"/>
  <c r="E1164" i="23"/>
  <c r="F1164" i="23" s="1"/>
  <c r="E1163" i="23"/>
  <c r="F1163" i="23" s="1"/>
  <c r="E1162" i="23"/>
  <c r="F1162" i="23" s="1"/>
  <c r="E1161" i="23"/>
  <c r="F1161" i="23" s="1"/>
  <c r="E1160" i="23"/>
  <c r="F1160" i="23" s="1"/>
  <c r="E1159" i="23"/>
  <c r="E1158" i="23"/>
  <c r="E1157" i="23"/>
  <c r="F1157" i="23" s="1"/>
  <c r="E1156" i="23"/>
  <c r="F1156" i="23" s="1"/>
  <c r="E1155" i="23"/>
  <c r="F1155" i="23" s="1"/>
  <c r="E1154" i="23"/>
  <c r="F1154" i="23" s="1"/>
  <c r="E1153" i="23"/>
  <c r="E1152" i="23"/>
  <c r="F1152" i="23" s="1"/>
  <c r="E1151" i="23"/>
  <c r="F1151" i="23" s="1"/>
  <c r="E1150" i="23"/>
  <c r="F1150" i="23" s="1"/>
  <c r="E1149" i="23"/>
  <c r="F1149" i="23" s="1"/>
  <c r="E1148" i="23"/>
  <c r="F1148" i="23" s="1"/>
  <c r="E1147" i="23"/>
  <c r="E1146" i="23"/>
  <c r="E1145" i="23"/>
  <c r="F1145" i="23" s="1"/>
  <c r="E1144" i="23"/>
  <c r="F1144" i="23" s="1"/>
  <c r="E1143" i="23"/>
  <c r="F1143" i="23" s="1"/>
  <c r="E1142" i="23"/>
  <c r="F1142" i="23" s="1"/>
  <c r="E1141" i="23"/>
  <c r="E1140" i="23"/>
  <c r="F1140" i="23" s="1"/>
  <c r="E1139" i="23"/>
  <c r="F1139" i="23" s="1"/>
  <c r="E1138" i="23"/>
  <c r="F1138" i="23" s="1"/>
  <c r="E1137" i="23"/>
  <c r="F1137" i="23" s="1"/>
  <c r="E1136" i="23"/>
  <c r="F1136" i="23" s="1"/>
  <c r="E1135" i="23"/>
  <c r="E1134" i="23"/>
  <c r="E1133" i="23"/>
  <c r="F1133" i="23" s="1"/>
  <c r="E1132" i="23"/>
  <c r="F1132" i="23" s="1"/>
  <c r="E1131" i="23"/>
  <c r="F1131" i="23" s="1"/>
  <c r="E1130" i="23"/>
  <c r="F1130" i="23" s="1"/>
  <c r="E1129" i="23"/>
  <c r="E1128" i="23"/>
  <c r="F1128" i="23" s="1"/>
  <c r="E1127" i="23"/>
  <c r="F1127" i="23" s="1"/>
  <c r="E1126" i="23"/>
  <c r="F1126" i="23" s="1"/>
  <c r="E1125" i="23"/>
  <c r="F1125" i="23" s="1"/>
  <c r="E1124" i="23"/>
  <c r="F1124" i="23" s="1"/>
  <c r="E1123" i="23"/>
  <c r="E1122" i="23"/>
  <c r="E1121" i="23"/>
  <c r="F1121" i="23" s="1"/>
  <c r="E1120" i="23"/>
  <c r="F1120" i="23" s="1"/>
  <c r="E1119" i="23"/>
  <c r="F1119" i="23" s="1"/>
  <c r="E1118" i="23"/>
  <c r="F1118" i="23" s="1"/>
  <c r="E1117" i="23"/>
  <c r="E1116" i="23"/>
  <c r="F1116" i="23" s="1"/>
  <c r="E1115" i="23"/>
  <c r="F1115" i="23" s="1"/>
  <c r="E1114" i="23"/>
  <c r="F1114" i="23" s="1"/>
  <c r="E1113" i="23"/>
  <c r="F1113" i="23" s="1"/>
  <c r="E1112" i="23"/>
  <c r="F1112" i="23" s="1"/>
  <c r="E1111" i="23"/>
  <c r="E1110" i="23"/>
  <c r="E1109" i="23"/>
  <c r="F1109" i="23" s="1"/>
  <c r="E1108" i="23"/>
  <c r="F1108" i="23" s="1"/>
  <c r="E1107" i="23"/>
  <c r="F1107" i="23" s="1"/>
  <c r="E1106" i="23"/>
  <c r="F1106" i="23" s="1"/>
  <c r="E1105" i="23"/>
  <c r="E1104" i="23"/>
  <c r="F1104" i="23" s="1"/>
  <c r="E1103" i="23"/>
  <c r="F1103" i="23" s="1"/>
  <c r="E1102" i="23"/>
  <c r="F1102" i="23" s="1"/>
  <c r="E1101" i="23"/>
  <c r="F1101" i="23" s="1"/>
  <c r="E1100" i="23"/>
  <c r="F1100" i="23" s="1"/>
  <c r="E1099" i="23"/>
  <c r="E1098" i="23"/>
  <c r="E1097" i="23"/>
  <c r="F1097" i="23" s="1"/>
  <c r="E1096" i="23"/>
  <c r="F1096" i="23" s="1"/>
  <c r="E1095" i="23"/>
  <c r="F1095" i="23" s="1"/>
  <c r="E1094" i="23"/>
  <c r="F1094" i="23" s="1"/>
  <c r="E1093" i="23"/>
  <c r="E1092" i="23"/>
  <c r="F1092" i="23" s="1"/>
  <c r="E1091" i="23"/>
  <c r="F1091" i="23" s="1"/>
  <c r="E1090" i="23"/>
  <c r="F1090" i="23" s="1"/>
  <c r="E1089" i="23"/>
  <c r="F1089" i="23" s="1"/>
  <c r="E1088" i="23"/>
  <c r="F1088" i="23" s="1"/>
  <c r="E1087" i="23"/>
  <c r="E1086" i="23"/>
  <c r="E1085" i="23"/>
  <c r="F1085" i="23" s="1"/>
  <c r="E1084" i="23"/>
  <c r="F1084" i="23" s="1"/>
  <c r="E1083" i="23"/>
  <c r="F1083" i="23" s="1"/>
  <c r="E1082" i="23"/>
  <c r="F1082" i="23" s="1"/>
  <c r="E1081" i="23"/>
  <c r="E1080" i="23"/>
  <c r="F1080" i="23" s="1"/>
  <c r="E1079" i="23"/>
  <c r="F1079" i="23" s="1"/>
  <c r="E1078" i="23"/>
  <c r="F1078" i="23" s="1"/>
  <c r="E1077" i="23"/>
  <c r="F1077" i="23" s="1"/>
  <c r="E1076" i="23"/>
  <c r="F1076" i="23" s="1"/>
  <c r="E1075" i="23"/>
  <c r="E1074" i="23"/>
  <c r="E1073" i="23"/>
  <c r="F1073" i="23" s="1"/>
  <c r="E1072" i="23"/>
  <c r="F1072" i="23" s="1"/>
  <c r="E1071" i="23"/>
  <c r="F1071" i="23" s="1"/>
  <c r="E1070" i="23"/>
  <c r="F1070" i="23" s="1"/>
  <c r="E1069" i="23"/>
  <c r="E1068" i="23"/>
  <c r="F1068" i="23" s="1"/>
  <c r="E1067" i="23"/>
  <c r="F1067" i="23" s="1"/>
  <c r="E1066" i="23"/>
  <c r="F1066" i="23" s="1"/>
  <c r="E1065" i="23"/>
  <c r="F1065" i="23" s="1"/>
  <c r="E1064" i="23"/>
  <c r="F1064" i="23" s="1"/>
  <c r="E1063" i="23"/>
  <c r="E1062" i="23"/>
  <c r="E1061" i="23"/>
  <c r="F1061" i="23" s="1"/>
  <c r="E1060" i="23"/>
  <c r="F1060" i="23" s="1"/>
  <c r="E1059" i="23"/>
  <c r="F1059" i="23" s="1"/>
  <c r="E1058" i="23"/>
  <c r="F1058" i="23" s="1"/>
  <c r="E1057" i="23"/>
  <c r="E1056" i="23"/>
  <c r="F1056" i="23" s="1"/>
  <c r="E1055" i="23"/>
  <c r="F1055" i="23" s="1"/>
  <c r="E1054" i="23"/>
  <c r="F1054" i="23" s="1"/>
  <c r="E1053" i="23"/>
  <c r="F1053" i="23" s="1"/>
  <c r="E1052" i="23"/>
  <c r="F1052" i="23" s="1"/>
  <c r="E1051" i="23"/>
  <c r="E1050" i="23"/>
  <c r="E1049" i="23"/>
  <c r="F1049" i="23" s="1"/>
  <c r="E1048" i="23"/>
  <c r="F1048" i="23" s="1"/>
  <c r="E1047" i="23"/>
  <c r="F1047" i="23" s="1"/>
  <c r="E1046" i="23"/>
  <c r="F1046" i="23" s="1"/>
  <c r="E1045" i="23"/>
  <c r="E1044" i="23"/>
  <c r="F1044" i="23" s="1"/>
  <c r="E1043" i="23"/>
  <c r="F1043" i="23" s="1"/>
  <c r="E1042" i="23"/>
  <c r="F1042" i="23" s="1"/>
  <c r="E1041" i="23"/>
  <c r="F1041" i="23" s="1"/>
  <c r="E1040" i="23"/>
  <c r="F1040" i="23" s="1"/>
  <c r="E1039" i="23"/>
  <c r="E1038" i="23"/>
  <c r="E1037" i="23"/>
  <c r="F1037" i="23" s="1"/>
  <c r="E1036" i="23"/>
  <c r="F1036" i="23" s="1"/>
  <c r="E1035" i="23"/>
  <c r="F1035" i="23" s="1"/>
  <c r="E1034" i="23"/>
  <c r="F1034" i="23" s="1"/>
  <c r="E1033" i="23"/>
  <c r="E1032" i="23"/>
  <c r="F1032" i="23" s="1"/>
  <c r="E1031" i="23"/>
  <c r="F1031" i="23" s="1"/>
  <c r="E1030" i="23"/>
  <c r="F1030" i="23" s="1"/>
  <c r="E1029" i="23"/>
  <c r="F1029" i="23" s="1"/>
  <c r="E1028" i="23"/>
  <c r="F1028" i="23" s="1"/>
  <c r="E1027" i="23"/>
  <c r="E1026" i="23"/>
  <c r="E1025" i="23"/>
  <c r="F1025" i="23" s="1"/>
  <c r="E1024" i="23"/>
  <c r="F1024" i="23" s="1"/>
  <c r="E1023" i="23"/>
  <c r="F1023" i="23" s="1"/>
  <c r="E1022" i="23"/>
  <c r="F1022" i="23" s="1"/>
  <c r="E1021" i="23"/>
  <c r="E1020" i="23"/>
  <c r="F1020" i="23" s="1"/>
  <c r="E1019" i="23"/>
  <c r="F1019" i="23" s="1"/>
  <c r="E1018" i="23"/>
  <c r="F1018" i="23" s="1"/>
  <c r="E1017" i="23"/>
  <c r="F1017" i="23" s="1"/>
  <c r="E1016" i="23"/>
  <c r="F1016" i="23" s="1"/>
  <c r="E1015" i="23"/>
  <c r="F1015" i="23" s="1"/>
  <c r="E1014" i="23"/>
  <c r="E1013" i="23"/>
  <c r="E1012" i="23"/>
  <c r="F1012" i="23" s="1"/>
  <c r="E1011" i="23"/>
  <c r="F1011" i="23" s="1"/>
  <c r="E1010" i="23"/>
  <c r="F1010" i="23" s="1"/>
  <c r="E1009" i="23"/>
  <c r="E1008" i="23"/>
  <c r="E1007" i="23"/>
  <c r="F1007" i="23" s="1"/>
  <c r="E1006" i="23"/>
  <c r="F1006" i="23" s="1"/>
  <c r="E1005" i="23"/>
  <c r="F1005" i="23" s="1"/>
  <c r="E1004" i="23"/>
  <c r="F1004" i="23" s="1"/>
  <c r="E1003" i="23"/>
  <c r="F1003" i="23" s="1"/>
  <c r="E1002" i="23"/>
  <c r="F1002" i="23" s="1"/>
  <c r="E1001" i="23"/>
  <c r="E1000" i="23"/>
  <c r="E999" i="23"/>
  <c r="F999" i="23" s="1"/>
  <c r="E998" i="23"/>
  <c r="F998" i="23" s="1"/>
  <c r="E997" i="23"/>
  <c r="F997" i="23" s="1"/>
  <c r="E996" i="23"/>
  <c r="E995" i="23"/>
  <c r="E994" i="23"/>
  <c r="F994" i="23" s="1"/>
  <c r="E993" i="23"/>
  <c r="F993" i="23" s="1"/>
  <c r="E992" i="23"/>
  <c r="F992" i="23" s="1"/>
  <c r="E991" i="23"/>
  <c r="F991" i="23" s="1"/>
  <c r="E990" i="23"/>
  <c r="F990" i="23" s="1"/>
  <c r="E989" i="23"/>
  <c r="F989" i="23" s="1"/>
  <c r="E988" i="23"/>
  <c r="E987" i="23"/>
  <c r="F987" i="23" s="1"/>
  <c r="E986" i="23"/>
  <c r="F986" i="23" s="1"/>
  <c r="E985" i="23"/>
  <c r="F985" i="23" s="1"/>
  <c r="E984" i="23"/>
  <c r="F984" i="23" s="1"/>
  <c r="E983" i="23"/>
  <c r="E982" i="23"/>
  <c r="F982" i="23" s="1"/>
  <c r="E981" i="23"/>
  <c r="F981" i="23" s="1"/>
  <c r="E980" i="23"/>
  <c r="F980" i="23" s="1"/>
  <c r="E979" i="23"/>
  <c r="F979" i="23" s="1"/>
  <c r="E978" i="23"/>
  <c r="F978" i="23" s="1"/>
  <c r="E977" i="23"/>
  <c r="F977" i="23" s="1"/>
  <c r="E976" i="23"/>
  <c r="F976" i="23" s="1"/>
  <c r="E975" i="23"/>
  <c r="F975" i="23" s="1"/>
  <c r="E974" i="23"/>
  <c r="E973" i="23"/>
  <c r="F973" i="23" s="1"/>
  <c r="E972" i="23"/>
  <c r="F972" i="23" s="1"/>
  <c r="E971" i="23"/>
  <c r="F971" i="23" s="1"/>
  <c r="E970" i="23"/>
  <c r="F970" i="23" s="1"/>
  <c r="E969" i="23"/>
  <c r="F969" i="23" s="1"/>
  <c r="E968" i="23"/>
  <c r="E967" i="23"/>
  <c r="F967" i="23" s="1"/>
  <c r="E966" i="23"/>
  <c r="F966" i="23" s="1"/>
  <c r="E965" i="23"/>
  <c r="F965" i="23" s="1"/>
  <c r="E964" i="23"/>
  <c r="F964" i="23" s="1"/>
  <c r="E963" i="23"/>
  <c r="F963" i="23" s="1"/>
  <c r="E962" i="23"/>
  <c r="E961" i="23"/>
  <c r="E960" i="23"/>
  <c r="F960" i="23" s="1"/>
  <c r="E959" i="23"/>
  <c r="F959" i="23" s="1"/>
  <c r="E958" i="23"/>
  <c r="F958" i="23" s="1"/>
  <c r="E957" i="23"/>
  <c r="F957" i="23" s="1"/>
  <c r="E956" i="23"/>
  <c r="E955" i="23"/>
  <c r="E954" i="23"/>
  <c r="F954" i="23" s="1"/>
  <c r="E953" i="23"/>
  <c r="F953" i="23" s="1"/>
  <c r="E952" i="23"/>
  <c r="F952" i="23" s="1"/>
  <c r="E951" i="23"/>
  <c r="F951" i="23" s="1"/>
  <c r="E950" i="23"/>
  <c r="F950" i="23" s="1"/>
  <c r="E949" i="23"/>
  <c r="E948" i="23"/>
  <c r="E947" i="23"/>
  <c r="F947" i="23" s="1"/>
  <c r="E946" i="23"/>
  <c r="F946" i="23" s="1"/>
  <c r="E945" i="23"/>
  <c r="F945" i="23" s="1"/>
  <c r="E944" i="23"/>
  <c r="F944" i="23" s="1"/>
  <c r="E943" i="23"/>
  <c r="F943" i="23" s="1"/>
  <c r="E942" i="23"/>
  <c r="E941" i="23"/>
  <c r="F941" i="23" s="1"/>
  <c r="E940" i="23"/>
  <c r="F940" i="23" s="1"/>
  <c r="E939" i="23"/>
  <c r="F939" i="23" s="1"/>
  <c r="E938" i="23"/>
  <c r="F938" i="23" s="1"/>
  <c r="E937" i="23"/>
  <c r="F937" i="23" s="1"/>
  <c r="E936" i="23"/>
  <c r="E935" i="23"/>
  <c r="E934" i="23"/>
  <c r="F934" i="23" s="1"/>
  <c r="E933" i="23"/>
  <c r="F933" i="23" s="1"/>
  <c r="E932" i="23"/>
  <c r="F932" i="23" s="1"/>
  <c r="E931" i="23"/>
  <c r="F931" i="23" s="1"/>
  <c r="E930" i="23"/>
  <c r="F930" i="23" s="1"/>
  <c r="E929" i="23"/>
  <c r="E928" i="23"/>
  <c r="F928" i="23" s="1"/>
  <c r="E927" i="23"/>
  <c r="F927" i="23" s="1"/>
  <c r="E926" i="23"/>
  <c r="F926" i="23" s="1"/>
  <c r="E925" i="23"/>
  <c r="F925" i="23" s="1"/>
  <c r="E924" i="23"/>
  <c r="F924" i="23" s="1"/>
  <c r="E923" i="23"/>
  <c r="E922" i="23"/>
  <c r="F922" i="23" s="1"/>
  <c r="E921" i="23"/>
  <c r="F921" i="23" s="1"/>
  <c r="E920" i="23"/>
  <c r="F920" i="23" s="1"/>
  <c r="E919" i="23"/>
  <c r="F919" i="23" s="1"/>
  <c r="E918" i="23"/>
  <c r="F918" i="23" s="1"/>
  <c r="E917" i="23"/>
  <c r="F917" i="23" s="1"/>
  <c r="E916" i="23"/>
  <c r="E915" i="23"/>
  <c r="F915" i="23" s="1"/>
  <c r="E914" i="23"/>
  <c r="F914" i="23" s="1"/>
  <c r="E913" i="23"/>
  <c r="F913" i="23" s="1"/>
  <c r="E912" i="23"/>
  <c r="F912" i="23" s="1"/>
  <c r="E911" i="23"/>
  <c r="F911" i="23" s="1"/>
  <c r="E910" i="23"/>
  <c r="F910" i="23" s="1"/>
  <c r="E909" i="23"/>
  <c r="F909" i="23" s="1"/>
  <c r="E908" i="23"/>
  <c r="E907" i="23"/>
  <c r="F907" i="23" s="1"/>
  <c r="E906" i="23"/>
  <c r="F906" i="23" s="1"/>
  <c r="E905" i="23"/>
  <c r="F905" i="23" s="1"/>
  <c r="E904" i="23"/>
  <c r="F904" i="23" s="1"/>
  <c r="E903" i="23"/>
  <c r="F903" i="23" s="1"/>
  <c r="E902" i="23"/>
  <c r="F902" i="23" s="1"/>
  <c r="E901" i="23"/>
  <c r="F901" i="23" s="1"/>
  <c r="E900" i="23"/>
  <c r="F900" i="23" s="1"/>
  <c r="E899" i="23"/>
  <c r="F899" i="23" s="1"/>
  <c r="E898" i="23"/>
  <c r="F898" i="23" s="1"/>
  <c r="E897" i="23"/>
  <c r="F897" i="23" s="1"/>
  <c r="E896" i="23"/>
  <c r="F896" i="23" s="1"/>
  <c r="E895" i="23"/>
  <c r="F895" i="23" s="1"/>
  <c r="E894" i="23"/>
  <c r="F894" i="23" s="1"/>
  <c r="E893" i="23"/>
  <c r="E892" i="23"/>
  <c r="E891" i="23"/>
  <c r="F891" i="23" s="1"/>
  <c r="E890" i="23"/>
  <c r="F890" i="23" s="1"/>
  <c r="E889" i="23"/>
  <c r="F889" i="23" s="1"/>
  <c r="E888" i="23"/>
  <c r="F888" i="23" s="1"/>
  <c r="E887" i="23"/>
  <c r="E886" i="23"/>
  <c r="F886" i="23" s="1"/>
  <c r="E885" i="23"/>
  <c r="F885" i="23" s="1"/>
  <c r="E884" i="23"/>
  <c r="F884" i="23" s="1"/>
  <c r="E883" i="23"/>
  <c r="F883" i="23" s="1"/>
  <c r="E882" i="23"/>
  <c r="F882" i="23" s="1"/>
  <c r="E881" i="23"/>
  <c r="F881" i="23" s="1"/>
  <c r="E880" i="23"/>
  <c r="F880" i="23" s="1"/>
  <c r="E879" i="23"/>
  <c r="F879" i="23" s="1"/>
  <c r="E878" i="23"/>
  <c r="E877" i="23"/>
  <c r="E876" i="23"/>
  <c r="F876" i="23" s="1"/>
  <c r="E875" i="23"/>
  <c r="F875" i="23" s="1"/>
  <c r="E874" i="23"/>
  <c r="F874" i="23" s="1"/>
  <c r="E873" i="23"/>
  <c r="F873" i="23" s="1"/>
  <c r="E872" i="23"/>
  <c r="F872" i="23" s="1"/>
  <c r="E871" i="23"/>
  <c r="F871" i="23" s="1"/>
  <c r="E870" i="23"/>
  <c r="F870" i="23" s="1"/>
  <c r="E869" i="23"/>
  <c r="F869" i="23" s="1"/>
  <c r="E868" i="23"/>
  <c r="F868" i="23" s="1"/>
  <c r="E867" i="23"/>
  <c r="F867" i="23" s="1"/>
  <c r="E866" i="23"/>
  <c r="F866" i="23" s="1"/>
  <c r="E865" i="23"/>
  <c r="F865" i="23" s="1"/>
  <c r="E864" i="23"/>
  <c r="F864" i="23" s="1"/>
  <c r="E863" i="23"/>
  <c r="E862" i="23"/>
  <c r="F862" i="23" s="1"/>
  <c r="E861" i="23"/>
  <c r="F861" i="23" s="1"/>
  <c r="E860" i="23"/>
  <c r="E859" i="23"/>
  <c r="F859" i="23" s="1"/>
  <c r="E858" i="23"/>
  <c r="F858" i="23" s="1"/>
  <c r="E857" i="23"/>
  <c r="F857" i="23" s="1"/>
  <c r="E856" i="23"/>
  <c r="F856" i="23" s="1"/>
  <c r="E855" i="23"/>
  <c r="F855" i="23" s="1"/>
  <c r="E854" i="23"/>
  <c r="F854" i="23" s="1"/>
  <c r="E853" i="23"/>
  <c r="F853" i="23" s="1"/>
  <c r="E852" i="23"/>
  <c r="F852" i="23" s="1"/>
  <c r="E851" i="23"/>
  <c r="F851" i="23" s="1"/>
  <c r="E850" i="23"/>
  <c r="F850" i="23" s="1"/>
  <c r="E849" i="23"/>
  <c r="F849" i="23" s="1"/>
  <c r="E848" i="23"/>
  <c r="F848" i="23" s="1"/>
  <c r="E847" i="23"/>
  <c r="F847" i="23" s="1"/>
  <c r="E846" i="23"/>
  <c r="F846" i="23" s="1"/>
  <c r="E845" i="23"/>
  <c r="E844" i="23"/>
  <c r="E843" i="23"/>
  <c r="F843" i="23" s="1"/>
  <c r="E842" i="23"/>
  <c r="F842" i="23" s="1"/>
  <c r="E841" i="23"/>
  <c r="F841" i="23" s="1"/>
  <c r="E840" i="23"/>
  <c r="F840" i="23" s="1"/>
  <c r="E839" i="23"/>
  <c r="F839" i="23" s="1"/>
  <c r="E838" i="23"/>
  <c r="F838" i="23" s="1"/>
  <c r="E837" i="23"/>
  <c r="F837" i="23" s="1"/>
  <c r="E836" i="23"/>
  <c r="F836" i="23" s="1"/>
  <c r="E835" i="23"/>
  <c r="F835" i="23" s="1"/>
  <c r="E834" i="23"/>
  <c r="F834" i="23" s="1"/>
  <c r="E833" i="23"/>
  <c r="F833" i="23" s="1"/>
  <c r="E832" i="23"/>
  <c r="F832" i="23" s="1"/>
  <c r="E831" i="23"/>
  <c r="F831" i="23" s="1"/>
  <c r="E830" i="23"/>
  <c r="E829" i="23"/>
  <c r="E828" i="23"/>
  <c r="F828" i="23" s="1"/>
  <c r="E827" i="23"/>
  <c r="F827" i="23" s="1"/>
  <c r="E826" i="23"/>
  <c r="F826" i="23" s="1"/>
  <c r="E825" i="23"/>
  <c r="F825" i="23" s="1"/>
  <c r="E824" i="23"/>
  <c r="F824" i="23" s="1"/>
  <c r="E823" i="23"/>
  <c r="F823" i="23" s="1"/>
  <c r="E822" i="23"/>
  <c r="F822" i="23" s="1"/>
  <c r="E821" i="23"/>
  <c r="F821" i="23" s="1"/>
  <c r="E820" i="23"/>
  <c r="F820" i="23" s="1"/>
  <c r="E819" i="23"/>
  <c r="F819" i="23" s="1"/>
  <c r="E818" i="23"/>
  <c r="F818" i="23" s="1"/>
  <c r="E817" i="23"/>
  <c r="F817" i="23" s="1"/>
  <c r="E816" i="23"/>
  <c r="F816" i="23" s="1"/>
  <c r="E815" i="23"/>
  <c r="F815" i="23" s="1"/>
  <c r="E814" i="23"/>
  <c r="F814" i="23" s="1"/>
  <c r="E813" i="23"/>
  <c r="F813" i="23" s="1"/>
  <c r="E812" i="23"/>
  <c r="E811" i="23"/>
  <c r="E810" i="23"/>
  <c r="F810" i="23" s="1"/>
  <c r="E809" i="23"/>
  <c r="F809" i="23" s="1"/>
  <c r="E808" i="23"/>
  <c r="F808" i="23" s="1"/>
  <c r="E807" i="23"/>
  <c r="F807" i="23" s="1"/>
  <c r="E806" i="23"/>
  <c r="F806" i="23" s="1"/>
  <c r="E805" i="23"/>
  <c r="F805" i="23" s="1"/>
  <c r="E804" i="23"/>
  <c r="F804" i="23" s="1"/>
  <c r="E803" i="23"/>
  <c r="F803" i="23" s="1"/>
  <c r="E802" i="23"/>
  <c r="F802" i="23" s="1"/>
  <c r="E801" i="23"/>
  <c r="F801" i="23" s="1"/>
  <c r="E800" i="23"/>
  <c r="F800" i="23" s="1"/>
  <c r="E799" i="23"/>
  <c r="F799" i="23" s="1"/>
  <c r="E798" i="23"/>
  <c r="F798" i="23" s="1"/>
  <c r="E797" i="23"/>
  <c r="F797" i="23" s="1"/>
  <c r="E796" i="23"/>
  <c r="F796" i="23" s="1"/>
  <c r="E795" i="23"/>
  <c r="F795" i="23" s="1"/>
  <c r="E794" i="23"/>
  <c r="F794" i="23" s="1"/>
  <c r="E793" i="23"/>
  <c r="E792" i="23"/>
  <c r="F792" i="23" s="1"/>
  <c r="E791" i="23"/>
  <c r="F791" i="23" s="1"/>
  <c r="E790" i="23"/>
  <c r="F790" i="23" s="1"/>
  <c r="E789" i="23"/>
  <c r="F789" i="23" s="1"/>
  <c r="E788" i="23"/>
  <c r="F788" i="23" s="1"/>
  <c r="E787" i="23"/>
  <c r="F787" i="23" s="1"/>
  <c r="E786" i="23"/>
  <c r="F786" i="23" s="1"/>
  <c r="E785" i="23"/>
  <c r="F785" i="23" s="1"/>
  <c r="E784" i="23"/>
  <c r="F784" i="23" s="1"/>
  <c r="E783" i="23"/>
  <c r="F783" i="23" s="1"/>
  <c r="E782" i="23"/>
  <c r="F782" i="23" s="1"/>
  <c r="E781" i="23"/>
  <c r="F781" i="23" s="1"/>
  <c r="E780" i="23"/>
  <c r="F780" i="23" s="1"/>
  <c r="E779" i="23"/>
  <c r="F779" i="23" s="1"/>
  <c r="E778" i="23"/>
  <c r="F778" i="23" s="1"/>
  <c r="E777" i="23"/>
  <c r="F777" i="23" s="1"/>
  <c r="E776" i="23"/>
  <c r="E775" i="23"/>
  <c r="E774" i="23"/>
  <c r="F774" i="23" s="1"/>
  <c r="E773" i="23"/>
  <c r="F773" i="23" s="1"/>
  <c r="E772" i="23"/>
  <c r="F772" i="23" s="1"/>
  <c r="E771" i="23"/>
  <c r="F771" i="23" s="1"/>
  <c r="E770" i="23"/>
  <c r="F770" i="23" s="1"/>
  <c r="E769" i="23"/>
  <c r="F769" i="23" s="1"/>
  <c r="E768" i="23"/>
  <c r="F768" i="23" s="1"/>
  <c r="E767" i="23"/>
  <c r="F767" i="23" s="1"/>
  <c r="E766" i="23"/>
  <c r="F766" i="23" s="1"/>
  <c r="E765" i="23"/>
  <c r="F765" i="23" s="1"/>
  <c r="E764" i="23"/>
  <c r="F764" i="23" s="1"/>
  <c r="E763" i="23"/>
  <c r="F763" i="23" s="1"/>
  <c r="E762" i="23"/>
  <c r="F762" i="23" s="1"/>
  <c r="E761" i="23"/>
  <c r="F761" i="23" s="1"/>
  <c r="E760" i="23"/>
  <c r="F760" i="23" s="1"/>
  <c r="E759" i="23"/>
  <c r="F759" i="23" s="1"/>
  <c r="E758" i="23"/>
  <c r="F758" i="23" s="1"/>
  <c r="E757" i="23"/>
  <c r="E756" i="23"/>
  <c r="F756" i="23" s="1"/>
  <c r="E755" i="23"/>
  <c r="F755" i="23" s="1"/>
  <c r="E754" i="23"/>
  <c r="F754" i="23" s="1"/>
  <c r="E753" i="23"/>
  <c r="F753" i="23" s="1"/>
  <c r="E752" i="23"/>
  <c r="F752" i="23" s="1"/>
  <c r="E751" i="23"/>
  <c r="F751" i="23" s="1"/>
  <c r="E750" i="23"/>
  <c r="F750" i="23" s="1"/>
  <c r="E749" i="23"/>
  <c r="F749" i="23" s="1"/>
  <c r="E748" i="23"/>
  <c r="F748" i="23" s="1"/>
  <c r="E747" i="23"/>
  <c r="F747" i="23" s="1"/>
  <c r="E746" i="23"/>
  <c r="F746" i="23" s="1"/>
  <c r="E745" i="23"/>
  <c r="F745" i="23" s="1"/>
  <c r="E744" i="23"/>
  <c r="F744" i="23" s="1"/>
  <c r="E743" i="23"/>
  <c r="F743" i="23" s="1"/>
  <c r="E742" i="23"/>
  <c r="F742" i="23" s="1"/>
  <c r="E741" i="23"/>
  <c r="F741" i="23" s="1"/>
  <c r="E740" i="23"/>
  <c r="E739" i="23"/>
  <c r="E738" i="23"/>
  <c r="F738" i="23" s="1"/>
  <c r="E737" i="23"/>
  <c r="F737" i="23" s="1"/>
  <c r="E736" i="23"/>
  <c r="F736" i="23" s="1"/>
  <c r="E735" i="23"/>
  <c r="F735" i="23" s="1"/>
  <c r="E734" i="23"/>
  <c r="F734" i="23" s="1"/>
  <c r="E733" i="23"/>
  <c r="F733" i="23" s="1"/>
  <c r="E732" i="23"/>
  <c r="F732" i="23" s="1"/>
  <c r="E731" i="23"/>
  <c r="F731" i="23" s="1"/>
  <c r="E730" i="23"/>
  <c r="F730" i="23" s="1"/>
  <c r="E729" i="23"/>
  <c r="F729" i="23" s="1"/>
  <c r="E728" i="23"/>
  <c r="F728" i="23" s="1"/>
  <c r="E727" i="23"/>
  <c r="F727" i="23" s="1"/>
  <c r="E726" i="23"/>
  <c r="F726" i="23" s="1"/>
  <c r="E725" i="23"/>
  <c r="F725" i="23" s="1"/>
  <c r="E724" i="23"/>
  <c r="F724" i="23" s="1"/>
  <c r="E723" i="23"/>
  <c r="F723" i="23" s="1"/>
  <c r="E722" i="23"/>
  <c r="E721" i="23"/>
  <c r="E720" i="23"/>
  <c r="F720" i="23" s="1"/>
  <c r="E719" i="23"/>
  <c r="F719" i="23" s="1"/>
  <c r="E718" i="23"/>
  <c r="F718" i="23" s="1"/>
  <c r="E717" i="23"/>
  <c r="F717" i="23" s="1"/>
  <c r="E716" i="23"/>
  <c r="F716" i="23" s="1"/>
  <c r="E715" i="23"/>
  <c r="F715" i="23" s="1"/>
  <c r="E714" i="23"/>
  <c r="F714" i="23" s="1"/>
  <c r="E713" i="23"/>
  <c r="F713" i="23" s="1"/>
  <c r="E712" i="23"/>
  <c r="F712" i="23" s="1"/>
  <c r="E711" i="23"/>
  <c r="F711" i="23" s="1"/>
  <c r="E710" i="23"/>
  <c r="F710" i="23" s="1"/>
  <c r="E709" i="23"/>
  <c r="F709" i="23" s="1"/>
  <c r="E708" i="23"/>
  <c r="F708" i="23" s="1"/>
  <c r="E707" i="23"/>
  <c r="F707" i="23" s="1"/>
  <c r="E706" i="23"/>
  <c r="F706" i="23" s="1"/>
  <c r="E705" i="23"/>
  <c r="F705" i="23" s="1"/>
  <c r="E704" i="23"/>
  <c r="E703" i="23"/>
  <c r="E702" i="23"/>
  <c r="F702" i="23" s="1"/>
  <c r="E701" i="23"/>
  <c r="F701" i="23" s="1"/>
  <c r="E700" i="23"/>
  <c r="F700" i="23" s="1"/>
  <c r="E699" i="23"/>
  <c r="F699" i="23" s="1"/>
  <c r="E698" i="23"/>
  <c r="F698" i="23" s="1"/>
  <c r="E697" i="23"/>
  <c r="F697" i="23" s="1"/>
  <c r="E696" i="23"/>
  <c r="F696" i="23" s="1"/>
  <c r="E695" i="23"/>
  <c r="F695" i="23" s="1"/>
  <c r="E694" i="23"/>
  <c r="F694" i="23" s="1"/>
  <c r="E693" i="23"/>
  <c r="F693" i="23" s="1"/>
  <c r="E692" i="23"/>
  <c r="F692" i="23" s="1"/>
  <c r="E691" i="23"/>
  <c r="F691" i="23" s="1"/>
  <c r="E690" i="23"/>
  <c r="F690" i="23" s="1"/>
  <c r="E689" i="23"/>
  <c r="F689" i="23" s="1"/>
  <c r="E688" i="23"/>
  <c r="F688" i="23" s="1"/>
  <c r="E687" i="23"/>
  <c r="F687" i="23" s="1"/>
  <c r="E686" i="23"/>
  <c r="F686" i="23" s="1"/>
  <c r="E685" i="23"/>
  <c r="E684" i="23"/>
  <c r="F684" i="23" s="1"/>
  <c r="E683" i="23"/>
  <c r="F683" i="23" s="1"/>
  <c r="E682" i="23"/>
  <c r="F682" i="23" s="1"/>
  <c r="E681" i="23"/>
  <c r="F681" i="23" s="1"/>
  <c r="E680" i="23"/>
  <c r="F680" i="23" s="1"/>
  <c r="E679" i="23"/>
  <c r="F679" i="23" s="1"/>
  <c r="E678" i="23"/>
  <c r="F678" i="23" s="1"/>
  <c r="E677" i="23"/>
  <c r="F677" i="23" s="1"/>
  <c r="E676" i="23"/>
  <c r="F676" i="23" s="1"/>
  <c r="E675" i="23"/>
  <c r="F675" i="23" s="1"/>
  <c r="E674" i="23"/>
  <c r="F674" i="23" s="1"/>
  <c r="E673" i="23"/>
  <c r="F673" i="23" s="1"/>
  <c r="E672" i="23"/>
  <c r="F672" i="23" s="1"/>
  <c r="E671" i="23"/>
  <c r="F671" i="23" s="1"/>
  <c r="E670" i="23"/>
  <c r="F670" i="23" s="1"/>
  <c r="E669" i="23"/>
  <c r="F669" i="23" s="1"/>
  <c r="E668" i="23"/>
  <c r="E667" i="23"/>
  <c r="E666" i="23"/>
  <c r="F666" i="23" s="1"/>
  <c r="E665" i="23"/>
  <c r="F665" i="23" s="1"/>
  <c r="E664" i="23"/>
  <c r="F664" i="23" s="1"/>
  <c r="E663" i="23"/>
  <c r="F663" i="23" s="1"/>
  <c r="E662" i="23"/>
  <c r="F662" i="23" s="1"/>
  <c r="E661" i="23"/>
  <c r="F661" i="23" s="1"/>
  <c r="E660" i="23"/>
  <c r="F660" i="23" s="1"/>
  <c r="E659" i="23"/>
  <c r="F659" i="23" s="1"/>
  <c r="E658" i="23"/>
  <c r="F658" i="23" s="1"/>
  <c r="E657" i="23"/>
  <c r="F657" i="23" s="1"/>
  <c r="E656" i="23"/>
  <c r="F656" i="23" s="1"/>
  <c r="E655" i="23"/>
  <c r="F655" i="23" s="1"/>
  <c r="E654" i="23"/>
  <c r="F654" i="23" s="1"/>
  <c r="E653" i="23"/>
  <c r="F653" i="23" s="1"/>
  <c r="E652" i="23"/>
  <c r="F652" i="23" s="1"/>
  <c r="E651" i="23"/>
  <c r="F651" i="23" s="1"/>
  <c r="E650" i="23"/>
  <c r="F650" i="23" s="1"/>
  <c r="E649" i="23"/>
  <c r="E648" i="23"/>
  <c r="F648" i="23" s="1"/>
  <c r="E647" i="23"/>
  <c r="F647" i="23" s="1"/>
  <c r="E646" i="23"/>
  <c r="F646" i="23" s="1"/>
  <c r="E645" i="23"/>
  <c r="F645" i="23" s="1"/>
  <c r="E644" i="23"/>
  <c r="F644" i="23" s="1"/>
  <c r="E643" i="23"/>
  <c r="F643" i="23" s="1"/>
  <c r="E642" i="23"/>
  <c r="F642" i="23" s="1"/>
  <c r="E641" i="23"/>
  <c r="F641" i="23" s="1"/>
  <c r="E640" i="23"/>
  <c r="F640" i="23" s="1"/>
  <c r="E639" i="23"/>
  <c r="F639" i="23" s="1"/>
  <c r="E638" i="23"/>
  <c r="F638" i="23" s="1"/>
  <c r="E637" i="23"/>
  <c r="F637" i="23" s="1"/>
  <c r="E636" i="23"/>
  <c r="F636" i="23" s="1"/>
  <c r="E635" i="23"/>
  <c r="F635" i="23" s="1"/>
  <c r="E634" i="23"/>
  <c r="F634" i="23" s="1"/>
  <c r="E633" i="23"/>
  <c r="F633" i="23" s="1"/>
  <c r="E632" i="23"/>
  <c r="E631" i="23"/>
  <c r="E630" i="23"/>
  <c r="F630" i="23" s="1"/>
  <c r="E629" i="23"/>
  <c r="F629" i="23" s="1"/>
  <c r="E628" i="23"/>
  <c r="F628" i="23" s="1"/>
  <c r="E627" i="23"/>
  <c r="F627" i="23" s="1"/>
  <c r="E626" i="23"/>
  <c r="F626" i="23" s="1"/>
  <c r="E625" i="23"/>
  <c r="F625" i="23" s="1"/>
  <c r="E624" i="23"/>
  <c r="F624" i="23" s="1"/>
  <c r="E623" i="23"/>
  <c r="F623" i="23" s="1"/>
  <c r="E622" i="23"/>
  <c r="F622" i="23" s="1"/>
  <c r="E621" i="23"/>
  <c r="F621" i="23" s="1"/>
  <c r="E620" i="23"/>
  <c r="F620" i="23" s="1"/>
  <c r="E619" i="23"/>
  <c r="F619" i="23" s="1"/>
  <c r="E618" i="23"/>
  <c r="F618" i="23" s="1"/>
  <c r="E617" i="23"/>
  <c r="F617" i="23" s="1"/>
  <c r="E616" i="23"/>
  <c r="F616" i="23" s="1"/>
  <c r="E615" i="23"/>
  <c r="F615" i="23" s="1"/>
  <c r="E614" i="23"/>
  <c r="E613" i="23"/>
  <c r="E612" i="23"/>
  <c r="F612" i="23" s="1"/>
  <c r="E611" i="23"/>
  <c r="F611" i="23" s="1"/>
  <c r="E610" i="23"/>
  <c r="F610" i="23" s="1"/>
  <c r="E609" i="23"/>
  <c r="F609" i="23" s="1"/>
  <c r="E608" i="23"/>
  <c r="F608" i="23" s="1"/>
  <c r="E607" i="23"/>
  <c r="F607" i="23" s="1"/>
  <c r="E606" i="23"/>
  <c r="F606" i="23" s="1"/>
  <c r="E605" i="23"/>
  <c r="F605" i="23" s="1"/>
  <c r="E604" i="23"/>
  <c r="F604" i="23" s="1"/>
  <c r="E603" i="23"/>
  <c r="F603" i="23" s="1"/>
  <c r="E602" i="23"/>
  <c r="F602" i="23" s="1"/>
  <c r="E601" i="23"/>
  <c r="F601" i="23" s="1"/>
  <c r="E600" i="23"/>
  <c r="F600" i="23" s="1"/>
  <c r="E599" i="23"/>
  <c r="F599" i="23" s="1"/>
  <c r="E598" i="23"/>
  <c r="F598" i="23" s="1"/>
  <c r="E597" i="23"/>
  <c r="F597" i="23" s="1"/>
  <c r="E596" i="23"/>
  <c r="E595" i="23"/>
  <c r="E594" i="23"/>
  <c r="F594" i="23" s="1"/>
  <c r="E593" i="23"/>
  <c r="F593" i="23" s="1"/>
  <c r="E592" i="23"/>
  <c r="F592" i="23" s="1"/>
  <c r="E591" i="23"/>
  <c r="F591" i="23" s="1"/>
  <c r="E590" i="23"/>
  <c r="F590" i="23" s="1"/>
  <c r="E589" i="23"/>
  <c r="F589" i="23" s="1"/>
  <c r="E588" i="23"/>
  <c r="F588" i="23" s="1"/>
  <c r="E587" i="23"/>
  <c r="F587" i="23" s="1"/>
  <c r="E586" i="23"/>
  <c r="F586" i="23" s="1"/>
  <c r="E585" i="23"/>
  <c r="F585" i="23" s="1"/>
  <c r="E584" i="23"/>
  <c r="F584" i="23" s="1"/>
  <c r="E583" i="23"/>
  <c r="F583" i="23" s="1"/>
  <c r="E582" i="23"/>
  <c r="F582" i="23" s="1"/>
  <c r="E581" i="23"/>
  <c r="F581" i="23" s="1"/>
  <c r="E580" i="23"/>
  <c r="F580" i="23" s="1"/>
  <c r="E579" i="23"/>
  <c r="F579" i="23" s="1"/>
  <c r="E578" i="23"/>
  <c r="F578" i="23" s="1"/>
  <c r="E577" i="23"/>
  <c r="E576" i="23"/>
  <c r="F576" i="23" s="1"/>
  <c r="E575" i="23"/>
  <c r="F575" i="23" s="1"/>
  <c r="E574" i="23"/>
  <c r="F574" i="23" s="1"/>
  <c r="E573" i="23"/>
  <c r="F573" i="23" s="1"/>
  <c r="E572" i="23"/>
  <c r="F572" i="23" s="1"/>
  <c r="E571" i="23"/>
  <c r="F571" i="23" s="1"/>
  <c r="E570" i="23"/>
  <c r="F570" i="23" s="1"/>
  <c r="E569" i="23"/>
  <c r="F569" i="23" s="1"/>
  <c r="E568" i="23"/>
  <c r="F568" i="23" s="1"/>
  <c r="E567" i="23"/>
  <c r="F567" i="23" s="1"/>
  <c r="E566" i="23"/>
  <c r="F566" i="23" s="1"/>
  <c r="E565" i="23"/>
  <c r="F565" i="23" s="1"/>
  <c r="E564" i="23"/>
  <c r="F564" i="23" s="1"/>
  <c r="E563" i="23"/>
  <c r="F563" i="23" s="1"/>
  <c r="E562" i="23"/>
  <c r="F562" i="23" s="1"/>
  <c r="E561" i="23"/>
  <c r="F561" i="23" s="1"/>
  <c r="E560" i="23"/>
  <c r="E559" i="23"/>
  <c r="E558" i="23"/>
  <c r="F558" i="23" s="1"/>
  <c r="E557" i="23"/>
  <c r="F557" i="23" s="1"/>
  <c r="E556" i="23"/>
  <c r="F556" i="23" s="1"/>
  <c r="E555" i="23"/>
  <c r="F555" i="23" s="1"/>
  <c r="E554" i="23"/>
  <c r="F554" i="23" s="1"/>
  <c r="E553" i="23"/>
  <c r="F553" i="23" s="1"/>
  <c r="E552" i="23"/>
  <c r="F552" i="23" s="1"/>
  <c r="E551" i="23"/>
  <c r="F551" i="23" s="1"/>
  <c r="E550" i="23"/>
  <c r="F550" i="23" s="1"/>
  <c r="E549" i="23"/>
  <c r="F549" i="23" s="1"/>
  <c r="E548" i="23"/>
  <c r="F548" i="23" s="1"/>
  <c r="E547" i="23"/>
  <c r="F547" i="23" s="1"/>
  <c r="E546" i="23"/>
  <c r="F546" i="23" s="1"/>
  <c r="E545" i="23"/>
  <c r="F545" i="23" s="1"/>
  <c r="E544" i="23"/>
  <c r="F544" i="23" s="1"/>
  <c r="E543" i="23"/>
  <c r="F543" i="23" s="1"/>
  <c r="E542" i="23"/>
  <c r="F542" i="23" s="1"/>
  <c r="E541" i="23"/>
  <c r="E540" i="23"/>
  <c r="F540" i="23" s="1"/>
  <c r="E539" i="23"/>
  <c r="F539" i="23" s="1"/>
  <c r="E538" i="23"/>
  <c r="F538" i="23" s="1"/>
  <c r="E537" i="23"/>
  <c r="F537" i="23" s="1"/>
  <c r="E536" i="23"/>
  <c r="F536" i="23" s="1"/>
  <c r="E535" i="23"/>
  <c r="F535" i="23" s="1"/>
  <c r="E534" i="23"/>
  <c r="F534" i="23" s="1"/>
  <c r="E533" i="23"/>
  <c r="F533" i="23" s="1"/>
  <c r="E532" i="23"/>
  <c r="F532" i="23" s="1"/>
  <c r="E531" i="23"/>
  <c r="F531" i="23" s="1"/>
  <c r="E530" i="23"/>
  <c r="F530" i="23" s="1"/>
  <c r="E529" i="23"/>
  <c r="F529" i="23" s="1"/>
  <c r="E528" i="23"/>
  <c r="F528" i="23" s="1"/>
  <c r="E527" i="23"/>
  <c r="F527" i="23" s="1"/>
  <c r="E526" i="23"/>
  <c r="F526" i="23" s="1"/>
  <c r="E525" i="23"/>
  <c r="F525" i="23" s="1"/>
  <c r="E524" i="23"/>
  <c r="E523" i="23"/>
  <c r="E522" i="23"/>
  <c r="F522" i="23" s="1"/>
  <c r="E521" i="23"/>
  <c r="F521" i="23" s="1"/>
  <c r="E520" i="23"/>
  <c r="F520" i="23" s="1"/>
  <c r="E519" i="23"/>
  <c r="F519" i="23" s="1"/>
  <c r="E518" i="23"/>
  <c r="F518" i="23" s="1"/>
  <c r="E517" i="23"/>
  <c r="F517" i="23" s="1"/>
  <c r="E516" i="23"/>
  <c r="F516" i="23" s="1"/>
  <c r="E515" i="23"/>
  <c r="F515" i="23" s="1"/>
  <c r="E514" i="23"/>
  <c r="F514" i="23" s="1"/>
  <c r="E513" i="23"/>
  <c r="F513" i="23" s="1"/>
  <c r="E512" i="23"/>
  <c r="F512" i="23" s="1"/>
  <c r="E511" i="23"/>
  <c r="F511" i="23" s="1"/>
  <c r="E510" i="23"/>
  <c r="F510" i="23" s="1"/>
  <c r="E509" i="23"/>
  <c r="F509" i="23" s="1"/>
  <c r="E508" i="23"/>
  <c r="F508" i="23" s="1"/>
  <c r="E507" i="23"/>
  <c r="F507" i="23" s="1"/>
  <c r="E506" i="23"/>
  <c r="E505" i="23"/>
  <c r="E504" i="23"/>
  <c r="F504" i="23" s="1"/>
  <c r="E503" i="23"/>
  <c r="F503" i="23" s="1"/>
  <c r="E502" i="23"/>
  <c r="F502" i="23" s="1"/>
  <c r="E501" i="23"/>
  <c r="F501" i="23" s="1"/>
  <c r="E500" i="23"/>
  <c r="F500" i="23" s="1"/>
  <c r="E499" i="23"/>
  <c r="F499" i="23" s="1"/>
  <c r="E498" i="23"/>
  <c r="F498" i="23" s="1"/>
  <c r="E497" i="23"/>
  <c r="F497" i="23" s="1"/>
  <c r="E496" i="23"/>
  <c r="F496" i="23" s="1"/>
  <c r="E495" i="23"/>
  <c r="F495" i="23" s="1"/>
  <c r="E494" i="23"/>
  <c r="F494" i="23" s="1"/>
  <c r="E493" i="23"/>
  <c r="F493" i="23" s="1"/>
  <c r="E492" i="23"/>
  <c r="F492" i="23" s="1"/>
  <c r="E491" i="23"/>
  <c r="F491" i="23" s="1"/>
  <c r="E490" i="23"/>
  <c r="F490" i="23" s="1"/>
  <c r="E489" i="23"/>
  <c r="F489" i="23" s="1"/>
  <c r="E488" i="23"/>
  <c r="E487" i="23"/>
  <c r="E486" i="23"/>
  <c r="F486" i="23" s="1"/>
  <c r="E485" i="23"/>
  <c r="F485" i="23" s="1"/>
  <c r="E484" i="23"/>
  <c r="F484" i="23" s="1"/>
  <c r="E483" i="23"/>
  <c r="F483" i="23" s="1"/>
  <c r="E482" i="23"/>
  <c r="F482" i="23" s="1"/>
  <c r="E481" i="23"/>
  <c r="F481" i="23" s="1"/>
  <c r="E480" i="23"/>
  <c r="F480" i="23" s="1"/>
  <c r="E479" i="23"/>
  <c r="F479" i="23" s="1"/>
  <c r="E478" i="23"/>
  <c r="F478" i="23" s="1"/>
  <c r="E477" i="23"/>
  <c r="F477" i="23" s="1"/>
  <c r="E476" i="23"/>
  <c r="F476" i="23" s="1"/>
  <c r="E475" i="23"/>
  <c r="F475" i="23" s="1"/>
  <c r="E474" i="23"/>
  <c r="F474" i="23" s="1"/>
  <c r="E473" i="23"/>
  <c r="F473" i="23" s="1"/>
  <c r="E472" i="23"/>
  <c r="F472" i="23" s="1"/>
  <c r="E471" i="23"/>
  <c r="F471" i="23" s="1"/>
  <c r="E470" i="23"/>
  <c r="F470" i="23" s="1"/>
  <c r="E469" i="23"/>
  <c r="E468" i="23"/>
  <c r="F468" i="23" s="1"/>
  <c r="E467" i="23"/>
  <c r="F467" i="23" s="1"/>
  <c r="E466" i="23"/>
  <c r="F466" i="23" s="1"/>
  <c r="E465" i="23"/>
  <c r="F465" i="23" s="1"/>
  <c r="E464" i="23"/>
  <c r="F464" i="23" s="1"/>
  <c r="E463" i="23"/>
  <c r="F463" i="23" s="1"/>
  <c r="E462" i="23"/>
  <c r="F462" i="23" s="1"/>
  <c r="E461" i="23"/>
  <c r="F461" i="23" s="1"/>
  <c r="E460" i="23"/>
  <c r="F460" i="23" s="1"/>
  <c r="E459" i="23"/>
  <c r="F459" i="23" s="1"/>
  <c r="E458" i="23"/>
  <c r="F458" i="23" s="1"/>
  <c r="E457" i="23"/>
  <c r="F457" i="23" s="1"/>
  <c r="E456" i="23"/>
  <c r="F456" i="23" s="1"/>
  <c r="E455" i="23"/>
  <c r="F455" i="23" s="1"/>
  <c r="E454" i="23"/>
  <c r="F454" i="23" s="1"/>
  <c r="E453" i="23"/>
  <c r="F453" i="23" s="1"/>
  <c r="E452" i="23"/>
  <c r="E451" i="23"/>
  <c r="E450" i="23"/>
  <c r="F450" i="23" s="1"/>
  <c r="E449" i="23"/>
  <c r="F449" i="23" s="1"/>
  <c r="E448" i="23"/>
  <c r="F448" i="23" s="1"/>
  <c r="E447" i="23"/>
  <c r="F447" i="23" s="1"/>
  <c r="E446" i="23"/>
  <c r="F446" i="23" s="1"/>
  <c r="E445" i="23"/>
  <c r="F445" i="23" s="1"/>
  <c r="E444" i="23"/>
  <c r="F444" i="23" s="1"/>
  <c r="E443" i="23"/>
  <c r="F443" i="23" s="1"/>
  <c r="E442" i="23"/>
  <c r="F442" i="23" s="1"/>
  <c r="E441" i="23"/>
  <c r="F441" i="23" s="1"/>
  <c r="E440" i="23"/>
  <c r="F440" i="23" s="1"/>
  <c r="E439" i="23"/>
  <c r="F439" i="23" s="1"/>
  <c r="E438" i="23"/>
  <c r="F438" i="23" s="1"/>
  <c r="E437" i="23"/>
  <c r="F437" i="23" s="1"/>
  <c r="E436" i="23"/>
  <c r="F436" i="23" s="1"/>
  <c r="E435" i="23"/>
  <c r="F435" i="23" s="1"/>
  <c r="E434" i="23"/>
  <c r="F434" i="23" s="1"/>
  <c r="E433" i="23"/>
  <c r="E432" i="23"/>
  <c r="F432" i="23" s="1"/>
  <c r="E431" i="23"/>
  <c r="F431" i="23" s="1"/>
  <c r="E430" i="23"/>
  <c r="F430" i="23" s="1"/>
  <c r="E429" i="23"/>
  <c r="F429" i="23" s="1"/>
  <c r="E428" i="23"/>
  <c r="F428" i="23" s="1"/>
  <c r="E427" i="23"/>
  <c r="F427" i="23" s="1"/>
  <c r="E426" i="23"/>
  <c r="F426" i="23" s="1"/>
  <c r="E425" i="23"/>
  <c r="F425" i="23" s="1"/>
  <c r="E424" i="23"/>
  <c r="F424" i="23" s="1"/>
  <c r="E423" i="23"/>
  <c r="F423" i="23" s="1"/>
  <c r="E422" i="23"/>
  <c r="F422" i="23" s="1"/>
  <c r="E421" i="23"/>
  <c r="F421" i="23" s="1"/>
  <c r="E420" i="23"/>
  <c r="F420" i="23" s="1"/>
  <c r="E419" i="23"/>
  <c r="F419" i="23" s="1"/>
  <c r="E418" i="23"/>
  <c r="F418" i="23" s="1"/>
  <c r="E417" i="23"/>
  <c r="F417" i="23" s="1"/>
  <c r="E416" i="23"/>
  <c r="E415" i="23"/>
  <c r="E414" i="23"/>
  <c r="F414" i="23" s="1"/>
  <c r="E413" i="23"/>
  <c r="F413" i="23" s="1"/>
  <c r="E412" i="23"/>
  <c r="F412" i="23" s="1"/>
  <c r="E411" i="23"/>
  <c r="F411" i="23" s="1"/>
  <c r="E410" i="23"/>
  <c r="F410" i="23" s="1"/>
  <c r="E409" i="23"/>
  <c r="F409" i="23" s="1"/>
  <c r="E408" i="23"/>
  <c r="F408" i="23" s="1"/>
  <c r="E407" i="23"/>
  <c r="F407" i="23" s="1"/>
  <c r="E406" i="23"/>
  <c r="F406" i="23" s="1"/>
  <c r="E405" i="23"/>
  <c r="F405" i="23" s="1"/>
  <c r="E404" i="23"/>
  <c r="F404" i="23" s="1"/>
  <c r="E403" i="23"/>
  <c r="F403" i="23" s="1"/>
  <c r="E402" i="23"/>
  <c r="F402" i="23" s="1"/>
  <c r="E401" i="23"/>
  <c r="F401" i="23" s="1"/>
  <c r="E400" i="23"/>
  <c r="F400" i="23" s="1"/>
  <c r="E399" i="23"/>
  <c r="F399" i="23" s="1"/>
  <c r="E398" i="23"/>
  <c r="F398" i="23" s="1"/>
  <c r="E397" i="23"/>
  <c r="E396" i="23"/>
  <c r="F396" i="23" s="1"/>
  <c r="E395" i="23"/>
  <c r="F395" i="23" s="1"/>
  <c r="E394" i="23"/>
  <c r="F394" i="23" s="1"/>
  <c r="E393" i="23"/>
  <c r="F393" i="23" s="1"/>
  <c r="E392" i="23"/>
  <c r="F392" i="23" s="1"/>
  <c r="E391" i="23"/>
  <c r="F391" i="23" s="1"/>
  <c r="E390" i="23"/>
  <c r="F390" i="23" s="1"/>
  <c r="E389" i="23"/>
  <c r="F389" i="23" s="1"/>
  <c r="E388" i="23"/>
  <c r="F388" i="23" s="1"/>
  <c r="E387" i="23"/>
  <c r="F387" i="23" s="1"/>
  <c r="E386" i="23"/>
  <c r="F386" i="23" s="1"/>
  <c r="E385" i="23"/>
  <c r="F385" i="23" s="1"/>
  <c r="E384" i="23"/>
  <c r="F384" i="23" s="1"/>
  <c r="E383" i="23"/>
  <c r="F383" i="23" s="1"/>
  <c r="E382" i="23"/>
  <c r="F382" i="23" s="1"/>
  <c r="E381" i="23"/>
  <c r="F381" i="23" s="1"/>
  <c r="E380" i="23"/>
  <c r="E379" i="23"/>
  <c r="E378" i="23"/>
  <c r="F378" i="23" s="1"/>
  <c r="E377" i="23"/>
  <c r="F377" i="23" s="1"/>
  <c r="E376" i="23"/>
  <c r="F376" i="23" s="1"/>
  <c r="E375" i="23"/>
  <c r="F375" i="23" s="1"/>
  <c r="E374" i="23"/>
  <c r="F374" i="23" s="1"/>
  <c r="E373" i="23"/>
  <c r="F373" i="23" s="1"/>
  <c r="E372" i="23"/>
  <c r="F372" i="23" s="1"/>
  <c r="E371" i="23"/>
  <c r="F371" i="23" s="1"/>
  <c r="E370" i="23"/>
  <c r="F370" i="23" s="1"/>
  <c r="E369" i="23"/>
  <c r="F369" i="23" s="1"/>
  <c r="E368" i="23"/>
  <c r="F368" i="23" s="1"/>
  <c r="E367" i="23"/>
  <c r="F367" i="23" s="1"/>
  <c r="E366" i="23"/>
  <c r="F366" i="23" s="1"/>
  <c r="E365" i="23"/>
  <c r="F365" i="23" s="1"/>
  <c r="E364" i="23"/>
  <c r="F364" i="23" s="1"/>
  <c r="E363" i="23"/>
  <c r="F363" i="23" s="1"/>
  <c r="E362" i="23"/>
  <c r="F362" i="23" s="1"/>
  <c r="E361" i="23"/>
  <c r="E360" i="23"/>
  <c r="F360" i="23" s="1"/>
  <c r="E359" i="23"/>
  <c r="F359" i="23" s="1"/>
  <c r="E358" i="23"/>
  <c r="F358" i="23" s="1"/>
  <c r="E357" i="23"/>
  <c r="F357" i="23" s="1"/>
  <c r="E356" i="23"/>
  <c r="F356" i="23" s="1"/>
  <c r="E355" i="23"/>
  <c r="F355" i="23" s="1"/>
  <c r="E354" i="23"/>
  <c r="F354" i="23" s="1"/>
  <c r="E353" i="23"/>
  <c r="F353" i="23" s="1"/>
  <c r="E352" i="23"/>
  <c r="F352" i="23" s="1"/>
  <c r="E351" i="23"/>
  <c r="F351" i="23" s="1"/>
  <c r="E350" i="23"/>
  <c r="F350" i="23" s="1"/>
  <c r="E349" i="23"/>
  <c r="F349" i="23" s="1"/>
  <c r="E348" i="23"/>
  <c r="F348" i="23" s="1"/>
  <c r="E347" i="23"/>
  <c r="F347" i="23" s="1"/>
  <c r="E346" i="23"/>
  <c r="F346" i="23" s="1"/>
  <c r="E345" i="23"/>
  <c r="F345" i="23" s="1"/>
  <c r="E344" i="23"/>
  <c r="E343" i="23"/>
  <c r="E342" i="23"/>
  <c r="F342" i="23" s="1"/>
  <c r="E341" i="23"/>
  <c r="F341" i="23" s="1"/>
  <c r="E340" i="23"/>
  <c r="F340" i="23" s="1"/>
  <c r="E339" i="23"/>
  <c r="F339" i="23" s="1"/>
  <c r="E338" i="23"/>
  <c r="F338" i="23" s="1"/>
  <c r="E337" i="23"/>
  <c r="F337" i="23" s="1"/>
  <c r="E336" i="23"/>
  <c r="F336" i="23" s="1"/>
  <c r="E335" i="23"/>
  <c r="F335" i="23" s="1"/>
  <c r="E334" i="23"/>
  <c r="F334" i="23" s="1"/>
  <c r="E333" i="23"/>
  <c r="F333" i="23" s="1"/>
  <c r="E332" i="23"/>
  <c r="F332" i="23" s="1"/>
  <c r="E331" i="23"/>
  <c r="F331" i="23" s="1"/>
  <c r="E330" i="23"/>
  <c r="F330" i="23" s="1"/>
  <c r="E329" i="23"/>
  <c r="F329" i="23" s="1"/>
  <c r="E328" i="23"/>
  <c r="F328" i="23" s="1"/>
  <c r="E327" i="23"/>
  <c r="F327" i="23" s="1"/>
  <c r="E326" i="23"/>
  <c r="F326" i="23" s="1"/>
  <c r="E325" i="23"/>
  <c r="E324" i="23"/>
  <c r="F324" i="23" s="1"/>
  <c r="E323" i="23"/>
  <c r="F323" i="23" s="1"/>
  <c r="E322" i="23"/>
  <c r="F322" i="23" s="1"/>
  <c r="E321" i="23"/>
  <c r="F321" i="23" s="1"/>
  <c r="E320" i="23"/>
  <c r="F320" i="23" s="1"/>
  <c r="E319" i="23"/>
  <c r="F319" i="23" s="1"/>
  <c r="E318" i="23"/>
  <c r="F318" i="23" s="1"/>
  <c r="E317" i="23"/>
  <c r="F317" i="23" s="1"/>
  <c r="E316" i="23"/>
  <c r="F316" i="23" s="1"/>
  <c r="E315" i="23"/>
  <c r="F315" i="23" s="1"/>
  <c r="E314" i="23"/>
  <c r="F314" i="23" s="1"/>
  <c r="E313" i="23"/>
  <c r="F313" i="23" s="1"/>
  <c r="E312" i="23"/>
  <c r="F312" i="23" s="1"/>
  <c r="E311" i="23"/>
  <c r="F311" i="23" s="1"/>
  <c r="E310" i="23"/>
  <c r="F310" i="23" s="1"/>
  <c r="E309" i="23"/>
  <c r="F309" i="23" s="1"/>
  <c r="E308" i="23"/>
  <c r="E307" i="23"/>
  <c r="E306" i="23"/>
  <c r="F306" i="23" s="1"/>
  <c r="E305" i="23"/>
  <c r="F305" i="23" s="1"/>
  <c r="E304" i="23"/>
  <c r="F304" i="23" s="1"/>
  <c r="E303" i="23"/>
  <c r="F303" i="23" s="1"/>
  <c r="E302" i="23"/>
  <c r="F302" i="23" s="1"/>
  <c r="E301" i="23"/>
  <c r="F301" i="23" s="1"/>
  <c r="E300" i="23"/>
  <c r="F300" i="23" s="1"/>
  <c r="E299" i="23"/>
  <c r="F299" i="23" s="1"/>
  <c r="E298" i="23"/>
  <c r="F298" i="23" s="1"/>
  <c r="E297" i="23"/>
  <c r="F297" i="23" s="1"/>
  <c r="E296" i="23"/>
  <c r="F296" i="23" s="1"/>
  <c r="E295" i="23"/>
  <c r="F295" i="23" s="1"/>
  <c r="E294" i="23"/>
  <c r="F294" i="23" s="1"/>
  <c r="E293" i="23"/>
  <c r="F293" i="23" s="1"/>
  <c r="E292" i="23"/>
  <c r="F292" i="23" s="1"/>
  <c r="E291" i="23"/>
  <c r="F291" i="23" s="1"/>
  <c r="E290" i="23"/>
  <c r="F290" i="23" s="1"/>
  <c r="E289" i="23"/>
  <c r="E288" i="23"/>
  <c r="E287" i="23"/>
  <c r="F287" i="23" s="1"/>
  <c r="E286" i="23"/>
  <c r="F286" i="23" s="1"/>
  <c r="E285" i="23"/>
  <c r="F285" i="23" s="1"/>
  <c r="E284" i="23"/>
  <c r="F284" i="23" s="1"/>
  <c r="E283" i="23"/>
  <c r="F283" i="23" s="1"/>
  <c r="E282" i="23"/>
  <c r="F282" i="23" s="1"/>
  <c r="E281" i="23"/>
  <c r="F281" i="23" s="1"/>
  <c r="E280" i="23"/>
  <c r="F280" i="23" s="1"/>
  <c r="E279" i="23"/>
  <c r="F279" i="23" s="1"/>
  <c r="E278" i="23"/>
  <c r="F278" i="23" s="1"/>
  <c r="E277" i="23"/>
  <c r="F277" i="23" s="1"/>
  <c r="E276" i="23"/>
  <c r="F276" i="23" s="1"/>
  <c r="E275" i="23"/>
  <c r="F275" i="23" s="1"/>
  <c r="E274" i="23"/>
  <c r="F274" i="23" s="1"/>
  <c r="E273" i="23"/>
  <c r="F273" i="23" s="1"/>
  <c r="E272" i="23"/>
  <c r="F272" i="23" s="1"/>
  <c r="E271" i="23"/>
  <c r="F271" i="23" s="1"/>
  <c r="E270" i="23"/>
  <c r="F270" i="23" s="1"/>
  <c r="E269" i="23"/>
  <c r="F269" i="23" s="1"/>
  <c r="E268" i="23"/>
  <c r="F268" i="23" s="1"/>
  <c r="E267" i="23"/>
  <c r="F267" i="23" s="1"/>
  <c r="E266" i="23"/>
  <c r="F266" i="23" s="1"/>
  <c r="E265" i="23"/>
  <c r="F265" i="23" s="1"/>
  <c r="E264" i="23"/>
  <c r="F264" i="23" s="1"/>
  <c r="E263" i="23"/>
  <c r="F263" i="23" s="1"/>
  <c r="E262" i="23"/>
  <c r="F262" i="23" s="1"/>
  <c r="E261" i="23"/>
  <c r="F261" i="23" s="1"/>
  <c r="E260" i="23"/>
  <c r="F260" i="23" s="1"/>
  <c r="E259" i="23"/>
  <c r="F259" i="23" s="1"/>
  <c r="E258" i="23"/>
  <c r="F258" i="23" s="1"/>
  <c r="E257" i="23"/>
  <c r="F257" i="23" s="1"/>
  <c r="E256" i="23"/>
  <c r="F256" i="23" s="1"/>
  <c r="E255" i="23"/>
  <c r="F255" i="23" s="1"/>
  <c r="E254" i="23"/>
  <c r="F254" i="23" s="1"/>
  <c r="E253" i="23"/>
  <c r="F253" i="23" s="1"/>
  <c r="E252" i="23"/>
  <c r="F252" i="23" s="1"/>
  <c r="E251" i="23"/>
  <c r="F251" i="23" s="1"/>
  <c r="E250" i="23"/>
  <c r="F250" i="23" s="1"/>
  <c r="E249" i="23"/>
  <c r="F249" i="23" s="1"/>
  <c r="E248" i="23"/>
  <c r="E247" i="23"/>
  <c r="E246" i="23"/>
  <c r="F246" i="23" s="1"/>
  <c r="E245" i="23"/>
  <c r="F245" i="23" s="1"/>
  <c r="E244" i="23"/>
  <c r="F244" i="23" s="1"/>
  <c r="E243" i="23"/>
  <c r="F243" i="23" s="1"/>
  <c r="E242" i="23"/>
  <c r="F242" i="23" s="1"/>
  <c r="E241" i="23"/>
  <c r="F241" i="23" s="1"/>
  <c r="E240" i="23"/>
  <c r="F240" i="23" s="1"/>
  <c r="E239" i="23"/>
  <c r="F239" i="23" s="1"/>
  <c r="E238" i="23"/>
  <c r="F238" i="23" s="1"/>
  <c r="E237" i="23"/>
  <c r="F237" i="23" s="1"/>
  <c r="E236" i="23"/>
  <c r="F236" i="23" s="1"/>
  <c r="E235" i="23"/>
  <c r="F235" i="23" s="1"/>
  <c r="E234" i="23"/>
  <c r="F234" i="23" s="1"/>
  <c r="E233" i="23"/>
  <c r="F233" i="23" s="1"/>
  <c r="E232" i="23"/>
  <c r="F232" i="23" s="1"/>
  <c r="E231" i="23"/>
  <c r="F231" i="23" s="1"/>
  <c r="E230" i="23"/>
  <c r="F230" i="23" s="1"/>
  <c r="E229" i="23"/>
  <c r="F229" i="23" s="1"/>
  <c r="E228" i="23"/>
  <c r="E227" i="23"/>
  <c r="E226" i="23"/>
  <c r="F226" i="23" s="1"/>
  <c r="E225" i="23"/>
  <c r="F225" i="23" s="1"/>
  <c r="E224" i="23"/>
  <c r="F224" i="23" s="1"/>
  <c r="E223" i="23"/>
  <c r="F223" i="23" s="1"/>
  <c r="E222" i="23"/>
  <c r="F222" i="23" s="1"/>
  <c r="E221" i="23"/>
  <c r="F221" i="23" s="1"/>
  <c r="E220" i="23"/>
  <c r="F220" i="23" s="1"/>
  <c r="E219" i="23"/>
  <c r="F219" i="23" s="1"/>
  <c r="E218" i="23"/>
  <c r="F218" i="23" s="1"/>
  <c r="E217" i="23"/>
  <c r="F217" i="23" s="1"/>
  <c r="E216" i="23"/>
  <c r="F216" i="23" s="1"/>
  <c r="E215" i="23"/>
  <c r="F215" i="23" s="1"/>
  <c r="E214" i="23"/>
  <c r="F214" i="23" s="1"/>
  <c r="E213" i="23"/>
  <c r="F213" i="23" s="1"/>
  <c r="E212" i="23"/>
  <c r="F212" i="23" s="1"/>
  <c r="E211" i="23"/>
  <c r="F211" i="23" s="1"/>
  <c r="E210" i="23"/>
  <c r="F210" i="23" s="1"/>
  <c r="E209" i="23"/>
  <c r="F209" i="23" s="1"/>
  <c r="E208" i="23"/>
  <c r="F208" i="23" s="1"/>
  <c r="E207" i="23"/>
  <c r="F207" i="23" s="1"/>
  <c r="E206" i="23"/>
  <c r="F206" i="23" s="1"/>
  <c r="E205" i="23"/>
  <c r="E204" i="23"/>
  <c r="F204" i="23" s="1"/>
  <c r="E203" i="23"/>
  <c r="F203" i="23" s="1"/>
  <c r="E202" i="23"/>
  <c r="F202" i="23" s="1"/>
  <c r="E201" i="23"/>
  <c r="F201" i="23" s="1"/>
  <c r="E200" i="23"/>
  <c r="F200" i="23" s="1"/>
  <c r="E199" i="23"/>
  <c r="F199" i="23" s="1"/>
  <c r="E198" i="23"/>
  <c r="F198" i="23" s="1"/>
  <c r="E197" i="23"/>
  <c r="F197" i="23" s="1"/>
  <c r="E196" i="23"/>
  <c r="F196" i="23" s="1"/>
  <c r="E195" i="23"/>
  <c r="F195" i="23" s="1"/>
  <c r="E194" i="23"/>
  <c r="F194" i="23" s="1"/>
  <c r="E193" i="23"/>
  <c r="F193" i="23" s="1"/>
  <c r="E192" i="23"/>
  <c r="F192" i="23" s="1"/>
  <c r="E191" i="23"/>
  <c r="F191" i="23" s="1"/>
  <c r="E190" i="23"/>
  <c r="F190" i="23" s="1"/>
  <c r="E189" i="23"/>
  <c r="F189" i="23" s="1"/>
  <c r="E188" i="23"/>
  <c r="F188" i="23" s="1"/>
  <c r="E187" i="23"/>
  <c r="E186" i="23"/>
  <c r="F186" i="23" s="1"/>
  <c r="E185" i="23"/>
  <c r="F185" i="23" s="1"/>
  <c r="E184" i="23"/>
  <c r="F184" i="23" s="1"/>
  <c r="E183" i="23"/>
  <c r="F183" i="23" s="1"/>
  <c r="E182" i="23"/>
  <c r="F182" i="23" s="1"/>
  <c r="E181" i="23"/>
  <c r="F181" i="23" s="1"/>
  <c r="E180" i="23"/>
  <c r="F180" i="23" s="1"/>
  <c r="E179" i="23"/>
  <c r="F179" i="23" s="1"/>
  <c r="E178" i="23"/>
  <c r="F178" i="23" s="1"/>
  <c r="E177" i="23"/>
  <c r="F177" i="23" s="1"/>
  <c r="E176" i="23"/>
  <c r="F176" i="23" s="1"/>
  <c r="E175" i="23"/>
  <c r="F175" i="23" s="1"/>
  <c r="E174" i="23"/>
  <c r="F174" i="23" s="1"/>
  <c r="E173" i="23"/>
  <c r="F173" i="23" s="1"/>
  <c r="E172" i="23"/>
  <c r="F172" i="23" s="1"/>
  <c r="E171" i="23"/>
  <c r="F171" i="23" s="1"/>
  <c r="E170" i="23"/>
  <c r="F170" i="23" s="1"/>
  <c r="E169" i="23"/>
  <c r="F169" i="23" s="1"/>
  <c r="E168" i="23"/>
  <c r="F168" i="23" s="1"/>
  <c r="E167" i="23"/>
  <c r="E166" i="23"/>
  <c r="F166" i="23" s="1"/>
  <c r="E165" i="23"/>
  <c r="F165" i="23" s="1"/>
  <c r="E164" i="23"/>
  <c r="E163" i="23"/>
  <c r="F163" i="23" s="1"/>
  <c r="E162" i="23"/>
  <c r="F162" i="23" s="1"/>
  <c r="E161" i="23"/>
  <c r="F161" i="23" s="1"/>
  <c r="E160" i="23"/>
  <c r="F160" i="23" s="1"/>
  <c r="E159" i="23"/>
  <c r="F159" i="23" s="1"/>
  <c r="E158" i="23"/>
  <c r="F158" i="23" s="1"/>
  <c r="E157" i="23"/>
  <c r="F157" i="23" s="1"/>
  <c r="E156" i="23"/>
  <c r="F156" i="23" s="1"/>
  <c r="E155" i="23"/>
  <c r="F155" i="23" s="1"/>
  <c r="E154" i="23"/>
  <c r="F154" i="23" s="1"/>
  <c r="E153" i="23"/>
  <c r="F153" i="23" s="1"/>
  <c r="E152" i="23"/>
  <c r="F152" i="23" s="1"/>
  <c r="E151" i="23"/>
  <c r="F151" i="23" s="1"/>
  <c r="E150" i="23"/>
  <c r="F150" i="23" s="1"/>
  <c r="E149" i="23"/>
  <c r="F149" i="23" s="1"/>
  <c r="E148" i="23"/>
  <c r="F148" i="23" s="1"/>
  <c r="E147" i="23"/>
  <c r="F147" i="23" s="1"/>
  <c r="E146" i="23"/>
  <c r="F146" i="23" s="1"/>
  <c r="E145" i="23"/>
  <c r="E144" i="23"/>
  <c r="E143" i="23"/>
  <c r="F143" i="23" s="1"/>
  <c r="E142" i="23"/>
  <c r="F142" i="23" s="1"/>
  <c r="E141" i="23"/>
  <c r="F141" i="23" s="1"/>
  <c r="E140" i="23"/>
  <c r="F140" i="23" s="1"/>
  <c r="E139" i="23"/>
  <c r="F139" i="23" s="1"/>
  <c r="E138" i="23"/>
  <c r="F138" i="23" s="1"/>
  <c r="E137" i="23"/>
  <c r="F137" i="23" s="1"/>
  <c r="E136" i="23"/>
  <c r="F136" i="23" s="1"/>
  <c r="E135" i="23"/>
  <c r="F135" i="23" s="1"/>
  <c r="E134" i="23"/>
  <c r="F134" i="23" s="1"/>
  <c r="E133" i="23"/>
  <c r="F133" i="23" s="1"/>
  <c r="E132" i="23"/>
  <c r="F132" i="23" s="1"/>
  <c r="E131" i="23"/>
  <c r="F131" i="23" s="1"/>
  <c r="E130" i="23"/>
  <c r="F130" i="23" s="1"/>
  <c r="E129" i="23"/>
  <c r="F129" i="23" s="1"/>
  <c r="E128" i="23"/>
  <c r="F128" i="23" s="1"/>
  <c r="E127" i="23"/>
  <c r="F127" i="23" s="1"/>
  <c r="E126" i="23"/>
  <c r="F126" i="23" s="1"/>
  <c r="E125" i="23"/>
  <c r="F125" i="23" s="1"/>
  <c r="E124" i="23"/>
  <c r="F124" i="23" s="1"/>
  <c r="E123" i="23"/>
  <c r="F123" i="23" s="1"/>
  <c r="E122" i="23"/>
  <c r="F122" i="23" s="1"/>
  <c r="E121" i="23"/>
  <c r="F121" i="23" s="1"/>
  <c r="E120" i="23"/>
  <c r="F120" i="23" s="1"/>
  <c r="E119" i="23"/>
  <c r="F119" i="23" s="1"/>
  <c r="E118" i="23"/>
  <c r="F118" i="23" s="1"/>
  <c r="E117" i="23"/>
  <c r="F117" i="23" s="1"/>
  <c r="E116" i="23"/>
  <c r="F116" i="23" s="1"/>
  <c r="E115" i="23"/>
  <c r="F115" i="23" s="1"/>
  <c r="E114" i="23"/>
  <c r="F114" i="23" s="1"/>
  <c r="E113" i="23"/>
  <c r="F113" i="23" s="1"/>
  <c r="E112" i="23"/>
  <c r="F112" i="23" s="1"/>
  <c r="E111" i="23"/>
  <c r="F111" i="23" s="1"/>
  <c r="E110" i="23"/>
  <c r="F110" i="23" s="1"/>
  <c r="E109" i="23"/>
  <c r="F109" i="23" s="1"/>
  <c r="E108" i="23"/>
  <c r="F108" i="23" s="1"/>
  <c r="E107" i="23"/>
  <c r="F107" i="23" s="1"/>
  <c r="E106" i="23"/>
  <c r="F106" i="23" s="1"/>
  <c r="E105" i="23"/>
  <c r="F105" i="23" s="1"/>
  <c r="E104" i="23"/>
  <c r="E103" i="23"/>
  <c r="E102" i="23"/>
  <c r="F102" i="23" s="1"/>
  <c r="E101" i="23"/>
  <c r="F101" i="23" s="1"/>
  <c r="E100" i="23"/>
  <c r="F100" i="23" s="1"/>
  <c r="E99" i="23"/>
  <c r="F99" i="23" s="1"/>
  <c r="E98" i="23"/>
  <c r="F98" i="23" s="1"/>
  <c r="E97" i="23"/>
  <c r="F97" i="23" s="1"/>
  <c r="E96" i="23"/>
  <c r="F96" i="23" s="1"/>
  <c r="E95" i="23"/>
  <c r="F95" i="23" s="1"/>
  <c r="E94" i="23"/>
  <c r="F94" i="23" s="1"/>
  <c r="E93" i="23"/>
  <c r="F93" i="23" s="1"/>
  <c r="E92" i="23"/>
  <c r="F92" i="23" s="1"/>
  <c r="E91" i="23"/>
  <c r="F91" i="23" s="1"/>
  <c r="E90" i="23"/>
  <c r="F90" i="23" s="1"/>
  <c r="E89" i="23"/>
  <c r="F89" i="23" s="1"/>
  <c r="E88" i="23"/>
  <c r="F88" i="23" s="1"/>
  <c r="E87" i="23"/>
  <c r="F87" i="23" s="1"/>
  <c r="E86" i="23"/>
  <c r="F86" i="23" s="1"/>
  <c r="E85" i="23"/>
  <c r="F85" i="23" s="1"/>
  <c r="E84" i="23"/>
  <c r="E83" i="23"/>
  <c r="E82" i="23"/>
  <c r="F82" i="23" s="1"/>
  <c r="E81" i="23"/>
  <c r="F81" i="23" s="1"/>
  <c r="E80" i="23"/>
  <c r="F80" i="23" s="1"/>
  <c r="E79" i="23"/>
  <c r="F79" i="23" s="1"/>
  <c r="E78" i="23"/>
  <c r="F78" i="23" s="1"/>
  <c r="E77" i="23"/>
  <c r="F77" i="23" s="1"/>
  <c r="E76" i="23"/>
  <c r="F76" i="23" s="1"/>
  <c r="E75" i="23"/>
  <c r="F75" i="23" s="1"/>
  <c r="E74" i="23"/>
  <c r="F74" i="23" s="1"/>
  <c r="E73" i="23"/>
  <c r="F73" i="23" s="1"/>
  <c r="E72" i="23"/>
  <c r="F72" i="23" s="1"/>
  <c r="E71" i="23"/>
  <c r="F71" i="23" s="1"/>
  <c r="E70" i="23"/>
  <c r="F70" i="23" s="1"/>
  <c r="E69" i="23"/>
  <c r="F69" i="23" s="1"/>
  <c r="E68" i="23"/>
  <c r="F68" i="23" s="1"/>
  <c r="E67" i="23"/>
  <c r="F67" i="23" s="1"/>
  <c r="E66" i="23"/>
  <c r="F66" i="23" s="1"/>
  <c r="E65" i="23"/>
  <c r="F65" i="23" s="1"/>
  <c r="E64" i="23"/>
  <c r="F64" i="23" s="1"/>
  <c r="E63" i="23"/>
  <c r="F63" i="23" s="1"/>
  <c r="E62" i="23"/>
  <c r="F62" i="23" s="1"/>
  <c r="E61" i="23"/>
  <c r="E60" i="23"/>
  <c r="F60" i="23" s="1"/>
  <c r="E59" i="23"/>
  <c r="F59" i="23" s="1"/>
  <c r="E58" i="23"/>
  <c r="F58" i="23" s="1"/>
  <c r="E57" i="23"/>
  <c r="F57" i="23" s="1"/>
  <c r="E56" i="23"/>
  <c r="F56" i="23" s="1"/>
  <c r="E55" i="23"/>
  <c r="F55" i="23" s="1"/>
  <c r="E54" i="23"/>
  <c r="F54" i="23" s="1"/>
  <c r="E53" i="23"/>
  <c r="F53" i="23" s="1"/>
  <c r="E52" i="23"/>
  <c r="F52" i="23" s="1"/>
  <c r="E51" i="23"/>
  <c r="F51" i="23" s="1"/>
  <c r="E50" i="23"/>
  <c r="F50" i="23" s="1"/>
  <c r="E49" i="23"/>
  <c r="F49" i="23" s="1"/>
  <c r="E48" i="23"/>
  <c r="F48" i="23" s="1"/>
  <c r="E47" i="23"/>
  <c r="F47" i="23" s="1"/>
  <c r="E46" i="23"/>
  <c r="F46" i="23" s="1"/>
  <c r="E45" i="23"/>
  <c r="F45" i="23" s="1"/>
  <c r="E44" i="23"/>
  <c r="F44" i="23" s="1"/>
  <c r="E43" i="23"/>
  <c r="E42" i="23"/>
  <c r="F42" i="23" s="1"/>
  <c r="E41" i="23"/>
  <c r="F41" i="23" s="1"/>
  <c r="E40" i="23"/>
  <c r="F40" i="23" s="1"/>
  <c r="E39" i="23"/>
  <c r="F39" i="23" s="1"/>
  <c r="E38" i="23"/>
  <c r="F38" i="23" s="1"/>
  <c r="E37" i="23"/>
  <c r="F37" i="23" s="1"/>
  <c r="E36" i="23"/>
  <c r="F36" i="23" s="1"/>
  <c r="E35" i="23"/>
  <c r="F35" i="23" s="1"/>
  <c r="E34" i="23"/>
  <c r="F34" i="23" s="1"/>
  <c r="E33" i="23"/>
  <c r="F33" i="23" s="1"/>
  <c r="E32" i="23"/>
  <c r="F32" i="23" s="1"/>
  <c r="E31" i="23"/>
  <c r="F31" i="23" s="1"/>
  <c r="E30" i="23"/>
  <c r="F30" i="23" s="1"/>
  <c r="E29" i="23"/>
  <c r="F29" i="23" s="1"/>
  <c r="E28" i="23"/>
  <c r="F28" i="23" s="1"/>
  <c r="E27" i="23"/>
  <c r="F27" i="23" s="1"/>
  <c r="E26" i="23"/>
  <c r="F26" i="23" s="1"/>
  <c r="E25" i="23"/>
  <c r="F25" i="23" s="1"/>
  <c r="E24" i="23"/>
  <c r="F24" i="23" s="1"/>
  <c r="E23" i="23"/>
  <c r="E22" i="23"/>
  <c r="F22" i="23" s="1"/>
  <c r="E21" i="23"/>
  <c r="F21" i="23" s="1"/>
  <c r="E20" i="23"/>
  <c r="E19" i="23"/>
  <c r="F19" i="23" s="1"/>
  <c r="E18" i="23"/>
  <c r="F18" i="23" s="1"/>
  <c r="E17" i="23"/>
  <c r="F17" i="23" s="1"/>
  <c r="E16" i="23"/>
  <c r="F16" i="23" s="1"/>
  <c r="E15" i="23"/>
  <c r="F15" i="23" s="1"/>
  <c r="E14" i="23"/>
  <c r="F14" i="23" s="1"/>
  <c r="E13" i="23"/>
  <c r="F13" i="23" s="1"/>
  <c r="E12" i="23"/>
  <c r="F12" i="23" s="1"/>
  <c r="E11" i="23"/>
  <c r="F11" i="23" s="1"/>
  <c r="E10" i="23"/>
  <c r="F10" i="23" s="1"/>
  <c r="E9" i="23"/>
  <c r="F9" i="23" s="1"/>
  <c r="E8" i="23"/>
  <c r="F8" i="23" s="1"/>
  <c r="E7" i="23"/>
  <c r="F7" i="23" s="1"/>
  <c r="E6" i="23"/>
  <c r="F6" i="23" s="1"/>
  <c r="E5" i="23"/>
  <c r="F5" i="23" s="1"/>
  <c r="E4" i="23"/>
  <c r="F4" i="23" s="1"/>
  <c r="E3" i="23"/>
  <c r="F3" i="23" s="1"/>
  <c r="E2" i="23"/>
  <c r="D14" i="23"/>
  <c r="D23" i="23"/>
  <c r="D24" i="23"/>
  <c r="D26" i="23"/>
  <c r="D39" i="23"/>
  <c r="D40" i="23"/>
  <c r="D50" i="23"/>
  <c r="D55" i="23"/>
  <c r="D56" i="23"/>
  <c r="D62" i="23"/>
  <c r="D75" i="23"/>
  <c r="D76" i="23"/>
  <c r="D91" i="23"/>
  <c r="D92" i="23"/>
  <c r="D98" i="23"/>
  <c r="D108" i="23"/>
  <c r="D109" i="23"/>
  <c r="D135" i="23"/>
  <c r="D142" i="23"/>
  <c r="D143" i="23"/>
  <c r="D146" i="23"/>
  <c r="D147" i="23"/>
  <c r="D160" i="23"/>
  <c r="D178" i="23"/>
  <c r="D179" i="23"/>
  <c r="D183" i="23"/>
  <c r="D193" i="23"/>
  <c r="D194" i="23"/>
  <c r="D207" i="23"/>
  <c r="D208" i="23"/>
  <c r="D230" i="23"/>
  <c r="D235" i="23"/>
  <c r="D236" i="23"/>
  <c r="D242" i="23"/>
  <c r="D250" i="23"/>
  <c r="D251" i="23"/>
  <c r="D254" i="23"/>
  <c r="D264" i="23"/>
  <c r="D265" i="23"/>
  <c r="D278" i="23"/>
  <c r="D280" i="23"/>
  <c r="D307" i="23"/>
  <c r="D308" i="23"/>
  <c r="D315" i="23"/>
  <c r="D322" i="23"/>
  <c r="D323" i="23"/>
  <c r="D336" i="23"/>
  <c r="D337" i="23"/>
  <c r="D339" i="23"/>
  <c r="D350" i="23"/>
  <c r="D351" i="23"/>
  <c r="D364" i="23"/>
  <c r="D379" i="23"/>
  <c r="D387" i="23"/>
  <c r="D392" i="23"/>
  <c r="D394" i="23"/>
  <c r="D407" i="23"/>
  <c r="D408" i="23"/>
  <c r="D411" i="23"/>
  <c r="D421" i="23"/>
  <c r="D422" i="23"/>
  <c r="D435" i="23"/>
  <c r="D451" i="23"/>
  <c r="D458" i="23"/>
  <c r="D464" i="23"/>
  <c r="D466" i="23"/>
  <c r="D470" i="23"/>
  <c r="D479" i="23"/>
  <c r="D480" i="23"/>
  <c r="D482" i="23"/>
  <c r="D493" i="23"/>
  <c r="D494" i="23"/>
  <c r="D507" i="23"/>
  <c r="D508" i="23"/>
  <c r="D530" i="23"/>
  <c r="D535" i="23"/>
  <c r="D536" i="23"/>
  <c r="D542" i="23"/>
  <c r="D550" i="23"/>
  <c r="D551" i="23"/>
  <c r="D564" i="23"/>
  <c r="D565" i="23"/>
  <c r="D578" i="23"/>
  <c r="D579" i="23"/>
  <c r="D592" i="23"/>
  <c r="D607" i="23"/>
  <c r="D608" i="23"/>
  <c r="D622" i="23"/>
  <c r="D623" i="23"/>
  <c r="D636" i="23"/>
  <c r="D637" i="23"/>
  <c r="D639" i="23"/>
  <c r="D650" i="23"/>
  <c r="D651" i="23"/>
  <c r="D664" i="23"/>
  <c r="D679" i="23"/>
  <c r="D692" i="23"/>
  <c r="D694" i="23"/>
  <c r="D707" i="23"/>
  <c r="D708" i="23"/>
  <c r="D710" i="23"/>
  <c r="D721" i="23"/>
  <c r="D722" i="23"/>
  <c r="D735" i="23"/>
  <c r="D736" i="23"/>
  <c r="D751" i="23"/>
  <c r="D758" i="23"/>
  <c r="D764" i="23"/>
  <c r="D766" i="23"/>
  <c r="D779" i="23"/>
  <c r="D780" i="23"/>
  <c r="D782" i="23"/>
  <c r="D793" i="23"/>
  <c r="D794" i="23"/>
  <c r="D807" i="23"/>
  <c r="D808" i="23"/>
  <c r="D830" i="23"/>
  <c r="D835" i="23"/>
  <c r="D836" i="23"/>
  <c r="D850" i="23"/>
  <c r="D851" i="23"/>
  <c r="D864" i="23"/>
  <c r="D865" i="23"/>
  <c r="D878" i="23"/>
  <c r="D879" i="23"/>
  <c r="D892" i="23"/>
  <c r="D908" i="23"/>
  <c r="D922" i="23"/>
  <c r="D923" i="23"/>
  <c r="D936" i="23"/>
  <c r="D937" i="23"/>
  <c r="D950" i="23"/>
  <c r="D951" i="23"/>
  <c r="D964" i="23"/>
  <c r="D991" i="23"/>
  <c r="D1003" i="23"/>
  <c r="D1004" i="23"/>
  <c r="D1016" i="23"/>
  <c r="D1017" i="23"/>
  <c r="D1029" i="23"/>
  <c r="D1030" i="23"/>
  <c r="D1042" i="23"/>
  <c r="D1043" i="23"/>
  <c r="D1046" i="23"/>
  <c r="D1055" i="23"/>
  <c r="D1057" i="23"/>
  <c r="D1069" i="23"/>
  <c r="D1070" i="23"/>
  <c r="D1082" i="23"/>
  <c r="D1083" i="23"/>
  <c r="D1095" i="23"/>
  <c r="D1096" i="23"/>
  <c r="D1108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65" i="23"/>
  <c r="C566" i="23"/>
  <c r="C567" i="23"/>
  <c r="C568" i="23"/>
  <c r="C569" i="23"/>
  <c r="C570" i="23"/>
  <c r="C571" i="23"/>
  <c r="C572" i="23"/>
  <c r="C573" i="23"/>
  <c r="C574" i="23"/>
  <c r="C575" i="23"/>
  <c r="C576" i="23"/>
  <c r="C577" i="23"/>
  <c r="C578" i="23"/>
  <c r="C579" i="23"/>
  <c r="C580" i="23"/>
  <c r="C581" i="23"/>
  <c r="C582" i="23"/>
  <c r="C583" i="23"/>
  <c r="C584" i="23"/>
  <c r="C585" i="23"/>
  <c r="C586" i="23"/>
  <c r="C587" i="23"/>
  <c r="C588" i="23"/>
  <c r="C589" i="23"/>
  <c r="C590" i="23"/>
  <c r="C591" i="23"/>
  <c r="C592" i="23"/>
  <c r="C593" i="23"/>
  <c r="C594" i="23"/>
  <c r="C595" i="23"/>
  <c r="C596" i="23"/>
  <c r="C597" i="23"/>
  <c r="C598" i="23"/>
  <c r="C599" i="23"/>
  <c r="C600" i="23"/>
  <c r="C601" i="23"/>
  <c r="C602" i="23"/>
  <c r="C603" i="23"/>
  <c r="C604" i="23"/>
  <c r="C605" i="23"/>
  <c r="C606" i="23"/>
  <c r="C607" i="23"/>
  <c r="C608" i="23"/>
  <c r="C609" i="23"/>
  <c r="C610" i="23"/>
  <c r="C611" i="23"/>
  <c r="C612" i="23"/>
  <c r="C613" i="23"/>
  <c r="C614" i="23"/>
  <c r="C615" i="23"/>
  <c r="C616" i="23"/>
  <c r="C617" i="23"/>
  <c r="C618" i="23"/>
  <c r="C619" i="23"/>
  <c r="C620" i="23"/>
  <c r="C621" i="23"/>
  <c r="C622" i="23"/>
  <c r="C623" i="23"/>
  <c r="C624" i="23"/>
  <c r="C625" i="23"/>
  <c r="C626" i="23"/>
  <c r="C627" i="23"/>
  <c r="C628" i="23"/>
  <c r="C629" i="23"/>
  <c r="C630" i="23"/>
  <c r="C631" i="23"/>
  <c r="C632" i="23"/>
  <c r="C633" i="23"/>
  <c r="C634" i="23"/>
  <c r="C635" i="23"/>
  <c r="C636" i="23"/>
  <c r="C637" i="23"/>
  <c r="C638" i="23"/>
  <c r="C639" i="23"/>
  <c r="C640" i="23"/>
  <c r="C641" i="23"/>
  <c r="C642" i="23"/>
  <c r="C643" i="23"/>
  <c r="C644" i="23"/>
  <c r="C645" i="23"/>
  <c r="C646" i="23"/>
  <c r="C647" i="23"/>
  <c r="C648" i="23"/>
  <c r="C649" i="23"/>
  <c r="C650" i="23"/>
  <c r="C651" i="23"/>
  <c r="C652" i="23"/>
  <c r="C653" i="23"/>
  <c r="C654" i="23"/>
  <c r="C655" i="23"/>
  <c r="C656" i="23"/>
  <c r="C657" i="23"/>
  <c r="C658" i="23"/>
  <c r="C659" i="23"/>
  <c r="C660" i="23"/>
  <c r="C661" i="23"/>
  <c r="C662" i="23"/>
  <c r="C663" i="23"/>
  <c r="C664" i="23"/>
  <c r="C665" i="23"/>
  <c r="C666" i="23"/>
  <c r="C667" i="23"/>
  <c r="C668" i="23"/>
  <c r="C669" i="23"/>
  <c r="C670" i="23"/>
  <c r="C671" i="23"/>
  <c r="C672" i="23"/>
  <c r="C673" i="23"/>
  <c r="C674" i="23"/>
  <c r="C675" i="23"/>
  <c r="C676" i="23"/>
  <c r="C677" i="23"/>
  <c r="C678" i="23"/>
  <c r="C679" i="23"/>
  <c r="C680" i="23"/>
  <c r="C681" i="23"/>
  <c r="C682" i="23"/>
  <c r="C683" i="23"/>
  <c r="C684" i="23"/>
  <c r="C685" i="23"/>
  <c r="C686" i="23"/>
  <c r="C687" i="23"/>
  <c r="C688" i="23"/>
  <c r="C689" i="23"/>
  <c r="C690" i="23"/>
  <c r="C691" i="23"/>
  <c r="C692" i="23"/>
  <c r="C693" i="23"/>
  <c r="C694" i="23"/>
  <c r="C695" i="23"/>
  <c r="C696" i="23"/>
  <c r="C697" i="23"/>
  <c r="C698" i="23"/>
  <c r="C699" i="23"/>
  <c r="C700" i="23"/>
  <c r="C701" i="23"/>
  <c r="C702" i="23"/>
  <c r="C703" i="23"/>
  <c r="C704" i="23"/>
  <c r="C705" i="23"/>
  <c r="C706" i="23"/>
  <c r="C707" i="23"/>
  <c r="C708" i="23"/>
  <c r="C709" i="23"/>
  <c r="C710" i="23"/>
  <c r="C711" i="23"/>
  <c r="C712" i="23"/>
  <c r="C713" i="23"/>
  <c r="C714" i="23"/>
  <c r="C715" i="23"/>
  <c r="C716" i="23"/>
  <c r="C717" i="23"/>
  <c r="C718" i="23"/>
  <c r="C719" i="23"/>
  <c r="C720" i="23"/>
  <c r="C721" i="23"/>
  <c r="C722" i="23"/>
  <c r="C723" i="23"/>
  <c r="C724" i="23"/>
  <c r="C725" i="23"/>
  <c r="C726" i="23"/>
  <c r="C727" i="23"/>
  <c r="C728" i="23"/>
  <c r="C729" i="23"/>
  <c r="C730" i="23"/>
  <c r="C731" i="23"/>
  <c r="C732" i="23"/>
  <c r="C733" i="23"/>
  <c r="C734" i="23"/>
  <c r="C735" i="23"/>
  <c r="C736" i="23"/>
  <c r="C737" i="23"/>
  <c r="C738" i="23"/>
  <c r="C739" i="23"/>
  <c r="C740" i="23"/>
  <c r="C741" i="23"/>
  <c r="C742" i="23"/>
  <c r="C743" i="23"/>
  <c r="C744" i="23"/>
  <c r="C745" i="23"/>
  <c r="C746" i="23"/>
  <c r="C747" i="23"/>
  <c r="C748" i="23"/>
  <c r="C749" i="23"/>
  <c r="C750" i="23"/>
  <c r="C751" i="23"/>
  <c r="C752" i="23"/>
  <c r="C753" i="23"/>
  <c r="C754" i="23"/>
  <c r="C755" i="23"/>
  <c r="C756" i="23"/>
  <c r="C757" i="23"/>
  <c r="C758" i="23"/>
  <c r="C759" i="23"/>
  <c r="C760" i="23"/>
  <c r="C761" i="23"/>
  <c r="C762" i="23"/>
  <c r="C763" i="23"/>
  <c r="C764" i="23"/>
  <c r="C765" i="23"/>
  <c r="C766" i="23"/>
  <c r="C767" i="23"/>
  <c r="C768" i="23"/>
  <c r="C769" i="23"/>
  <c r="C770" i="23"/>
  <c r="C771" i="23"/>
  <c r="C772" i="23"/>
  <c r="C773" i="23"/>
  <c r="C774" i="23"/>
  <c r="C775" i="23"/>
  <c r="C776" i="23"/>
  <c r="C777" i="23"/>
  <c r="C778" i="23"/>
  <c r="C779" i="23"/>
  <c r="C780" i="23"/>
  <c r="C781" i="23"/>
  <c r="C782" i="23"/>
  <c r="C783" i="23"/>
  <c r="C784" i="23"/>
  <c r="C785" i="23"/>
  <c r="C786" i="23"/>
  <c r="C787" i="23"/>
  <c r="C788" i="23"/>
  <c r="C789" i="23"/>
  <c r="C790" i="23"/>
  <c r="C791" i="23"/>
  <c r="C792" i="23"/>
  <c r="C793" i="23"/>
  <c r="C794" i="23"/>
  <c r="C795" i="23"/>
  <c r="C796" i="23"/>
  <c r="C797" i="23"/>
  <c r="C798" i="23"/>
  <c r="C799" i="23"/>
  <c r="C800" i="23"/>
  <c r="C801" i="23"/>
  <c r="C802" i="23"/>
  <c r="C803" i="23"/>
  <c r="C804" i="23"/>
  <c r="C805" i="23"/>
  <c r="C806" i="23"/>
  <c r="C807" i="23"/>
  <c r="C808" i="23"/>
  <c r="C809" i="23"/>
  <c r="C810" i="23"/>
  <c r="C811" i="23"/>
  <c r="C812" i="23"/>
  <c r="C813" i="23"/>
  <c r="C814" i="23"/>
  <c r="C815" i="23"/>
  <c r="C816" i="23"/>
  <c r="C817" i="23"/>
  <c r="C818" i="23"/>
  <c r="C819" i="23"/>
  <c r="C820" i="23"/>
  <c r="C821" i="23"/>
  <c r="C822" i="23"/>
  <c r="C823" i="23"/>
  <c r="C824" i="23"/>
  <c r="C825" i="23"/>
  <c r="C826" i="23"/>
  <c r="C827" i="23"/>
  <c r="C828" i="23"/>
  <c r="C829" i="23"/>
  <c r="C830" i="23"/>
  <c r="C831" i="23"/>
  <c r="C832" i="23"/>
  <c r="C833" i="23"/>
  <c r="C834" i="23"/>
  <c r="C835" i="23"/>
  <c r="C836" i="23"/>
  <c r="C837" i="23"/>
  <c r="C838" i="23"/>
  <c r="C839" i="23"/>
  <c r="C840" i="23"/>
  <c r="C841" i="23"/>
  <c r="C842" i="23"/>
  <c r="C843" i="23"/>
  <c r="C844" i="23"/>
  <c r="C845" i="23"/>
  <c r="C846" i="23"/>
  <c r="C847" i="23"/>
  <c r="C848" i="23"/>
  <c r="C849" i="23"/>
  <c r="C850" i="23"/>
  <c r="C851" i="23"/>
  <c r="C852" i="23"/>
  <c r="C853" i="23"/>
  <c r="C854" i="23"/>
  <c r="C855" i="23"/>
  <c r="C856" i="23"/>
  <c r="C857" i="23"/>
  <c r="C858" i="23"/>
  <c r="C859" i="23"/>
  <c r="C860" i="23"/>
  <c r="C861" i="23"/>
  <c r="C862" i="23"/>
  <c r="C863" i="23"/>
  <c r="C864" i="23"/>
  <c r="C865" i="23"/>
  <c r="C866" i="23"/>
  <c r="C867" i="23"/>
  <c r="C868" i="23"/>
  <c r="C869" i="23"/>
  <c r="C870" i="23"/>
  <c r="C871" i="23"/>
  <c r="C872" i="23"/>
  <c r="C873" i="23"/>
  <c r="C874" i="23"/>
  <c r="C875" i="23"/>
  <c r="C876" i="23"/>
  <c r="C877" i="23"/>
  <c r="C878" i="23"/>
  <c r="C879" i="23"/>
  <c r="C880" i="23"/>
  <c r="C881" i="23"/>
  <c r="C882" i="23"/>
  <c r="C883" i="23"/>
  <c r="C884" i="23"/>
  <c r="C885" i="23"/>
  <c r="C886" i="23"/>
  <c r="C887" i="23"/>
  <c r="C888" i="23"/>
  <c r="C889" i="23"/>
  <c r="C890" i="23"/>
  <c r="C891" i="23"/>
  <c r="C892" i="23"/>
  <c r="C893" i="23"/>
  <c r="C894" i="23"/>
  <c r="C895" i="23"/>
  <c r="C896" i="23"/>
  <c r="C897" i="23"/>
  <c r="C898" i="23"/>
  <c r="C899" i="23"/>
  <c r="C900" i="23"/>
  <c r="C901" i="23"/>
  <c r="C902" i="23"/>
  <c r="C903" i="23"/>
  <c r="C904" i="23"/>
  <c r="C905" i="23"/>
  <c r="C906" i="23"/>
  <c r="C907" i="23"/>
  <c r="C908" i="23"/>
  <c r="C909" i="23"/>
  <c r="C910" i="23"/>
  <c r="C911" i="23"/>
  <c r="C912" i="23"/>
  <c r="C913" i="23"/>
  <c r="C914" i="23"/>
  <c r="C915" i="23"/>
  <c r="C916" i="23"/>
  <c r="C917" i="23"/>
  <c r="C918" i="23"/>
  <c r="C919" i="23"/>
  <c r="C920" i="23"/>
  <c r="C921" i="23"/>
  <c r="C922" i="23"/>
  <c r="C923" i="23"/>
  <c r="C924" i="23"/>
  <c r="C925" i="23"/>
  <c r="C926" i="23"/>
  <c r="C927" i="23"/>
  <c r="C928" i="23"/>
  <c r="C929" i="23"/>
  <c r="C930" i="23"/>
  <c r="C931" i="23"/>
  <c r="C932" i="23"/>
  <c r="C933" i="23"/>
  <c r="C934" i="23"/>
  <c r="C935" i="23"/>
  <c r="C936" i="23"/>
  <c r="C937" i="23"/>
  <c r="C938" i="23"/>
  <c r="C939" i="23"/>
  <c r="C940" i="23"/>
  <c r="C941" i="23"/>
  <c r="C942" i="23"/>
  <c r="C943" i="23"/>
  <c r="C944" i="23"/>
  <c r="C945" i="23"/>
  <c r="C946" i="23"/>
  <c r="C947" i="23"/>
  <c r="C948" i="23"/>
  <c r="C949" i="23"/>
  <c r="C950" i="23"/>
  <c r="C951" i="23"/>
  <c r="C952" i="23"/>
  <c r="C953" i="23"/>
  <c r="C954" i="23"/>
  <c r="C955" i="23"/>
  <c r="C956" i="23"/>
  <c r="C957" i="23"/>
  <c r="C958" i="23"/>
  <c r="C959" i="23"/>
  <c r="C960" i="23"/>
  <c r="C961" i="23"/>
  <c r="C962" i="23"/>
  <c r="C963" i="23"/>
  <c r="C964" i="23"/>
  <c r="C965" i="23"/>
  <c r="C966" i="23"/>
  <c r="C967" i="23"/>
  <c r="C968" i="23"/>
  <c r="C969" i="23"/>
  <c r="C970" i="23"/>
  <c r="C971" i="23"/>
  <c r="C972" i="23"/>
  <c r="C973" i="23"/>
  <c r="C974" i="23"/>
  <c r="C975" i="23"/>
  <c r="C976" i="23"/>
  <c r="C977" i="23"/>
  <c r="C978" i="23"/>
  <c r="C979" i="23"/>
  <c r="C980" i="23"/>
  <c r="C981" i="23"/>
  <c r="C982" i="23"/>
  <c r="C983" i="23"/>
  <c r="C984" i="23"/>
  <c r="C985" i="23"/>
  <c r="C986" i="23"/>
  <c r="C987" i="23"/>
  <c r="C988" i="23"/>
  <c r="C989" i="23"/>
  <c r="C990" i="23"/>
  <c r="C991" i="23"/>
  <c r="C992" i="23"/>
  <c r="C993" i="23"/>
  <c r="C994" i="23"/>
  <c r="C995" i="23"/>
  <c r="C996" i="23"/>
  <c r="C997" i="23"/>
  <c r="C998" i="23"/>
  <c r="C999" i="23"/>
  <c r="C1000" i="23"/>
  <c r="C1001" i="23"/>
  <c r="C1002" i="23"/>
  <c r="C1003" i="23"/>
  <c r="C1004" i="23"/>
  <c r="C1005" i="23"/>
  <c r="C1006" i="23"/>
  <c r="C1007" i="23"/>
  <c r="C1008" i="23"/>
  <c r="C1009" i="23"/>
  <c r="C1010" i="23"/>
  <c r="C1011" i="23"/>
  <c r="C1012" i="23"/>
  <c r="C1013" i="23"/>
  <c r="C1014" i="23"/>
  <c r="C1015" i="23"/>
  <c r="C1016" i="23"/>
  <c r="C1017" i="23"/>
  <c r="C1018" i="23"/>
  <c r="C1019" i="23"/>
  <c r="C1020" i="23"/>
  <c r="C1021" i="23"/>
  <c r="C1022" i="23"/>
  <c r="C1023" i="23"/>
  <c r="C1024" i="23"/>
  <c r="C1025" i="23"/>
  <c r="C1026" i="23"/>
  <c r="C1027" i="23"/>
  <c r="C1028" i="23"/>
  <c r="C1029" i="23"/>
  <c r="C1030" i="23"/>
  <c r="C1031" i="23"/>
  <c r="C1032" i="23"/>
  <c r="C1033" i="23"/>
  <c r="C1034" i="23"/>
  <c r="C1035" i="23"/>
  <c r="C1036" i="23"/>
  <c r="C1037" i="23"/>
  <c r="C1038" i="23"/>
  <c r="C1039" i="23"/>
  <c r="C1040" i="23"/>
  <c r="C1041" i="23"/>
  <c r="C1042" i="23"/>
  <c r="C1043" i="23"/>
  <c r="C1044" i="23"/>
  <c r="C1045" i="23"/>
  <c r="C1046" i="23"/>
  <c r="C1047" i="23"/>
  <c r="C1048" i="23"/>
  <c r="C1049" i="23"/>
  <c r="C1050" i="23"/>
  <c r="C1051" i="23"/>
  <c r="C1052" i="23"/>
  <c r="C1053" i="23"/>
  <c r="C1054" i="23"/>
  <c r="C1055" i="23"/>
  <c r="C1056" i="23"/>
  <c r="C1057" i="23"/>
  <c r="C1058" i="23"/>
  <c r="C1059" i="23"/>
  <c r="C1060" i="23"/>
  <c r="C1061" i="23"/>
  <c r="C1062" i="23"/>
  <c r="C1063" i="23"/>
  <c r="C1064" i="23"/>
  <c r="C1065" i="23"/>
  <c r="C1066" i="23"/>
  <c r="C1067" i="23"/>
  <c r="C1068" i="23"/>
  <c r="C1069" i="23"/>
  <c r="C1070" i="23"/>
  <c r="C1071" i="23"/>
  <c r="C1072" i="23"/>
  <c r="C1073" i="23"/>
  <c r="C1074" i="23"/>
  <c r="C1075" i="23"/>
  <c r="C1076" i="23"/>
  <c r="C1077" i="23"/>
  <c r="C1078" i="23"/>
  <c r="C1079" i="23"/>
  <c r="C1080" i="23"/>
  <c r="C1081" i="23"/>
  <c r="C1082" i="23"/>
  <c r="C1083" i="23"/>
  <c r="C1084" i="23"/>
  <c r="C1085" i="23"/>
  <c r="C1086" i="23"/>
  <c r="C1087" i="23"/>
  <c r="C1088" i="23"/>
  <c r="C1089" i="23"/>
  <c r="C1090" i="23"/>
  <c r="C1091" i="23"/>
  <c r="C1092" i="23"/>
  <c r="C1093" i="23"/>
  <c r="C1094" i="23"/>
  <c r="C1095" i="23"/>
  <c r="C1096" i="23"/>
  <c r="C1097" i="23"/>
  <c r="C1098" i="23"/>
  <c r="C1099" i="23"/>
  <c r="C1100" i="23"/>
  <c r="C1101" i="23"/>
  <c r="C1102" i="23"/>
  <c r="C1103" i="23"/>
  <c r="C1104" i="23"/>
  <c r="C1105" i="23"/>
  <c r="C1106" i="23"/>
  <c r="C1107" i="23"/>
  <c r="C1108" i="23"/>
  <c r="C1109" i="23"/>
  <c r="C1110" i="23"/>
  <c r="C1111" i="23"/>
  <c r="C1112" i="23"/>
  <c r="C1113" i="23"/>
  <c r="C1114" i="23"/>
  <c r="C1115" i="23"/>
  <c r="C1116" i="23"/>
  <c r="C1117" i="23"/>
  <c r="C1118" i="23"/>
  <c r="C1119" i="23"/>
  <c r="C1120" i="23"/>
  <c r="C1121" i="23"/>
  <c r="C1122" i="23"/>
  <c r="C1123" i="23"/>
  <c r="C1124" i="23"/>
  <c r="C1125" i="23"/>
  <c r="C1126" i="23"/>
  <c r="C1127" i="23"/>
  <c r="C1128" i="23"/>
  <c r="C1129" i="23"/>
  <c r="C1130" i="23"/>
  <c r="C1131" i="23"/>
  <c r="C1132" i="23"/>
  <c r="C1133" i="23"/>
  <c r="C1134" i="23"/>
  <c r="C1135" i="23"/>
  <c r="C1136" i="23"/>
  <c r="C1137" i="23"/>
  <c r="C1138" i="23"/>
  <c r="C1139" i="23"/>
  <c r="C1140" i="23"/>
  <c r="C1141" i="23"/>
  <c r="C1142" i="23"/>
  <c r="C1143" i="23"/>
  <c r="C1144" i="23"/>
  <c r="C1145" i="23"/>
  <c r="C1146" i="23"/>
  <c r="C1147" i="23"/>
  <c r="C1148" i="23"/>
  <c r="C1149" i="23"/>
  <c r="C1150" i="23"/>
  <c r="C1151" i="23"/>
  <c r="C1152" i="23"/>
  <c r="C1153" i="23"/>
  <c r="C1154" i="23"/>
  <c r="C1155" i="23"/>
  <c r="C1156" i="23"/>
  <c r="C1157" i="23"/>
  <c r="C1158" i="23"/>
  <c r="C1159" i="23"/>
  <c r="C1160" i="23"/>
  <c r="C1161" i="23"/>
  <c r="C1162" i="23"/>
  <c r="C1163" i="23"/>
  <c r="C1164" i="23"/>
  <c r="C1165" i="23"/>
  <c r="C2" i="23"/>
  <c r="B3" i="23"/>
  <c r="D3" i="23" s="1"/>
  <c r="B4" i="23"/>
  <c r="D4" i="23" s="1"/>
  <c r="B5" i="23"/>
  <c r="D5" i="23" s="1"/>
  <c r="B6" i="23"/>
  <c r="D6" i="23" s="1"/>
  <c r="B7" i="23"/>
  <c r="D7" i="23" s="1"/>
  <c r="B8" i="23"/>
  <c r="D8" i="23" s="1"/>
  <c r="B9" i="23"/>
  <c r="D9" i="23" s="1"/>
  <c r="B10" i="23"/>
  <c r="D10" i="23" s="1"/>
  <c r="B11" i="23"/>
  <c r="D11" i="23" s="1"/>
  <c r="B12" i="23"/>
  <c r="B13" i="23"/>
  <c r="D13" i="23" s="1"/>
  <c r="B14" i="23"/>
  <c r="B15" i="23"/>
  <c r="D15" i="23" s="1"/>
  <c r="B16" i="23"/>
  <c r="D16" i="23" s="1"/>
  <c r="B17" i="23"/>
  <c r="D17" i="23" s="1"/>
  <c r="B18" i="23"/>
  <c r="D18" i="23" s="1"/>
  <c r="B19" i="23"/>
  <c r="D19" i="23" s="1"/>
  <c r="B20" i="23"/>
  <c r="D20" i="23" s="1"/>
  <c r="B21" i="23"/>
  <c r="D21" i="23" s="1"/>
  <c r="B22" i="23"/>
  <c r="D22" i="23" s="1"/>
  <c r="B23" i="23"/>
  <c r="B24" i="23"/>
  <c r="B25" i="23"/>
  <c r="D25" i="23" s="1"/>
  <c r="B26" i="23"/>
  <c r="B27" i="23"/>
  <c r="D27" i="23" s="1"/>
  <c r="B28" i="23"/>
  <c r="D28" i="23" s="1"/>
  <c r="B29" i="23"/>
  <c r="D29" i="23" s="1"/>
  <c r="B30" i="23"/>
  <c r="D30" i="23" s="1"/>
  <c r="B31" i="23"/>
  <c r="D31" i="23" s="1"/>
  <c r="B32" i="23"/>
  <c r="D32" i="23" s="1"/>
  <c r="B33" i="23"/>
  <c r="D33" i="23" s="1"/>
  <c r="B34" i="23"/>
  <c r="D34" i="23" s="1"/>
  <c r="B35" i="23"/>
  <c r="D35" i="23" s="1"/>
  <c r="B36" i="23"/>
  <c r="D36" i="23" s="1"/>
  <c r="B37" i="23"/>
  <c r="D37" i="23" s="1"/>
  <c r="B38" i="23"/>
  <c r="D38" i="23" s="1"/>
  <c r="B39" i="23"/>
  <c r="B40" i="23"/>
  <c r="B41" i="23"/>
  <c r="D41" i="23" s="1"/>
  <c r="B42" i="23"/>
  <c r="D42" i="23" s="1"/>
  <c r="B43" i="23"/>
  <c r="D43" i="23" s="1"/>
  <c r="B44" i="23"/>
  <c r="D44" i="23" s="1"/>
  <c r="B45" i="23"/>
  <c r="D45" i="23" s="1"/>
  <c r="B46" i="23"/>
  <c r="D46" i="23" s="1"/>
  <c r="B47" i="23"/>
  <c r="D47" i="23" s="1"/>
  <c r="B48" i="23"/>
  <c r="D48" i="23" s="1"/>
  <c r="B49" i="23"/>
  <c r="D49" i="23" s="1"/>
  <c r="B50" i="23"/>
  <c r="B51" i="23"/>
  <c r="D51" i="23" s="1"/>
  <c r="B52" i="23"/>
  <c r="D52" i="23" s="1"/>
  <c r="B53" i="23"/>
  <c r="D53" i="23" s="1"/>
  <c r="B54" i="23"/>
  <c r="D54" i="23" s="1"/>
  <c r="B55" i="23"/>
  <c r="B56" i="23"/>
  <c r="B57" i="23"/>
  <c r="D57" i="23" s="1"/>
  <c r="B58" i="23"/>
  <c r="D58" i="23" s="1"/>
  <c r="B59" i="23"/>
  <c r="D59" i="23" s="1"/>
  <c r="B60" i="23"/>
  <c r="D60" i="23" s="1"/>
  <c r="B61" i="23"/>
  <c r="D61" i="23" s="1"/>
  <c r="B62" i="23"/>
  <c r="B63" i="23"/>
  <c r="D63" i="23" s="1"/>
  <c r="B64" i="23"/>
  <c r="D64" i="23" s="1"/>
  <c r="B65" i="23"/>
  <c r="D65" i="23" s="1"/>
  <c r="B66" i="23"/>
  <c r="D66" i="23" s="1"/>
  <c r="B67" i="23"/>
  <c r="D67" i="23" s="1"/>
  <c r="B68" i="23"/>
  <c r="D68" i="23" s="1"/>
  <c r="B69" i="23"/>
  <c r="D69" i="23" s="1"/>
  <c r="B70" i="23"/>
  <c r="D70" i="23" s="1"/>
  <c r="B71" i="23"/>
  <c r="D71" i="23" s="1"/>
  <c r="B72" i="23"/>
  <c r="D72" i="23" s="1"/>
  <c r="B73" i="23"/>
  <c r="D73" i="23" s="1"/>
  <c r="B74" i="23"/>
  <c r="D74" i="23" s="1"/>
  <c r="B75" i="23"/>
  <c r="B76" i="23"/>
  <c r="B77" i="23"/>
  <c r="D77" i="23" s="1"/>
  <c r="B78" i="23"/>
  <c r="D78" i="23" s="1"/>
  <c r="B79" i="23"/>
  <c r="D79" i="23" s="1"/>
  <c r="B80" i="23"/>
  <c r="D80" i="23" s="1"/>
  <c r="B81" i="23"/>
  <c r="D81" i="23" s="1"/>
  <c r="B82" i="23"/>
  <c r="D82" i="23" s="1"/>
  <c r="B83" i="23"/>
  <c r="D83" i="23" s="1"/>
  <c r="B84" i="23"/>
  <c r="D84" i="23" s="1"/>
  <c r="B85" i="23"/>
  <c r="D85" i="23" s="1"/>
  <c r="B86" i="23"/>
  <c r="D86" i="23" s="1"/>
  <c r="B87" i="23"/>
  <c r="D87" i="23" s="1"/>
  <c r="B88" i="23"/>
  <c r="D88" i="23" s="1"/>
  <c r="B89" i="23"/>
  <c r="D89" i="23" s="1"/>
  <c r="B90" i="23"/>
  <c r="D90" i="23" s="1"/>
  <c r="B91" i="23"/>
  <c r="B92" i="23"/>
  <c r="B93" i="23"/>
  <c r="D93" i="23" s="1"/>
  <c r="B94" i="23"/>
  <c r="D94" i="23" s="1"/>
  <c r="B95" i="23"/>
  <c r="D95" i="23" s="1"/>
  <c r="B96" i="23"/>
  <c r="D96" i="23" s="1"/>
  <c r="B97" i="23"/>
  <c r="D97" i="23" s="1"/>
  <c r="B98" i="23"/>
  <c r="B99" i="23"/>
  <c r="D99" i="23" s="1"/>
  <c r="B100" i="23"/>
  <c r="D100" i="23" s="1"/>
  <c r="B101" i="23"/>
  <c r="D101" i="23" s="1"/>
  <c r="B102" i="23"/>
  <c r="D102" i="23" s="1"/>
  <c r="B103" i="23"/>
  <c r="D103" i="23" s="1"/>
  <c r="B104" i="23"/>
  <c r="D104" i="23" s="1"/>
  <c r="B105" i="23"/>
  <c r="D105" i="23" s="1"/>
  <c r="B106" i="23"/>
  <c r="D106" i="23" s="1"/>
  <c r="B107" i="23"/>
  <c r="D107" i="23" s="1"/>
  <c r="B108" i="23"/>
  <c r="B109" i="23"/>
  <c r="B110" i="23"/>
  <c r="D110" i="23" s="1"/>
  <c r="B111" i="23"/>
  <c r="D111" i="23" s="1"/>
  <c r="B112" i="23"/>
  <c r="D112" i="23" s="1"/>
  <c r="B113" i="23"/>
  <c r="D113" i="23" s="1"/>
  <c r="B114" i="23"/>
  <c r="D114" i="23" s="1"/>
  <c r="B115" i="23"/>
  <c r="D115" i="23" s="1"/>
  <c r="B116" i="23"/>
  <c r="D116" i="23" s="1"/>
  <c r="B117" i="23"/>
  <c r="D117" i="23" s="1"/>
  <c r="B118" i="23"/>
  <c r="D118" i="23" s="1"/>
  <c r="B119" i="23"/>
  <c r="D119" i="23" s="1"/>
  <c r="B120" i="23"/>
  <c r="D120" i="23" s="1"/>
  <c r="B121" i="23"/>
  <c r="D121" i="23" s="1"/>
  <c r="B122" i="23"/>
  <c r="D122" i="23" s="1"/>
  <c r="B123" i="23"/>
  <c r="D123" i="23" s="1"/>
  <c r="B124" i="23"/>
  <c r="D124" i="23" s="1"/>
  <c r="B125" i="23"/>
  <c r="D125" i="23" s="1"/>
  <c r="B126" i="23"/>
  <c r="D126" i="23" s="1"/>
  <c r="B127" i="23"/>
  <c r="D127" i="23" s="1"/>
  <c r="B128" i="23"/>
  <c r="D128" i="23" s="1"/>
  <c r="B129" i="23"/>
  <c r="D129" i="23" s="1"/>
  <c r="B130" i="23"/>
  <c r="D130" i="23" s="1"/>
  <c r="B131" i="23"/>
  <c r="D131" i="23" s="1"/>
  <c r="B132" i="23"/>
  <c r="D132" i="23" s="1"/>
  <c r="B133" i="23"/>
  <c r="D133" i="23" s="1"/>
  <c r="B134" i="23"/>
  <c r="D134" i="23" s="1"/>
  <c r="B135" i="23"/>
  <c r="B136" i="23"/>
  <c r="D136" i="23" s="1"/>
  <c r="B137" i="23"/>
  <c r="D137" i="23" s="1"/>
  <c r="B138" i="23"/>
  <c r="D138" i="23" s="1"/>
  <c r="B139" i="23"/>
  <c r="D139" i="23" s="1"/>
  <c r="B140" i="23"/>
  <c r="D140" i="23" s="1"/>
  <c r="B141" i="23"/>
  <c r="D141" i="23" s="1"/>
  <c r="B142" i="23"/>
  <c r="B143" i="23"/>
  <c r="B144" i="23"/>
  <c r="D144" i="23" s="1"/>
  <c r="B145" i="23"/>
  <c r="D145" i="23" s="1"/>
  <c r="B146" i="23"/>
  <c r="B147" i="23"/>
  <c r="B148" i="23"/>
  <c r="D148" i="23" s="1"/>
  <c r="B149" i="23"/>
  <c r="D149" i="23" s="1"/>
  <c r="B150" i="23"/>
  <c r="D150" i="23" s="1"/>
  <c r="B151" i="23"/>
  <c r="D151" i="23" s="1"/>
  <c r="B152" i="23"/>
  <c r="D152" i="23" s="1"/>
  <c r="B153" i="23"/>
  <c r="D153" i="23" s="1"/>
  <c r="B154" i="23"/>
  <c r="D154" i="23" s="1"/>
  <c r="B155" i="23"/>
  <c r="D155" i="23" s="1"/>
  <c r="B156" i="23"/>
  <c r="D156" i="23" s="1"/>
  <c r="B157" i="23"/>
  <c r="D157" i="23" s="1"/>
  <c r="B158" i="23"/>
  <c r="D158" i="23" s="1"/>
  <c r="B159" i="23"/>
  <c r="D159" i="23" s="1"/>
  <c r="B160" i="23"/>
  <c r="B161" i="23"/>
  <c r="D161" i="23" s="1"/>
  <c r="B162" i="23"/>
  <c r="D162" i="23" s="1"/>
  <c r="B163" i="23"/>
  <c r="D163" i="23" s="1"/>
  <c r="B164" i="23"/>
  <c r="D164" i="23" s="1"/>
  <c r="B165" i="23"/>
  <c r="D165" i="23" s="1"/>
  <c r="B166" i="23"/>
  <c r="D166" i="23" s="1"/>
  <c r="B167" i="23"/>
  <c r="D167" i="23" s="1"/>
  <c r="B168" i="23"/>
  <c r="D168" i="23" s="1"/>
  <c r="B169" i="23"/>
  <c r="D169" i="23" s="1"/>
  <c r="B170" i="23"/>
  <c r="D170" i="23" s="1"/>
  <c r="B171" i="23"/>
  <c r="D171" i="23" s="1"/>
  <c r="B172" i="23"/>
  <c r="D172" i="23" s="1"/>
  <c r="B173" i="23"/>
  <c r="D173" i="23" s="1"/>
  <c r="B174" i="23"/>
  <c r="D174" i="23" s="1"/>
  <c r="B175" i="23"/>
  <c r="D175" i="23" s="1"/>
  <c r="B176" i="23"/>
  <c r="D176" i="23" s="1"/>
  <c r="B177" i="23"/>
  <c r="D177" i="23" s="1"/>
  <c r="B178" i="23"/>
  <c r="B179" i="23"/>
  <c r="B180" i="23"/>
  <c r="D180" i="23" s="1"/>
  <c r="B181" i="23"/>
  <c r="D181" i="23" s="1"/>
  <c r="B182" i="23"/>
  <c r="D182" i="23" s="1"/>
  <c r="B183" i="23"/>
  <c r="B184" i="23"/>
  <c r="D184" i="23" s="1"/>
  <c r="B185" i="23"/>
  <c r="D185" i="23" s="1"/>
  <c r="B186" i="23"/>
  <c r="D186" i="23" s="1"/>
  <c r="B187" i="23"/>
  <c r="D187" i="23" s="1"/>
  <c r="B188" i="23"/>
  <c r="D188" i="23" s="1"/>
  <c r="B189" i="23"/>
  <c r="D189" i="23" s="1"/>
  <c r="B190" i="23"/>
  <c r="D190" i="23" s="1"/>
  <c r="B191" i="23"/>
  <c r="D191" i="23" s="1"/>
  <c r="B192" i="23"/>
  <c r="D192" i="23" s="1"/>
  <c r="B193" i="23"/>
  <c r="B194" i="23"/>
  <c r="B195" i="23"/>
  <c r="D195" i="23" s="1"/>
  <c r="B196" i="23"/>
  <c r="D196" i="23" s="1"/>
  <c r="B197" i="23"/>
  <c r="D197" i="23" s="1"/>
  <c r="B198" i="23"/>
  <c r="D198" i="23" s="1"/>
  <c r="B199" i="23"/>
  <c r="D199" i="23" s="1"/>
  <c r="B200" i="23"/>
  <c r="D200" i="23" s="1"/>
  <c r="B201" i="23"/>
  <c r="D201" i="23" s="1"/>
  <c r="B202" i="23"/>
  <c r="D202" i="23" s="1"/>
  <c r="B203" i="23"/>
  <c r="D203" i="23" s="1"/>
  <c r="B204" i="23"/>
  <c r="D204" i="23" s="1"/>
  <c r="B205" i="23"/>
  <c r="D205" i="23" s="1"/>
  <c r="B206" i="23"/>
  <c r="D206" i="23" s="1"/>
  <c r="B207" i="23"/>
  <c r="B208" i="23"/>
  <c r="B209" i="23"/>
  <c r="D209" i="23" s="1"/>
  <c r="B210" i="23"/>
  <c r="D210" i="23" s="1"/>
  <c r="B211" i="23"/>
  <c r="D211" i="23" s="1"/>
  <c r="B212" i="23"/>
  <c r="D212" i="23" s="1"/>
  <c r="B213" i="23"/>
  <c r="D213" i="23" s="1"/>
  <c r="B214" i="23"/>
  <c r="D214" i="23" s="1"/>
  <c r="B215" i="23"/>
  <c r="D215" i="23" s="1"/>
  <c r="B216" i="23"/>
  <c r="D216" i="23" s="1"/>
  <c r="B217" i="23"/>
  <c r="D217" i="23" s="1"/>
  <c r="B218" i="23"/>
  <c r="D218" i="23" s="1"/>
  <c r="B219" i="23"/>
  <c r="D219" i="23" s="1"/>
  <c r="B220" i="23"/>
  <c r="D220" i="23" s="1"/>
  <c r="B221" i="23"/>
  <c r="D221" i="23" s="1"/>
  <c r="B222" i="23"/>
  <c r="D222" i="23" s="1"/>
  <c r="B223" i="23"/>
  <c r="D223" i="23" s="1"/>
  <c r="B224" i="23"/>
  <c r="D224" i="23" s="1"/>
  <c r="B225" i="23"/>
  <c r="D225" i="23" s="1"/>
  <c r="B226" i="23"/>
  <c r="D226" i="23" s="1"/>
  <c r="B227" i="23"/>
  <c r="D227" i="23" s="1"/>
  <c r="B228" i="23"/>
  <c r="D228" i="23" s="1"/>
  <c r="B229" i="23"/>
  <c r="D229" i="23" s="1"/>
  <c r="B230" i="23"/>
  <c r="B231" i="23"/>
  <c r="D231" i="23" s="1"/>
  <c r="B232" i="23"/>
  <c r="D232" i="23" s="1"/>
  <c r="B233" i="23"/>
  <c r="D233" i="23" s="1"/>
  <c r="B234" i="23"/>
  <c r="D234" i="23" s="1"/>
  <c r="B235" i="23"/>
  <c r="B236" i="23"/>
  <c r="B237" i="23"/>
  <c r="D237" i="23" s="1"/>
  <c r="B238" i="23"/>
  <c r="D238" i="23" s="1"/>
  <c r="B239" i="23"/>
  <c r="D239" i="23" s="1"/>
  <c r="B240" i="23"/>
  <c r="D240" i="23" s="1"/>
  <c r="B241" i="23"/>
  <c r="D241" i="23" s="1"/>
  <c r="B242" i="23"/>
  <c r="B243" i="23"/>
  <c r="D243" i="23" s="1"/>
  <c r="B244" i="23"/>
  <c r="D244" i="23" s="1"/>
  <c r="B245" i="23"/>
  <c r="D245" i="23" s="1"/>
  <c r="B246" i="23"/>
  <c r="D246" i="23" s="1"/>
  <c r="B247" i="23"/>
  <c r="D247" i="23" s="1"/>
  <c r="B248" i="23"/>
  <c r="D248" i="23" s="1"/>
  <c r="B249" i="23"/>
  <c r="D249" i="23" s="1"/>
  <c r="B250" i="23"/>
  <c r="B251" i="23"/>
  <c r="B252" i="23"/>
  <c r="D252" i="23" s="1"/>
  <c r="B253" i="23"/>
  <c r="D253" i="23" s="1"/>
  <c r="B254" i="23"/>
  <c r="B255" i="23"/>
  <c r="D255" i="23" s="1"/>
  <c r="B256" i="23"/>
  <c r="D256" i="23" s="1"/>
  <c r="B257" i="23"/>
  <c r="D257" i="23" s="1"/>
  <c r="B258" i="23"/>
  <c r="D258" i="23" s="1"/>
  <c r="B259" i="23"/>
  <c r="D259" i="23" s="1"/>
  <c r="B260" i="23"/>
  <c r="D260" i="23" s="1"/>
  <c r="B261" i="23"/>
  <c r="D261" i="23" s="1"/>
  <c r="B262" i="23"/>
  <c r="D262" i="23" s="1"/>
  <c r="B263" i="23"/>
  <c r="D263" i="23" s="1"/>
  <c r="B264" i="23"/>
  <c r="B265" i="23"/>
  <c r="B266" i="23"/>
  <c r="D266" i="23" s="1"/>
  <c r="B267" i="23"/>
  <c r="D267" i="23" s="1"/>
  <c r="B268" i="23"/>
  <c r="D268" i="23" s="1"/>
  <c r="B269" i="23"/>
  <c r="D269" i="23" s="1"/>
  <c r="B270" i="23"/>
  <c r="D270" i="23" s="1"/>
  <c r="B271" i="23"/>
  <c r="D271" i="23" s="1"/>
  <c r="B272" i="23"/>
  <c r="D272" i="23" s="1"/>
  <c r="B273" i="23"/>
  <c r="D273" i="23" s="1"/>
  <c r="B274" i="23"/>
  <c r="D274" i="23" s="1"/>
  <c r="B275" i="23"/>
  <c r="D275" i="23" s="1"/>
  <c r="B276" i="23"/>
  <c r="D276" i="23" s="1"/>
  <c r="B277" i="23"/>
  <c r="D277" i="23" s="1"/>
  <c r="B278" i="23"/>
  <c r="B279" i="23"/>
  <c r="D279" i="23" s="1"/>
  <c r="B280" i="23"/>
  <c r="B281" i="23"/>
  <c r="D281" i="23" s="1"/>
  <c r="B282" i="23"/>
  <c r="D282" i="23" s="1"/>
  <c r="B283" i="23"/>
  <c r="D283" i="23" s="1"/>
  <c r="B284" i="23"/>
  <c r="D284" i="23" s="1"/>
  <c r="B285" i="23"/>
  <c r="D285" i="23" s="1"/>
  <c r="B286" i="23"/>
  <c r="D286" i="23" s="1"/>
  <c r="B287" i="23"/>
  <c r="D287" i="23" s="1"/>
  <c r="B288" i="23"/>
  <c r="D288" i="23" s="1"/>
  <c r="B289" i="23"/>
  <c r="D289" i="23" s="1"/>
  <c r="B290" i="23"/>
  <c r="D290" i="23" s="1"/>
  <c r="B291" i="23"/>
  <c r="D291" i="23" s="1"/>
  <c r="B292" i="23"/>
  <c r="D292" i="23" s="1"/>
  <c r="B293" i="23"/>
  <c r="D293" i="23" s="1"/>
  <c r="B294" i="23"/>
  <c r="D294" i="23" s="1"/>
  <c r="B295" i="23"/>
  <c r="D295" i="23" s="1"/>
  <c r="B296" i="23"/>
  <c r="D296" i="23" s="1"/>
  <c r="B297" i="23"/>
  <c r="D297" i="23" s="1"/>
  <c r="B298" i="23"/>
  <c r="D298" i="23" s="1"/>
  <c r="B299" i="23"/>
  <c r="D299" i="23" s="1"/>
  <c r="B300" i="23"/>
  <c r="D300" i="23" s="1"/>
  <c r="B301" i="23"/>
  <c r="D301" i="23" s="1"/>
  <c r="B302" i="23"/>
  <c r="D302" i="23" s="1"/>
  <c r="B303" i="23"/>
  <c r="D303" i="23" s="1"/>
  <c r="B304" i="23"/>
  <c r="D304" i="23" s="1"/>
  <c r="B305" i="23"/>
  <c r="D305" i="23" s="1"/>
  <c r="B306" i="23"/>
  <c r="D306" i="23" s="1"/>
  <c r="B307" i="23"/>
  <c r="B308" i="23"/>
  <c r="B309" i="23"/>
  <c r="D309" i="23" s="1"/>
  <c r="B310" i="23"/>
  <c r="D310" i="23" s="1"/>
  <c r="B311" i="23"/>
  <c r="D311" i="23" s="1"/>
  <c r="B312" i="23"/>
  <c r="D312" i="23" s="1"/>
  <c r="B313" i="23"/>
  <c r="D313" i="23" s="1"/>
  <c r="B314" i="23"/>
  <c r="D314" i="23" s="1"/>
  <c r="B315" i="23"/>
  <c r="B316" i="23"/>
  <c r="D316" i="23" s="1"/>
  <c r="B317" i="23"/>
  <c r="D317" i="23" s="1"/>
  <c r="B318" i="23"/>
  <c r="D318" i="23" s="1"/>
  <c r="B319" i="23"/>
  <c r="D319" i="23" s="1"/>
  <c r="B320" i="23"/>
  <c r="D320" i="23" s="1"/>
  <c r="B321" i="23"/>
  <c r="D321" i="23" s="1"/>
  <c r="B322" i="23"/>
  <c r="B323" i="23"/>
  <c r="B324" i="23"/>
  <c r="D324" i="23" s="1"/>
  <c r="B325" i="23"/>
  <c r="D325" i="23" s="1"/>
  <c r="B326" i="23"/>
  <c r="D326" i="23" s="1"/>
  <c r="B327" i="23"/>
  <c r="D327" i="23" s="1"/>
  <c r="B328" i="23"/>
  <c r="D328" i="23" s="1"/>
  <c r="B329" i="23"/>
  <c r="D329" i="23" s="1"/>
  <c r="B330" i="23"/>
  <c r="D330" i="23" s="1"/>
  <c r="B331" i="23"/>
  <c r="D331" i="23" s="1"/>
  <c r="B332" i="23"/>
  <c r="D332" i="23" s="1"/>
  <c r="B333" i="23"/>
  <c r="D333" i="23" s="1"/>
  <c r="B334" i="23"/>
  <c r="D334" i="23" s="1"/>
  <c r="B335" i="23"/>
  <c r="D335" i="23" s="1"/>
  <c r="B336" i="23"/>
  <c r="B337" i="23"/>
  <c r="B338" i="23"/>
  <c r="D338" i="23" s="1"/>
  <c r="B339" i="23"/>
  <c r="B340" i="23"/>
  <c r="D340" i="23" s="1"/>
  <c r="B341" i="23"/>
  <c r="D341" i="23" s="1"/>
  <c r="B342" i="23"/>
  <c r="D342" i="23" s="1"/>
  <c r="B343" i="23"/>
  <c r="D343" i="23" s="1"/>
  <c r="B344" i="23"/>
  <c r="D344" i="23" s="1"/>
  <c r="B345" i="23"/>
  <c r="D345" i="23" s="1"/>
  <c r="B346" i="23"/>
  <c r="D346" i="23" s="1"/>
  <c r="B347" i="23"/>
  <c r="D347" i="23" s="1"/>
  <c r="B348" i="23"/>
  <c r="D348" i="23" s="1"/>
  <c r="B349" i="23"/>
  <c r="D349" i="23" s="1"/>
  <c r="B350" i="23"/>
  <c r="B351" i="23"/>
  <c r="B352" i="23"/>
  <c r="D352" i="23" s="1"/>
  <c r="B353" i="23"/>
  <c r="D353" i="23" s="1"/>
  <c r="B354" i="23"/>
  <c r="D354" i="23" s="1"/>
  <c r="B355" i="23"/>
  <c r="D355" i="23" s="1"/>
  <c r="B356" i="23"/>
  <c r="D356" i="23" s="1"/>
  <c r="B357" i="23"/>
  <c r="D357" i="23" s="1"/>
  <c r="B358" i="23"/>
  <c r="D358" i="23" s="1"/>
  <c r="B359" i="23"/>
  <c r="D359" i="23" s="1"/>
  <c r="B360" i="23"/>
  <c r="D360" i="23" s="1"/>
  <c r="B361" i="23"/>
  <c r="D361" i="23" s="1"/>
  <c r="B362" i="23"/>
  <c r="D362" i="23" s="1"/>
  <c r="B363" i="23"/>
  <c r="D363" i="23" s="1"/>
  <c r="B364" i="23"/>
  <c r="B365" i="23"/>
  <c r="D365" i="23" s="1"/>
  <c r="B366" i="23"/>
  <c r="D366" i="23" s="1"/>
  <c r="B367" i="23"/>
  <c r="D367" i="23" s="1"/>
  <c r="B368" i="23"/>
  <c r="D368" i="23" s="1"/>
  <c r="B369" i="23"/>
  <c r="D369" i="23" s="1"/>
  <c r="B370" i="23"/>
  <c r="D370" i="23" s="1"/>
  <c r="B371" i="23"/>
  <c r="D371" i="23" s="1"/>
  <c r="B372" i="23"/>
  <c r="D372" i="23" s="1"/>
  <c r="B373" i="23"/>
  <c r="D373" i="23" s="1"/>
  <c r="B374" i="23"/>
  <c r="D374" i="23" s="1"/>
  <c r="B375" i="23"/>
  <c r="D375" i="23" s="1"/>
  <c r="B376" i="23"/>
  <c r="D376" i="23" s="1"/>
  <c r="B377" i="23"/>
  <c r="D377" i="23" s="1"/>
  <c r="B378" i="23"/>
  <c r="D378" i="23" s="1"/>
  <c r="B379" i="23"/>
  <c r="B380" i="23"/>
  <c r="D380" i="23" s="1"/>
  <c r="B381" i="23"/>
  <c r="D381" i="23" s="1"/>
  <c r="B382" i="23"/>
  <c r="D382" i="23" s="1"/>
  <c r="B383" i="23"/>
  <c r="D383" i="23" s="1"/>
  <c r="B384" i="23"/>
  <c r="D384" i="23" s="1"/>
  <c r="B385" i="23"/>
  <c r="D385" i="23" s="1"/>
  <c r="B386" i="23"/>
  <c r="D386" i="23" s="1"/>
  <c r="B387" i="23"/>
  <c r="B388" i="23"/>
  <c r="D388" i="23" s="1"/>
  <c r="B389" i="23"/>
  <c r="D389" i="23" s="1"/>
  <c r="B390" i="23"/>
  <c r="D390" i="23" s="1"/>
  <c r="B391" i="23"/>
  <c r="D391" i="23" s="1"/>
  <c r="B392" i="23"/>
  <c r="B393" i="23"/>
  <c r="D393" i="23" s="1"/>
  <c r="B394" i="23"/>
  <c r="B395" i="23"/>
  <c r="D395" i="23" s="1"/>
  <c r="B396" i="23"/>
  <c r="D396" i="23" s="1"/>
  <c r="B397" i="23"/>
  <c r="D397" i="23" s="1"/>
  <c r="B398" i="23"/>
  <c r="D398" i="23" s="1"/>
  <c r="B399" i="23"/>
  <c r="D399" i="23" s="1"/>
  <c r="B400" i="23"/>
  <c r="D400" i="23" s="1"/>
  <c r="B401" i="23"/>
  <c r="D401" i="23" s="1"/>
  <c r="B402" i="23"/>
  <c r="D402" i="23" s="1"/>
  <c r="B403" i="23"/>
  <c r="D403" i="23" s="1"/>
  <c r="B404" i="23"/>
  <c r="D404" i="23" s="1"/>
  <c r="B405" i="23"/>
  <c r="D405" i="23" s="1"/>
  <c r="B406" i="23"/>
  <c r="D406" i="23" s="1"/>
  <c r="B407" i="23"/>
  <c r="B408" i="23"/>
  <c r="B409" i="23"/>
  <c r="D409" i="23" s="1"/>
  <c r="B410" i="23"/>
  <c r="D410" i="23" s="1"/>
  <c r="B411" i="23"/>
  <c r="B412" i="23"/>
  <c r="D412" i="23" s="1"/>
  <c r="B413" i="23"/>
  <c r="D413" i="23" s="1"/>
  <c r="B414" i="23"/>
  <c r="D414" i="23" s="1"/>
  <c r="B415" i="23"/>
  <c r="D415" i="23" s="1"/>
  <c r="B416" i="23"/>
  <c r="D416" i="23" s="1"/>
  <c r="B417" i="23"/>
  <c r="D417" i="23" s="1"/>
  <c r="B418" i="23"/>
  <c r="D418" i="23" s="1"/>
  <c r="B419" i="23"/>
  <c r="D419" i="23" s="1"/>
  <c r="B420" i="23"/>
  <c r="D420" i="23" s="1"/>
  <c r="B421" i="23"/>
  <c r="B422" i="23"/>
  <c r="B423" i="23"/>
  <c r="D423" i="23" s="1"/>
  <c r="B424" i="23"/>
  <c r="D424" i="23" s="1"/>
  <c r="B425" i="23"/>
  <c r="D425" i="23" s="1"/>
  <c r="B426" i="23"/>
  <c r="D426" i="23" s="1"/>
  <c r="B427" i="23"/>
  <c r="D427" i="23" s="1"/>
  <c r="B428" i="23"/>
  <c r="D428" i="23" s="1"/>
  <c r="B429" i="23"/>
  <c r="D429" i="23" s="1"/>
  <c r="B430" i="23"/>
  <c r="D430" i="23" s="1"/>
  <c r="B431" i="23"/>
  <c r="D431" i="23" s="1"/>
  <c r="B432" i="23"/>
  <c r="D432" i="23" s="1"/>
  <c r="B433" i="23"/>
  <c r="D433" i="23" s="1"/>
  <c r="B434" i="23"/>
  <c r="D434" i="23" s="1"/>
  <c r="B435" i="23"/>
  <c r="B436" i="23"/>
  <c r="D436" i="23" s="1"/>
  <c r="B437" i="23"/>
  <c r="D437" i="23" s="1"/>
  <c r="B438" i="23"/>
  <c r="D438" i="23" s="1"/>
  <c r="B439" i="23"/>
  <c r="D439" i="23" s="1"/>
  <c r="B440" i="23"/>
  <c r="D440" i="23" s="1"/>
  <c r="B441" i="23"/>
  <c r="D441" i="23" s="1"/>
  <c r="B442" i="23"/>
  <c r="D442" i="23" s="1"/>
  <c r="B443" i="23"/>
  <c r="D443" i="23" s="1"/>
  <c r="B444" i="23"/>
  <c r="D444" i="23" s="1"/>
  <c r="B445" i="23"/>
  <c r="D445" i="23" s="1"/>
  <c r="B446" i="23"/>
  <c r="D446" i="23" s="1"/>
  <c r="B447" i="23"/>
  <c r="D447" i="23" s="1"/>
  <c r="B448" i="23"/>
  <c r="D448" i="23" s="1"/>
  <c r="B449" i="23"/>
  <c r="D449" i="23" s="1"/>
  <c r="B450" i="23"/>
  <c r="D450" i="23" s="1"/>
  <c r="B451" i="23"/>
  <c r="B452" i="23"/>
  <c r="D452" i="23" s="1"/>
  <c r="B453" i="23"/>
  <c r="D453" i="23" s="1"/>
  <c r="B454" i="23"/>
  <c r="D454" i="23" s="1"/>
  <c r="B455" i="23"/>
  <c r="D455" i="23" s="1"/>
  <c r="B456" i="23"/>
  <c r="D456" i="23" s="1"/>
  <c r="B457" i="23"/>
  <c r="D457" i="23" s="1"/>
  <c r="B458" i="23"/>
  <c r="B459" i="23"/>
  <c r="D459" i="23" s="1"/>
  <c r="B460" i="23"/>
  <c r="D460" i="23" s="1"/>
  <c r="B461" i="23"/>
  <c r="D461" i="23" s="1"/>
  <c r="B462" i="23"/>
  <c r="D462" i="23" s="1"/>
  <c r="B463" i="23"/>
  <c r="D463" i="23" s="1"/>
  <c r="B464" i="23"/>
  <c r="B465" i="23"/>
  <c r="D465" i="23" s="1"/>
  <c r="B466" i="23"/>
  <c r="B467" i="23"/>
  <c r="D467" i="23" s="1"/>
  <c r="B468" i="23"/>
  <c r="D468" i="23" s="1"/>
  <c r="B469" i="23"/>
  <c r="D469" i="23" s="1"/>
  <c r="B470" i="23"/>
  <c r="B471" i="23"/>
  <c r="D471" i="23" s="1"/>
  <c r="B472" i="23"/>
  <c r="D472" i="23" s="1"/>
  <c r="B473" i="23"/>
  <c r="D473" i="23" s="1"/>
  <c r="B474" i="23"/>
  <c r="D474" i="23" s="1"/>
  <c r="B475" i="23"/>
  <c r="D475" i="23" s="1"/>
  <c r="B476" i="23"/>
  <c r="D476" i="23" s="1"/>
  <c r="B477" i="23"/>
  <c r="D477" i="23" s="1"/>
  <c r="B478" i="23"/>
  <c r="D478" i="23" s="1"/>
  <c r="B479" i="23"/>
  <c r="B480" i="23"/>
  <c r="B481" i="23"/>
  <c r="D481" i="23" s="1"/>
  <c r="B482" i="23"/>
  <c r="B483" i="23"/>
  <c r="D483" i="23" s="1"/>
  <c r="B484" i="23"/>
  <c r="D484" i="23" s="1"/>
  <c r="B485" i="23"/>
  <c r="D485" i="23" s="1"/>
  <c r="B486" i="23"/>
  <c r="D486" i="23" s="1"/>
  <c r="B487" i="23"/>
  <c r="D487" i="23" s="1"/>
  <c r="B488" i="23"/>
  <c r="D488" i="23" s="1"/>
  <c r="B489" i="23"/>
  <c r="D489" i="23" s="1"/>
  <c r="B490" i="23"/>
  <c r="D490" i="23" s="1"/>
  <c r="B491" i="23"/>
  <c r="D491" i="23" s="1"/>
  <c r="B492" i="23"/>
  <c r="D492" i="23" s="1"/>
  <c r="B493" i="23"/>
  <c r="B494" i="23"/>
  <c r="B495" i="23"/>
  <c r="D495" i="23" s="1"/>
  <c r="B496" i="23"/>
  <c r="D496" i="23" s="1"/>
  <c r="B497" i="23"/>
  <c r="D497" i="23" s="1"/>
  <c r="B498" i="23"/>
  <c r="D498" i="23" s="1"/>
  <c r="B499" i="23"/>
  <c r="D499" i="23" s="1"/>
  <c r="B500" i="23"/>
  <c r="D500" i="23" s="1"/>
  <c r="B501" i="23"/>
  <c r="D501" i="23" s="1"/>
  <c r="B502" i="23"/>
  <c r="D502" i="23" s="1"/>
  <c r="B503" i="23"/>
  <c r="D503" i="23" s="1"/>
  <c r="B504" i="23"/>
  <c r="D504" i="23" s="1"/>
  <c r="B505" i="23"/>
  <c r="D505" i="23" s="1"/>
  <c r="B506" i="23"/>
  <c r="D506" i="23" s="1"/>
  <c r="B507" i="23"/>
  <c r="B508" i="23"/>
  <c r="B509" i="23"/>
  <c r="D509" i="23" s="1"/>
  <c r="B510" i="23"/>
  <c r="D510" i="23" s="1"/>
  <c r="B511" i="23"/>
  <c r="D511" i="23" s="1"/>
  <c r="B512" i="23"/>
  <c r="D512" i="23" s="1"/>
  <c r="B513" i="23"/>
  <c r="D513" i="23" s="1"/>
  <c r="B514" i="23"/>
  <c r="D514" i="23" s="1"/>
  <c r="B515" i="23"/>
  <c r="D515" i="23" s="1"/>
  <c r="B516" i="23"/>
  <c r="D516" i="23" s="1"/>
  <c r="B517" i="23"/>
  <c r="D517" i="23" s="1"/>
  <c r="B518" i="23"/>
  <c r="D518" i="23" s="1"/>
  <c r="B519" i="23"/>
  <c r="D519" i="23" s="1"/>
  <c r="B520" i="23"/>
  <c r="D520" i="23" s="1"/>
  <c r="B521" i="23"/>
  <c r="D521" i="23" s="1"/>
  <c r="B522" i="23"/>
  <c r="D522" i="23" s="1"/>
  <c r="B523" i="23"/>
  <c r="D523" i="23" s="1"/>
  <c r="B524" i="23"/>
  <c r="D524" i="23" s="1"/>
  <c r="B525" i="23"/>
  <c r="D525" i="23" s="1"/>
  <c r="B526" i="23"/>
  <c r="D526" i="23" s="1"/>
  <c r="B527" i="23"/>
  <c r="D527" i="23" s="1"/>
  <c r="B528" i="23"/>
  <c r="D528" i="23" s="1"/>
  <c r="B529" i="23"/>
  <c r="D529" i="23" s="1"/>
  <c r="B530" i="23"/>
  <c r="B531" i="23"/>
  <c r="D531" i="23" s="1"/>
  <c r="B532" i="23"/>
  <c r="D532" i="23" s="1"/>
  <c r="B533" i="23"/>
  <c r="D533" i="23" s="1"/>
  <c r="B534" i="23"/>
  <c r="D534" i="23" s="1"/>
  <c r="B535" i="23"/>
  <c r="B536" i="23"/>
  <c r="B537" i="23"/>
  <c r="D537" i="23" s="1"/>
  <c r="B538" i="23"/>
  <c r="D538" i="23" s="1"/>
  <c r="B539" i="23"/>
  <c r="D539" i="23" s="1"/>
  <c r="B540" i="23"/>
  <c r="D540" i="23" s="1"/>
  <c r="B541" i="23"/>
  <c r="D541" i="23" s="1"/>
  <c r="B542" i="23"/>
  <c r="B543" i="23"/>
  <c r="D543" i="23" s="1"/>
  <c r="B544" i="23"/>
  <c r="D544" i="23" s="1"/>
  <c r="B545" i="23"/>
  <c r="D545" i="23" s="1"/>
  <c r="B546" i="23"/>
  <c r="D546" i="23" s="1"/>
  <c r="B547" i="23"/>
  <c r="D547" i="23" s="1"/>
  <c r="B548" i="23"/>
  <c r="D548" i="23" s="1"/>
  <c r="B549" i="23"/>
  <c r="D549" i="23" s="1"/>
  <c r="B550" i="23"/>
  <c r="B551" i="23"/>
  <c r="B552" i="23"/>
  <c r="D552" i="23" s="1"/>
  <c r="B553" i="23"/>
  <c r="D553" i="23" s="1"/>
  <c r="B554" i="23"/>
  <c r="D554" i="23" s="1"/>
  <c r="B555" i="23"/>
  <c r="D555" i="23" s="1"/>
  <c r="B556" i="23"/>
  <c r="D556" i="23" s="1"/>
  <c r="B557" i="23"/>
  <c r="D557" i="23" s="1"/>
  <c r="B558" i="23"/>
  <c r="D558" i="23" s="1"/>
  <c r="B559" i="23"/>
  <c r="D559" i="23" s="1"/>
  <c r="B560" i="23"/>
  <c r="D560" i="23" s="1"/>
  <c r="B561" i="23"/>
  <c r="D561" i="23" s="1"/>
  <c r="B562" i="23"/>
  <c r="D562" i="23" s="1"/>
  <c r="B563" i="23"/>
  <c r="D563" i="23" s="1"/>
  <c r="B564" i="23"/>
  <c r="B565" i="23"/>
  <c r="B566" i="23"/>
  <c r="D566" i="23" s="1"/>
  <c r="B567" i="23"/>
  <c r="D567" i="23" s="1"/>
  <c r="B568" i="23"/>
  <c r="D568" i="23" s="1"/>
  <c r="B569" i="23"/>
  <c r="D569" i="23" s="1"/>
  <c r="B570" i="23"/>
  <c r="D570" i="23" s="1"/>
  <c r="B571" i="23"/>
  <c r="D571" i="23" s="1"/>
  <c r="B572" i="23"/>
  <c r="D572" i="23" s="1"/>
  <c r="B573" i="23"/>
  <c r="D573" i="23" s="1"/>
  <c r="B574" i="23"/>
  <c r="D574" i="23" s="1"/>
  <c r="B575" i="23"/>
  <c r="D575" i="23" s="1"/>
  <c r="B576" i="23"/>
  <c r="D576" i="23" s="1"/>
  <c r="B577" i="23"/>
  <c r="D577" i="23" s="1"/>
  <c r="B578" i="23"/>
  <c r="B579" i="23"/>
  <c r="B580" i="23"/>
  <c r="D580" i="23" s="1"/>
  <c r="B581" i="23"/>
  <c r="D581" i="23" s="1"/>
  <c r="B582" i="23"/>
  <c r="D582" i="23" s="1"/>
  <c r="B583" i="23"/>
  <c r="D583" i="23" s="1"/>
  <c r="B584" i="23"/>
  <c r="D584" i="23" s="1"/>
  <c r="B585" i="23"/>
  <c r="D585" i="23" s="1"/>
  <c r="B586" i="23"/>
  <c r="D586" i="23" s="1"/>
  <c r="B587" i="23"/>
  <c r="D587" i="23" s="1"/>
  <c r="B588" i="23"/>
  <c r="D588" i="23" s="1"/>
  <c r="B589" i="23"/>
  <c r="D589" i="23" s="1"/>
  <c r="B590" i="23"/>
  <c r="D590" i="23" s="1"/>
  <c r="B591" i="23"/>
  <c r="D591" i="23" s="1"/>
  <c r="B592" i="23"/>
  <c r="B593" i="23"/>
  <c r="D593" i="23" s="1"/>
  <c r="B594" i="23"/>
  <c r="D594" i="23" s="1"/>
  <c r="B595" i="23"/>
  <c r="D595" i="23" s="1"/>
  <c r="B596" i="23"/>
  <c r="D596" i="23" s="1"/>
  <c r="B597" i="23"/>
  <c r="D597" i="23" s="1"/>
  <c r="B598" i="23"/>
  <c r="D598" i="23" s="1"/>
  <c r="B599" i="23"/>
  <c r="D599" i="23" s="1"/>
  <c r="B600" i="23"/>
  <c r="D600" i="23" s="1"/>
  <c r="B601" i="23"/>
  <c r="D601" i="23" s="1"/>
  <c r="B602" i="23"/>
  <c r="D602" i="23" s="1"/>
  <c r="B603" i="23"/>
  <c r="D603" i="23" s="1"/>
  <c r="B604" i="23"/>
  <c r="D604" i="23" s="1"/>
  <c r="B605" i="23"/>
  <c r="D605" i="23" s="1"/>
  <c r="B606" i="23"/>
  <c r="D606" i="23" s="1"/>
  <c r="B607" i="23"/>
  <c r="B608" i="23"/>
  <c r="B609" i="23"/>
  <c r="D609" i="23" s="1"/>
  <c r="B610" i="23"/>
  <c r="D610" i="23" s="1"/>
  <c r="B611" i="23"/>
  <c r="D611" i="23" s="1"/>
  <c r="B612" i="23"/>
  <c r="D612" i="23" s="1"/>
  <c r="B613" i="23"/>
  <c r="D613" i="23" s="1"/>
  <c r="B614" i="23"/>
  <c r="D614" i="23" s="1"/>
  <c r="B615" i="23"/>
  <c r="D615" i="23" s="1"/>
  <c r="B616" i="23"/>
  <c r="D616" i="23" s="1"/>
  <c r="B617" i="23"/>
  <c r="D617" i="23" s="1"/>
  <c r="B618" i="23"/>
  <c r="D618" i="23" s="1"/>
  <c r="B619" i="23"/>
  <c r="D619" i="23" s="1"/>
  <c r="B620" i="23"/>
  <c r="D620" i="23" s="1"/>
  <c r="B621" i="23"/>
  <c r="D621" i="23" s="1"/>
  <c r="B622" i="23"/>
  <c r="B623" i="23"/>
  <c r="B624" i="23"/>
  <c r="D624" i="23" s="1"/>
  <c r="B625" i="23"/>
  <c r="D625" i="23" s="1"/>
  <c r="B626" i="23"/>
  <c r="D626" i="23" s="1"/>
  <c r="B627" i="23"/>
  <c r="D627" i="23" s="1"/>
  <c r="B628" i="23"/>
  <c r="D628" i="23" s="1"/>
  <c r="B629" i="23"/>
  <c r="D629" i="23" s="1"/>
  <c r="B630" i="23"/>
  <c r="D630" i="23" s="1"/>
  <c r="B631" i="23"/>
  <c r="D631" i="23" s="1"/>
  <c r="B632" i="23"/>
  <c r="D632" i="23" s="1"/>
  <c r="B633" i="23"/>
  <c r="D633" i="23" s="1"/>
  <c r="B634" i="23"/>
  <c r="D634" i="23" s="1"/>
  <c r="B635" i="23"/>
  <c r="D635" i="23" s="1"/>
  <c r="B636" i="23"/>
  <c r="B637" i="23"/>
  <c r="B638" i="23"/>
  <c r="D638" i="23" s="1"/>
  <c r="B639" i="23"/>
  <c r="B640" i="23"/>
  <c r="D640" i="23" s="1"/>
  <c r="B641" i="23"/>
  <c r="D641" i="23" s="1"/>
  <c r="B642" i="23"/>
  <c r="D642" i="23" s="1"/>
  <c r="B643" i="23"/>
  <c r="D643" i="23" s="1"/>
  <c r="B644" i="23"/>
  <c r="D644" i="23" s="1"/>
  <c r="B645" i="23"/>
  <c r="D645" i="23" s="1"/>
  <c r="B646" i="23"/>
  <c r="D646" i="23" s="1"/>
  <c r="B647" i="23"/>
  <c r="D647" i="23" s="1"/>
  <c r="B648" i="23"/>
  <c r="D648" i="23" s="1"/>
  <c r="B649" i="23"/>
  <c r="D649" i="23" s="1"/>
  <c r="B650" i="23"/>
  <c r="B651" i="23"/>
  <c r="B652" i="23"/>
  <c r="D652" i="23" s="1"/>
  <c r="B653" i="23"/>
  <c r="D653" i="23" s="1"/>
  <c r="B654" i="23"/>
  <c r="D654" i="23" s="1"/>
  <c r="B655" i="23"/>
  <c r="D655" i="23" s="1"/>
  <c r="B656" i="23"/>
  <c r="D656" i="23" s="1"/>
  <c r="B657" i="23"/>
  <c r="D657" i="23" s="1"/>
  <c r="B658" i="23"/>
  <c r="D658" i="23" s="1"/>
  <c r="B659" i="23"/>
  <c r="D659" i="23" s="1"/>
  <c r="B660" i="23"/>
  <c r="D660" i="23" s="1"/>
  <c r="B661" i="23"/>
  <c r="D661" i="23" s="1"/>
  <c r="B662" i="23"/>
  <c r="D662" i="23" s="1"/>
  <c r="B663" i="23"/>
  <c r="D663" i="23" s="1"/>
  <c r="B664" i="23"/>
  <c r="B665" i="23"/>
  <c r="D665" i="23" s="1"/>
  <c r="B666" i="23"/>
  <c r="D666" i="23" s="1"/>
  <c r="B667" i="23"/>
  <c r="D667" i="23" s="1"/>
  <c r="B668" i="23"/>
  <c r="D668" i="23" s="1"/>
  <c r="B669" i="23"/>
  <c r="D669" i="23" s="1"/>
  <c r="B670" i="23"/>
  <c r="D670" i="23" s="1"/>
  <c r="B671" i="23"/>
  <c r="D671" i="23" s="1"/>
  <c r="B672" i="23"/>
  <c r="D672" i="23" s="1"/>
  <c r="B673" i="23"/>
  <c r="D673" i="23" s="1"/>
  <c r="B674" i="23"/>
  <c r="D674" i="23" s="1"/>
  <c r="B675" i="23"/>
  <c r="D675" i="23" s="1"/>
  <c r="B676" i="23"/>
  <c r="D676" i="23" s="1"/>
  <c r="B677" i="23"/>
  <c r="D677" i="23" s="1"/>
  <c r="B678" i="23"/>
  <c r="D678" i="23" s="1"/>
  <c r="B679" i="23"/>
  <c r="B680" i="23"/>
  <c r="D680" i="23" s="1"/>
  <c r="B681" i="23"/>
  <c r="D681" i="23" s="1"/>
  <c r="B682" i="23"/>
  <c r="D682" i="23" s="1"/>
  <c r="B683" i="23"/>
  <c r="D683" i="23" s="1"/>
  <c r="B684" i="23"/>
  <c r="D684" i="23" s="1"/>
  <c r="B685" i="23"/>
  <c r="D685" i="23" s="1"/>
  <c r="B686" i="23"/>
  <c r="D686" i="23" s="1"/>
  <c r="B687" i="23"/>
  <c r="D687" i="23" s="1"/>
  <c r="B688" i="23"/>
  <c r="D688" i="23" s="1"/>
  <c r="B689" i="23"/>
  <c r="D689" i="23" s="1"/>
  <c r="B690" i="23"/>
  <c r="D690" i="23" s="1"/>
  <c r="B691" i="23"/>
  <c r="D691" i="23" s="1"/>
  <c r="B692" i="23"/>
  <c r="B693" i="23"/>
  <c r="D693" i="23" s="1"/>
  <c r="B694" i="23"/>
  <c r="B695" i="23"/>
  <c r="D695" i="23" s="1"/>
  <c r="B696" i="23"/>
  <c r="D696" i="23" s="1"/>
  <c r="B697" i="23"/>
  <c r="D697" i="23" s="1"/>
  <c r="B698" i="23"/>
  <c r="D698" i="23" s="1"/>
  <c r="B699" i="23"/>
  <c r="D699" i="23" s="1"/>
  <c r="B700" i="23"/>
  <c r="D700" i="23" s="1"/>
  <c r="B701" i="23"/>
  <c r="D701" i="23" s="1"/>
  <c r="B702" i="23"/>
  <c r="D702" i="23" s="1"/>
  <c r="B703" i="23"/>
  <c r="D703" i="23" s="1"/>
  <c r="B704" i="23"/>
  <c r="D704" i="23" s="1"/>
  <c r="B705" i="23"/>
  <c r="D705" i="23" s="1"/>
  <c r="B706" i="23"/>
  <c r="D706" i="23" s="1"/>
  <c r="B707" i="23"/>
  <c r="B708" i="23"/>
  <c r="B709" i="23"/>
  <c r="D709" i="23" s="1"/>
  <c r="B710" i="23"/>
  <c r="B711" i="23"/>
  <c r="D711" i="23" s="1"/>
  <c r="B712" i="23"/>
  <c r="D712" i="23" s="1"/>
  <c r="B713" i="23"/>
  <c r="D713" i="23" s="1"/>
  <c r="B714" i="23"/>
  <c r="D714" i="23" s="1"/>
  <c r="B715" i="23"/>
  <c r="D715" i="23" s="1"/>
  <c r="B716" i="23"/>
  <c r="D716" i="23" s="1"/>
  <c r="B717" i="23"/>
  <c r="D717" i="23" s="1"/>
  <c r="B718" i="23"/>
  <c r="D718" i="23" s="1"/>
  <c r="B719" i="23"/>
  <c r="D719" i="23" s="1"/>
  <c r="B720" i="23"/>
  <c r="D720" i="23" s="1"/>
  <c r="B721" i="23"/>
  <c r="B722" i="23"/>
  <c r="B723" i="23"/>
  <c r="D723" i="23" s="1"/>
  <c r="B724" i="23"/>
  <c r="D724" i="23" s="1"/>
  <c r="B725" i="23"/>
  <c r="D725" i="23" s="1"/>
  <c r="B726" i="23"/>
  <c r="D726" i="23" s="1"/>
  <c r="B727" i="23"/>
  <c r="D727" i="23" s="1"/>
  <c r="B728" i="23"/>
  <c r="D728" i="23" s="1"/>
  <c r="B729" i="23"/>
  <c r="D729" i="23" s="1"/>
  <c r="B730" i="23"/>
  <c r="D730" i="23" s="1"/>
  <c r="B731" i="23"/>
  <c r="D731" i="23" s="1"/>
  <c r="B732" i="23"/>
  <c r="D732" i="23" s="1"/>
  <c r="B733" i="23"/>
  <c r="D733" i="23" s="1"/>
  <c r="B734" i="23"/>
  <c r="D734" i="23" s="1"/>
  <c r="B735" i="23"/>
  <c r="B736" i="23"/>
  <c r="B737" i="23"/>
  <c r="D737" i="23" s="1"/>
  <c r="B738" i="23"/>
  <c r="D738" i="23" s="1"/>
  <c r="B739" i="23"/>
  <c r="D739" i="23" s="1"/>
  <c r="B740" i="23"/>
  <c r="D740" i="23" s="1"/>
  <c r="B741" i="23"/>
  <c r="D741" i="23" s="1"/>
  <c r="B742" i="23"/>
  <c r="D742" i="23" s="1"/>
  <c r="B743" i="23"/>
  <c r="D743" i="23" s="1"/>
  <c r="B744" i="23"/>
  <c r="D744" i="23" s="1"/>
  <c r="B745" i="23"/>
  <c r="D745" i="23" s="1"/>
  <c r="B746" i="23"/>
  <c r="D746" i="23" s="1"/>
  <c r="B747" i="23"/>
  <c r="D747" i="23" s="1"/>
  <c r="B748" i="23"/>
  <c r="D748" i="23" s="1"/>
  <c r="B749" i="23"/>
  <c r="D749" i="23" s="1"/>
  <c r="B750" i="23"/>
  <c r="D750" i="23" s="1"/>
  <c r="B751" i="23"/>
  <c r="B752" i="23"/>
  <c r="D752" i="23" s="1"/>
  <c r="B753" i="23"/>
  <c r="D753" i="23" s="1"/>
  <c r="B754" i="23"/>
  <c r="D754" i="23" s="1"/>
  <c r="B755" i="23"/>
  <c r="D755" i="23" s="1"/>
  <c r="B756" i="23"/>
  <c r="D756" i="23" s="1"/>
  <c r="B757" i="23"/>
  <c r="D757" i="23" s="1"/>
  <c r="B758" i="23"/>
  <c r="B759" i="23"/>
  <c r="D759" i="23" s="1"/>
  <c r="B760" i="23"/>
  <c r="D760" i="23" s="1"/>
  <c r="B761" i="23"/>
  <c r="D761" i="23" s="1"/>
  <c r="B762" i="23"/>
  <c r="D762" i="23" s="1"/>
  <c r="B763" i="23"/>
  <c r="D763" i="23" s="1"/>
  <c r="B764" i="23"/>
  <c r="B765" i="23"/>
  <c r="D765" i="23" s="1"/>
  <c r="B766" i="23"/>
  <c r="B767" i="23"/>
  <c r="D767" i="23" s="1"/>
  <c r="B768" i="23"/>
  <c r="D768" i="23" s="1"/>
  <c r="B769" i="23"/>
  <c r="D769" i="23" s="1"/>
  <c r="B770" i="23"/>
  <c r="D770" i="23" s="1"/>
  <c r="B771" i="23"/>
  <c r="D771" i="23" s="1"/>
  <c r="B772" i="23"/>
  <c r="D772" i="23" s="1"/>
  <c r="B773" i="23"/>
  <c r="D773" i="23" s="1"/>
  <c r="B774" i="23"/>
  <c r="D774" i="23" s="1"/>
  <c r="B775" i="23"/>
  <c r="D775" i="23" s="1"/>
  <c r="B776" i="23"/>
  <c r="D776" i="23" s="1"/>
  <c r="B777" i="23"/>
  <c r="D777" i="23" s="1"/>
  <c r="B778" i="23"/>
  <c r="D778" i="23" s="1"/>
  <c r="B779" i="23"/>
  <c r="B780" i="23"/>
  <c r="B781" i="23"/>
  <c r="D781" i="23" s="1"/>
  <c r="B782" i="23"/>
  <c r="B783" i="23"/>
  <c r="D783" i="23" s="1"/>
  <c r="B784" i="23"/>
  <c r="D784" i="23" s="1"/>
  <c r="B785" i="23"/>
  <c r="D785" i="23" s="1"/>
  <c r="B786" i="23"/>
  <c r="D786" i="23" s="1"/>
  <c r="B787" i="23"/>
  <c r="D787" i="23" s="1"/>
  <c r="B788" i="23"/>
  <c r="D788" i="23" s="1"/>
  <c r="B789" i="23"/>
  <c r="D789" i="23" s="1"/>
  <c r="B790" i="23"/>
  <c r="D790" i="23" s="1"/>
  <c r="B791" i="23"/>
  <c r="D791" i="23" s="1"/>
  <c r="B792" i="23"/>
  <c r="D792" i="23" s="1"/>
  <c r="B793" i="23"/>
  <c r="B794" i="23"/>
  <c r="B795" i="23"/>
  <c r="D795" i="23" s="1"/>
  <c r="B796" i="23"/>
  <c r="D796" i="23" s="1"/>
  <c r="B797" i="23"/>
  <c r="D797" i="23" s="1"/>
  <c r="B798" i="23"/>
  <c r="D798" i="23" s="1"/>
  <c r="B799" i="23"/>
  <c r="D799" i="23" s="1"/>
  <c r="B800" i="23"/>
  <c r="D800" i="23" s="1"/>
  <c r="B801" i="23"/>
  <c r="D801" i="23" s="1"/>
  <c r="B802" i="23"/>
  <c r="D802" i="23" s="1"/>
  <c r="B803" i="23"/>
  <c r="D803" i="23" s="1"/>
  <c r="B804" i="23"/>
  <c r="D804" i="23" s="1"/>
  <c r="B805" i="23"/>
  <c r="D805" i="23" s="1"/>
  <c r="B806" i="23"/>
  <c r="D806" i="23" s="1"/>
  <c r="B807" i="23"/>
  <c r="B808" i="23"/>
  <c r="B809" i="23"/>
  <c r="D809" i="23" s="1"/>
  <c r="B810" i="23"/>
  <c r="D810" i="23" s="1"/>
  <c r="B811" i="23"/>
  <c r="D811" i="23" s="1"/>
  <c r="B812" i="23"/>
  <c r="D812" i="23" s="1"/>
  <c r="B813" i="23"/>
  <c r="D813" i="23" s="1"/>
  <c r="B814" i="23"/>
  <c r="D814" i="23" s="1"/>
  <c r="B815" i="23"/>
  <c r="D815" i="23" s="1"/>
  <c r="B816" i="23"/>
  <c r="D816" i="23" s="1"/>
  <c r="B817" i="23"/>
  <c r="D817" i="23" s="1"/>
  <c r="B818" i="23"/>
  <c r="D818" i="23" s="1"/>
  <c r="B819" i="23"/>
  <c r="D819" i="23" s="1"/>
  <c r="B820" i="23"/>
  <c r="D820" i="23" s="1"/>
  <c r="B821" i="23"/>
  <c r="D821" i="23" s="1"/>
  <c r="B822" i="23"/>
  <c r="D822" i="23" s="1"/>
  <c r="B823" i="23"/>
  <c r="D823" i="23" s="1"/>
  <c r="B824" i="23"/>
  <c r="D824" i="23" s="1"/>
  <c r="B825" i="23"/>
  <c r="D825" i="23" s="1"/>
  <c r="B826" i="23"/>
  <c r="D826" i="23" s="1"/>
  <c r="B827" i="23"/>
  <c r="D827" i="23" s="1"/>
  <c r="B828" i="23"/>
  <c r="D828" i="23" s="1"/>
  <c r="B829" i="23"/>
  <c r="D829" i="23" s="1"/>
  <c r="B830" i="23"/>
  <c r="B831" i="23"/>
  <c r="D831" i="23" s="1"/>
  <c r="B832" i="23"/>
  <c r="D832" i="23" s="1"/>
  <c r="B833" i="23"/>
  <c r="D833" i="23" s="1"/>
  <c r="B834" i="23"/>
  <c r="D834" i="23" s="1"/>
  <c r="B835" i="23"/>
  <c r="B836" i="23"/>
  <c r="B837" i="23"/>
  <c r="D837" i="23" s="1"/>
  <c r="B838" i="23"/>
  <c r="D838" i="23" s="1"/>
  <c r="B839" i="23"/>
  <c r="D839" i="23" s="1"/>
  <c r="B840" i="23"/>
  <c r="D840" i="23" s="1"/>
  <c r="B841" i="23"/>
  <c r="D841" i="23" s="1"/>
  <c r="B842" i="23"/>
  <c r="D842" i="23" s="1"/>
  <c r="B843" i="23"/>
  <c r="D843" i="23" s="1"/>
  <c r="B844" i="23"/>
  <c r="D844" i="23" s="1"/>
  <c r="B845" i="23"/>
  <c r="D845" i="23" s="1"/>
  <c r="B846" i="23"/>
  <c r="D846" i="23" s="1"/>
  <c r="B847" i="23"/>
  <c r="D847" i="23" s="1"/>
  <c r="B848" i="23"/>
  <c r="D848" i="23" s="1"/>
  <c r="B849" i="23"/>
  <c r="D849" i="23" s="1"/>
  <c r="B850" i="23"/>
  <c r="B851" i="23"/>
  <c r="B852" i="23"/>
  <c r="D852" i="23" s="1"/>
  <c r="B853" i="23"/>
  <c r="D853" i="23" s="1"/>
  <c r="B854" i="23"/>
  <c r="D854" i="23" s="1"/>
  <c r="B855" i="23"/>
  <c r="D855" i="23" s="1"/>
  <c r="B856" i="23"/>
  <c r="D856" i="23" s="1"/>
  <c r="B857" i="23"/>
  <c r="D857" i="23" s="1"/>
  <c r="B858" i="23"/>
  <c r="D858" i="23" s="1"/>
  <c r="B859" i="23"/>
  <c r="D859" i="23" s="1"/>
  <c r="B860" i="23"/>
  <c r="D860" i="23" s="1"/>
  <c r="B861" i="23"/>
  <c r="D861" i="23" s="1"/>
  <c r="B862" i="23"/>
  <c r="D862" i="23" s="1"/>
  <c r="B863" i="23"/>
  <c r="D863" i="23" s="1"/>
  <c r="B864" i="23"/>
  <c r="B865" i="23"/>
  <c r="B866" i="23"/>
  <c r="D866" i="23" s="1"/>
  <c r="B867" i="23"/>
  <c r="D867" i="23" s="1"/>
  <c r="B868" i="23"/>
  <c r="D868" i="23" s="1"/>
  <c r="B869" i="23"/>
  <c r="D869" i="23" s="1"/>
  <c r="B870" i="23"/>
  <c r="D870" i="23" s="1"/>
  <c r="B871" i="23"/>
  <c r="D871" i="23" s="1"/>
  <c r="B872" i="23"/>
  <c r="D872" i="23" s="1"/>
  <c r="B873" i="23"/>
  <c r="D873" i="23" s="1"/>
  <c r="B874" i="23"/>
  <c r="D874" i="23" s="1"/>
  <c r="B875" i="23"/>
  <c r="D875" i="23" s="1"/>
  <c r="B876" i="23"/>
  <c r="D876" i="23" s="1"/>
  <c r="B877" i="23"/>
  <c r="D877" i="23" s="1"/>
  <c r="B878" i="23"/>
  <c r="B879" i="23"/>
  <c r="B880" i="23"/>
  <c r="D880" i="23" s="1"/>
  <c r="B881" i="23"/>
  <c r="D881" i="23" s="1"/>
  <c r="B882" i="23"/>
  <c r="D882" i="23" s="1"/>
  <c r="B883" i="23"/>
  <c r="D883" i="23" s="1"/>
  <c r="B884" i="23"/>
  <c r="D884" i="23" s="1"/>
  <c r="B885" i="23"/>
  <c r="D885" i="23" s="1"/>
  <c r="B886" i="23"/>
  <c r="D886" i="23" s="1"/>
  <c r="B887" i="23"/>
  <c r="D887" i="23" s="1"/>
  <c r="B888" i="23"/>
  <c r="D888" i="23" s="1"/>
  <c r="B889" i="23"/>
  <c r="D889" i="23" s="1"/>
  <c r="B890" i="23"/>
  <c r="D890" i="23" s="1"/>
  <c r="B891" i="23"/>
  <c r="D891" i="23" s="1"/>
  <c r="B892" i="23"/>
  <c r="B893" i="23"/>
  <c r="D893" i="23" s="1"/>
  <c r="B894" i="23"/>
  <c r="D894" i="23" s="1"/>
  <c r="B895" i="23"/>
  <c r="D895" i="23" s="1"/>
  <c r="B896" i="23"/>
  <c r="D896" i="23" s="1"/>
  <c r="B897" i="23"/>
  <c r="D897" i="23" s="1"/>
  <c r="B898" i="23"/>
  <c r="D898" i="23" s="1"/>
  <c r="B899" i="23"/>
  <c r="D899" i="23" s="1"/>
  <c r="B900" i="23"/>
  <c r="D900" i="23" s="1"/>
  <c r="B901" i="23"/>
  <c r="D901" i="23" s="1"/>
  <c r="B902" i="23"/>
  <c r="D902" i="23" s="1"/>
  <c r="B903" i="23"/>
  <c r="D903" i="23" s="1"/>
  <c r="B904" i="23"/>
  <c r="D904" i="23" s="1"/>
  <c r="B905" i="23"/>
  <c r="D905" i="23" s="1"/>
  <c r="B906" i="23"/>
  <c r="D906" i="23" s="1"/>
  <c r="B907" i="23"/>
  <c r="D907" i="23" s="1"/>
  <c r="B908" i="23"/>
  <c r="B909" i="23"/>
  <c r="D909" i="23" s="1"/>
  <c r="B910" i="23"/>
  <c r="D910" i="23" s="1"/>
  <c r="B911" i="23"/>
  <c r="D911" i="23" s="1"/>
  <c r="B912" i="23"/>
  <c r="D912" i="23" s="1"/>
  <c r="B913" i="23"/>
  <c r="D913" i="23" s="1"/>
  <c r="B914" i="23"/>
  <c r="D914" i="23" s="1"/>
  <c r="B915" i="23"/>
  <c r="D915" i="23" s="1"/>
  <c r="B916" i="23"/>
  <c r="D916" i="23" s="1"/>
  <c r="B917" i="23"/>
  <c r="D917" i="23" s="1"/>
  <c r="B918" i="23"/>
  <c r="D918" i="23" s="1"/>
  <c r="B919" i="23"/>
  <c r="D919" i="23" s="1"/>
  <c r="B920" i="23"/>
  <c r="D920" i="23" s="1"/>
  <c r="B921" i="23"/>
  <c r="D921" i="23" s="1"/>
  <c r="B922" i="23"/>
  <c r="B923" i="23"/>
  <c r="B924" i="23"/>
  <c r="D924" i="23" s="1"/>
  <c r="B925" i="23"/>
  <c r="D925" i="23" s="1"/>
  <c r="B926" i="23"/>
  <c r="D926" i="23" s="1"/>
  <c r="B927" i="23"/>
  <c r="D927" i="23" s="1"/>
  <c r="B928" i="23"/>
  <c r="D928" i="23" s="1"/>
  <c r="B929" i="23"/>
  <c r="D929" i="23" s="1"/>
  <c r="B930" i="23"/>
  <c r="D930" i="23" s="1"/>
  <c r="B931" i="23"/>
  <c r="D931" i="23" s="1"/>
  <c r="B932" i="23"/>
  <c r="D932" i="23" s="1"/>
  <c r="B933" i="23"/>
  <c r="D933" i="23" s="1"/>
  <c r="B934" i="23"/>
  <c r="D934" i="23" s="1"/>
  <c r="B935" i="23"/>
  <c r="D935" i="23" s="1"/>
  <c r="B936" i="23"/>
  <c r="B937" i="23"/>
  <c r="B938" i="23"/>
  <c r="D938" i="23" s="1"/>
  <c r="B939" i="23"/>
  <c r="D939" i="23" s="1"/>
  <c r="B940" i="23"/>
  <c r="D940" i="23" s="1"/>
  <c r="B941" i="23"/>
  <c r="D941" i="23" s="1"/>
  <c r="B942" i="23"/>
  <c r="D942" i="23" s="1"/>
  <c r="B943" i="23"/>
  <c r="D943" i="23" s="1"/>
  <c r="B944" i="23"/>
  <c r="D944" i="23" s="1"/>
  <c r="B945" i="23"/>
  <c r="D945" i="23" s="1"/>
  <c r="B946" i="23"/>
  <c r="D946" i="23" s="1"/>
  <c r="B947" i="23"/>
  <c r="D947" i="23" s="1"/>
  <c r="B948" i="23"/>
  <c r="D948" i="23" s="1"/>
  <c r="B949" i="23"/>
  <c r="D949" i="23" s="1"/>
  <c r="B950" i="23"/>
  <c r="B951" i="23"/>
  <c r="B952" i="23"/>
  <c r="D952" i="23" s="1"/>
  <c r="B953" i="23"/>
  <c r="D953" i="23" s="1"/>
  <c r="B954" i="23"/>
  <c r="D954" i="23" s="1"/>
  <c r="B955" i="23"/>
  <c r="D955" i="23" s="1"/>
  <c r="B956" i="23"/>
  <c r="D956" i="23" s="1"/>
  <c r="B957" i="23"/>
  <c r="D957" i="23" s="1"/>
  <c r="B958" i="23"/>
  <c r="D958" i="23" s="1"/>
  <c r="B959" i="23"/>
  <c r="D959" i="23" s="1"/>
  <c r="B960" i="23"/>
  <c r="D960" i="23" s="1"/>
  <c r="B961" i="23"/>
  <c r="D961" i="23" s="1"/>
  <c r="B962" i="23"/>
  <c r="D962" i="23" s="1"/>
  <c r="B963" i="23"/>
  <c r="D963" i="23" s="1"/>
  <c r="B964" i="23"/>
  <c r="B965" i="23"/>
  <c r="D965" i="23" s="1"/>
  <c r="B966" i="23"/>
  <c r="D966" i="23" s="1"/>
  <c r="B967" i="23"/>
  <c r="D967" i="23" s="1"/>
  <c r="B968" i="23"/>
  <c r="D968" i="23" s="1"/>
  <c r="B969" i="23"/>
  <c r="D969" i="23" s="1"/>
  <c r="B970" i="23"/>
  <c r="D970" i="23" s="1"/>
  <c r="B971" i="23"/>
  <c r="D971" i="23" s="1"/>
  <c r="B972" i="23"/>
  <c r="D972" i="23" s="1"/>
  <c r="B973" i="23"/>
  <c r="D973" i="23" s="1"/>
  <c r="B974" i="23"/>
  <c r="D974" i="23" s="1"/>
  <c r="B975" i="23"/>
  <c r="D975" i="23" s="1"/>
  <c r="B976" i="23"/>
  <c r="D976" i="23" s="1"/>
  <c r="B977" i="23"/>
  <c r="D977" i="23" s="1"/>
  <c r="B978" i="23"/>
  <c r="D978" i="23" s="1"/>
  <c r="B979" i="23"/>
  <c r="D979" i="23" s="1"/>
  <c r="B980" i="23"/>
  <c r="D980" i="23" s="1"/>
  <c r="B981" i="23"/>
  <c r="D981" i="23" s="1"/>
  <c r="B982" i="23"/>
  <c r="D982" i="23" s="1"/>
  <c r="B983" i="23"/>
  <c r="D983" i="23" s="1"/>
  <c r="B984" i="23"/>
  <c r="D984" i="23" s="1"/>
  <c r="B985" i="23"/>
  <c r="D985" i="23" s="1"/>
  <c r="B986" i="23"/>
  <c r="D986" i="23" s="1"/>
  <c r="B987" i="23"/>
  <c r="D987" i="23" s="1"/>
  <c r="B988" i="23"/>
  <c r="D988" i="23" s="1"/>
  <c r="B989" i="23"/>
  <c r="D989" i="23" s="1"/>
  <c r="B990" i="23"/>
  <c r="D990" i="23" s="1"/>
  <c r="B991" i="23"/>
  <c r="B992" i="23"/>
  <c r="D992" i="23" s="1"/>
  <c r="B993" i="23"/>
  <c r="D993" i="23" s="1"/>
  <c r="B994" i="23"/>
  <c r="D994" i="23" s="1"/>
  <c r="B995" i="23"/>
  <c r="D995" i="23" s="1"/>
  <c r="B996" i="23"/>
  <c r="D996" i="23" s="1"/>
  <c r="B997" i="23"/>
  <c r="D997" i="23" s="1"/>
  <c r="B998" i="23"/>
  <c r="D998" i="23" s="1"/>
  <c r="B999" i="23"/>
  <c r="D999" i="23" s="1"/>
  <c r="B1000" i="23"/>
  <c r="D1000" i="23" s="1"/>
  <c r="B1001" i="23"/>
  <c r="D1001" i="23" s="1"/>
  <c r="B1002" i="23"/>
  <c r="D1002" i="23" s="1"/>
  <c r="B1003" i="23"/>
  <c r="B1004" i="23"/>
  <c r="B1005" i="23"/>
  <c r="D1005" i="23" s="1"/>
  <c r="B1006" i="23"/>
  <c r="D1006" i="23" s="1"/>
  <c r="B1007" i="23"/>
  <c r="D1007" i="23" s="1"/>
  <c r="B1008" i="23"/>
  <c r="D1008" i="23" s="1"/>
  <c r="B1009" i="23"/>
  <c r="D1009" i="23" s="1"/>
  <c r="B1010" i="23"/>
  <c r="D1010" i="23" s="1"/>
  <c r="B1011" i="23"/>
  <c r="D1011" i="23" s="1"/>
  <c r="B1012" i="23"/>
  <c r="D1012" i="23" s="1"/>
  <c r="B1013" i="23"/>
  <c r="D1013" i="23" s="1"/>
  <c r="B1014" i="23"/>
  <c r="D1014" i="23" s="1"/>
  <c r="B1015" i="23"/>
  <c r="D1015" i="23" s="1"/>
  <c r="B1016" i="23"/>
  <c r="B1017" i="23"/>
  <c r="B1018" i="23"/>
  <c r="D1018" i="23" s="1"/>
  <c r="B1019" i="23"/>
  <c r="D1019" i="23" s="1"/>
  <c r="B1020" i="23"/>
  <c r="D1020" i="23" s="1"/>
  <c r="B1021" i="23"/>
  <c r="D1021" i="23" s="1"/>
  <c r="B1022" i="23"/>
  <c r="D1022" i="23" s="1"/>
  <c r="B1023" i="23"/>
  <c r="D1023" i="23" s="1"/>
  <c r="B1024" i="23"/>
  <c r="D1024" i="23" s="1"/>
  <c r="B1025" i="23"/>
  <c r="D1025" i="23" s="1"/>
  <c r="B1026" i="23"/>
  <c r="D1026" i="23" s="1"/>
  <c r="B1027" i="23"/>
  <c r="D1027" i="23" s="1"/>
  <c r="B1028" i="23"/>
  <c r="D1028" i="23" s="1"/>
  <c r="B1029" i="23"/>
  <c r="B1030" i="23"/>
  <c r="B1031" i="23"/>
  <c r="D1031" i="23" s="1"/>
  <c r="B1032" i="23"/>
  <c r="D1032" i="23" s="1"/>
  <c r="B1033" i="23"/>
  <c r="D1033" i="23" s="1"/>
  <c r="B1034" i="23"/>
  <c r="D1034" i="23" s="1"/>
  <c r="B1035" i="23"/>
  <c r="D1035" i="23" s="1"/>
  <c r="B1036" i="23"/>
  <c r="D1036" i="23" s="1"/>
  <c r="B1037" i="23"/>
  <c r="D1037" i="23" s="1"/>
  <c r="B1038" i="23"/>
  <c r="D1038" i="23" s="1"/>
  <c r="B1039" i="23"/>
  <c r="D1039" i="23" s="1"/>
  <c r="B1040" i="23"/>
  <c r="D1040" i="23" s="1"/>
  <c r="B1041" i="23"/>
  <c r="D1041" i="23" s="1"/>
  <c r="B1042" i="23"/>
  <c r="B1043" i="23"/>
  <c r="B1044" i="23"/>
  <c r="D1044" i="23" s="1"/>
  <c r="B1045" i="23"/>
  <c r="D1045" i="23" s="1"/>
  <c r="B1046" i="23"/>
  <c r="B1047" i="23"/>
  <c r="D1047" i="23" s="1"/>
  <c r="B1048" i="23"/>
  <c r="D1048" i="23" s="1"/>
  <c r="B1049" i="23"/>
  <c r="D1049" i="23" s="1"/>
  <c r="B1050" i="23"/>
  <c r="D1050" i="23" s="1"/>
  <c r="B1051" i="23"/>
  <c r="D1051" i="23" s="1"/>
  <c r="B1052" i="23"/>
  <c r="D1052" i="23" s="1"/>
  <c r="B1053" i="23"/>
  <c r="D1053" i="23" s="1"/>
  <c r="B1054" i="23"/>
  <c r="D1054" i="23" s="1"/>
  <c r="B1055" i="23"/>
  <c r="B1056" i="23"/>
  <c r="D1056" i="23" s="1"/>
  <c r="B1057" i="23"/>
  <c r="B1058" i="23"/>
  <c r="D1058" i="23" s="1"/>
  <c r="B1059" i="23"/>
  <c r="D1059" i="23" s="1"/>
  <c r="B1060" i="23"/>
  <c r="D1060" i="23" s="1"/>
  <c r="B1061" i="23"/>
  <c r="D1061" i="23" s="1"/>
  <c r="B1062" i="23"/>
  <c r="D1062" i="23" s="1"/>
  <c r="B1063" i="23"/>
  <c r="D1063" i="23" s="1"/>
  <c r="B1064" i="23"/>
  <c r="D1064" i="23" s="1"/>
  <c r="B1065" i="23"/>
  <c r="D1065" i="23" s="1"/>
  <c r="B1066" i="23"/>
  <c r="D1066" i="23" s="1"/>
  <c r="B1067" i="23"/>
  <c r="D1067" i="23" s="1"/>
  <c r="B1068" i="23"/>
  <c r="D1068" i="23" s="1"/>
  <c r="B1069" i="23"/>
  <c r="B1070" i="23"/>
  <c r="B1071" i="23"/>
  <c r="D1071" i="23" s="1"/>
  <c r="B1072" i="23"/>
  <c r="D1072" i="23" s="1"/>
  <c r="B1073" i="23"/>
  <c r="D1073" i="23" s="1"/>
  <c r="B1074" i="23"/>
  <c r="D1074" i="23" s="1"/>
  <c r="B1075" i="23"/>
  <c r="D1075" i="23" s="1"/>
  <c r="B1076" i="23"/>
  <c r="D1076" i="23" s="1"/>
  <c r="B1077" i="23"/>
  <c r="D1077" i="23" s="1"/>
  <c r="B1078" i="23"/>
  <c r="D1078" i="23" s="1"/>
  <c r="B1079" i="23"/>
  <c r="D1079" i="23" s="1"/>
  <c r="B1080" i="23"/>
  <c r="D1080" i="23" s="1"/>
  <c r="B1081" i="23"/>
  <c r="D1081" i="23" s="1"/>
  <c r="B1082" i="23"/>
  <c r="B1083" i="23"/>
  <c r="B1084" i="23"/>
  <c r="D1084" i="23" s="1"/>
  <c r="B1085" i="23"/>
  <c r="D1085" i="23" s="1"/>
  <c r="B1086" i="23"/>
  <c r="D1086" i="23" s="1"/>
  <c r="B1087" i="23"/>
  <c r="D1087" i="23" s="1"/>
  <c r="B1088" i="23"/>
  <c r="D1088" i="23" s="1"/>
  <c r="B1089" i="23"/>
  <c r="D1089" i="23" s="1"/>
  <c r="B1090" i="23"/>
  <c r="D1090" i="23" s="1"/>
  <c r="B1091" i="23"/>
  <c r="D1091" i="23" s="1"/>
  <c r="B1092" i="23"/>
  <c r="D1092" i="23" s="1"/>
  <c r="B1093" i="23"/>
  <c r="D1093" i="23" s="1"/>
  <c r="B1094" i="23"/>
  <c r="D1094" i="23" s="1"/>
  <c r="B1095" i="23"/>
  <c r="B1096" i="23"/>
  <c r="B1097" i="23"/>
  <c r="D1097" i="23" s="1"/>
  <c r="B1098" i="23"/>
  <c r="D1098" i="23" s="1"/>
  <c r="B1099" i="23"/>
  <c r="D1099" i="23" s="1"/>
  <c r="B1100" i="23"/>
  <c r="D1100" i="23" s="1"/>
  <c r="B1101" i="23"/>
  <c r="D1101" i="23" s="1"/>
  <c r="B1102" i="23"/>
  <c r="D1102" i="23" s="1"/>
  <c r="B1103" i="23"/>
  <c r="D1103" i="23" s="1"/>
  <c r="B1104" i="23"/>
  <c r="D1104" i="23" s="1"/>
  <c r="B1105" i="23"/>
  <c r="D1105" i="23" s="1"/>
  <c r="B1106" i="23"/>
  <c r="D1106" i="23" s="1"/>
  <c r="B1107" i="23"/>
  <c r="D1107" i="23" s="1"/>
  <c r="B1108" i="23"/>
  <c r="B1109" i="23"/>
  <c r="D1109" i="23" s="1"/>
  <c r="B1110" i="23"/>
  <c r="D1110" i="23" s="1"/>
  <c r="B1111" i="23"/>
  <c r="D1111" i="23" s="1"/>
  <c r="B1112" i="23"/>
  <c r="D1112" i="23" s="1"/>
  <c r="B1113" i="23"/>
  <c r="D1113" i="23" s="1"/>
  <c r="B1114" i="23"/>
  <c r="D1114" i="23" s="1"/>
  <c r="B1115" i="23"/>
  <c r="D1115" i="23" s="1"/>
  <c r="B1116" i="23"/>
  <c r="D1116" i="23" s="1"/>
  <c r="B1117" i="23"/>
  <c r="D1117" i="23" s="1"/>
  <c r="B1118" i="23"/>
  <c r="D1118" i="23" s="1"/>
  <c r="B1119" i="23"/>
  <c r="D1119" i="23" s="1"/>
  <c r="B1120" i="23"/>
  <c r="D1120" i="23" s="1"/>
  <c r="B1121" i="23"/>
  <c r="D1121" i="23" s="1"/>
  <c r="B1122" i="23"/>
  <c r="D1122" i="23" s="1"/>
  <c r="B1123" i="23"/>
  <c r="D1123" i="23" s="1"/>
  <c r="B1124" i="23"/>
  <c r="D1124" i="23" s="1"/>
  <c r="B1125" i="23"/>
  <c r="D1125" i="23" s="1"/>
  <c r="B1126" i="23"/>
  <c r="D1126" i="23" s="1"/>
  <c r="B1127" i="23"/>
  <c r="D1127" i="23" s="1"/>
  <c r="B1128" i="23"/>
  <c r="D1128" i="23" s="1"/>
  <c r="B1129" i="23"/>
  <c r="D1129" i="23" s="1"/>
  <c r="B1130" i="23"/>
  <c r="D1130" i="23" s="1"/>
  <c r="B1131" i="23"/>
  <c r="D1131" i="23" s="1"/>
  <c r="B1132" i="23"/>
  <c r="D1132" i="23" s="1"/>
  <c r="B1133" i="23"/>
  <c r="D1133" i="23" s="1"/>
  <c r="B1134" i="23"/>
  <c r="D1134" i="23" s="1"/>
  <c r="B1135" i="23"/>
  <c r="D1135" i="23" s="1"/>
  <c r="B1136" i="23"/>
  <c r="D1136" i="23" s="1"/>
  <c r="B1137" i="23"/>
  <c r="D1137" i="23" s="1"/>
  <c r="B1138" i="23"/>
  <c r="D1138" i="23" s="1"/>
  <c r="B1139" i="23"/>
  <c r="D1139" i="23" s="1"/>
  <c r="B1140" i="23"/>
  <c r="D1140" i="23" s="1"/>
  <c r="B1141" i="23"/>
  <c r="D1141" i="23" s="1"/>
  <c r="B1142" i="23"/>
  <c r="D1142" i="23" s="1"/>
  <c r="B1143" i="23"/>
  <c r="D1143" i="23" s="1"/>
  <c r="B1144" i="23"/>
  <c r="D1144" i="23" s="1"/>
  <c r="B1145" i="23"/>
  <c r="D1145" i="23" s="1"/>
  <c r="B1146" i="23"/>
  <c r="D1146" i="23" s="1"/>
  <c r="B1147" i="23"/>
  <c r="D1147" i="23" s="1"/>
  <c r="B1148" i="23"/>
  <c r="D1148" i="23" s="1"/>
  <c r="B1149" i="23"/>
  <c r="D1149" i="23" s="1"/>
  <c r="B1150" i="23"/>
  <c r="D1150" i="23" s="1"/>
  <c r="B1151" i="23"/>
  <c r="D1151" i="23" s="1"/>
  <c r="B1152" i="23"/>
  <c r="D1152" i="23" s="1"/>
  <c r="B1153" i="23"/>
  <c r="D1153" i="23" s="1"/>
  <c r="B1154" i="23"/>
  <c r="D1154" i="23" s="1"/>
  <c r="B1155" i="23"/>
  <c r="D1155" i="23" s="1"/>
  <c r="B1156" i="23"/>
  <c r="D1156" i="23" s="1"/>
  <c r="B1157" i="23"/>
  <c r="D1157" i="23" s="1"/>
  <c r="B1158" i="23"/>
  <c r="D1158" i="23" s="1"/>
  <c r="B1159" i="23"/>
  <c r="D1159" i="23" s="1"/>
  <c r="B1160" i="23"/>
  <c r="D1160" i="23" s="1"/>
  <c r="B1161" i="23"/>
  <c r="D1161" i="23" s="1"/>
  <c r="B1162" i="23"/>
  <c r="D1162" i="23" s="1"/>
  <c r="B1163" i="23"/>
  <c r="D1163" i="23" s="1"/>
  <c r="B1164" i="23"/>
  <c r="D1164" i="23" s="1"/>
  <c r="B1165" i="23"/>
  <c r="D1165" i="23" s="1"/>
  <c r="B2" i="23"/>
  <c r="AO23" i="3"/>
  <c r="AO22" i="3"/>
  <c r="A1139" i="22"/>
  <c r="B1139" i="22"/>
  <c r="C1139" i="22"/>
  <c r="D1139" i="22"/>
  <c r="E1139" i="22"/>
  <c r="F1139" i="22"/>
  <c r="G1139" i="22"/>
  <c r="H1139" i="22"/>
  <c r="I1139" i="22"/>
  <c r="J1139" i="22"/>
  <c r="K1139" i="22"/>
  <c r="L1139" i="22"/>
  <c r="M1139" i="22"/>
  <c r="A1140" i="22"/>
  <c r="B1140" i="22"/>
  <c r="C1140" i="22"/>
  <c r="D1140" i="22"/>
  <c r="E1140" i="22"/>
  <c r="F1140" i="22"/>
  <c r="G1140" i="22"/>
  <c r="H1140" i="22"/>
  <c r="I1140" i="22"/>
  <c r="J1140" i="22"/>
  <c r="K1140" i="22"/>
  <c r="L1140" i="22"/>
  <c r="M1140" i="22"/>
  <c r="A1141" i="22"/>
  <c r="B1141" i="22"/>
  <c r="C1141" i="22"/>
  <c r="D1141" i="22"/>
  <c r="E1141" i="22"/>
  <c r="F1141" i="22"/>
  <c r="G1141" i="22"/>
  <c r="H1141" i="22"/>
  <c r="I1141" i="22"/>
  <c r="J1141" i="22"/>
  <c r="K1141" i="22"/>
  <c r="L1141" i="22"/>
  <c r="M1141" i="22"/>
  <c r="A1142" i="22"/>
  <c r="B1142" i="22"/>
  <c r="C1142" i="22"/>
  <c r="D1142" i="22"/>
  <c r="E1142" i="22"/>
  <c r="F1142" i="22"/>
  <c r="G1142" i="22"/>
  <c r="H1142" i="22"/>
  <c r="I1142" i="22"/>
  <c r="J1142" i="22"/>
  <c r="K1142" i="22"/>
  <c r="L1142" i="22"/>
  <c r="M1142" i="22"/>
  <c r="A1143" i="22"/>
  <c r="B1143" i="22"/>
  <c r="C1143" i="22"/>
  <c r="D1143" i="22"/>
  <c r="E1143" i="22"/>
  <c r="F1143" i="22"/>
  <c r="G1143" i="22"/>
  <c r="H1143" i="22"/>
  <c r="I1143" i="22"/>
  <c r="J1143" i="22"/>
  <c r="K1143" i="22"/>
  <c r="L1143" i="22"/>
  <c r="M1143" i="22"/>
  <c r="A1144" i="22"/>
  <c r="B1144" i="22"/>
  <c r="C1144" i="22"/>
  <c r="D1144" i="22"/>
  <c r="E1144" i="22"/>
  <c r="F1144" i="22"/>
  <c r="G1144" i="22"/>
  <c r="H1144" i="22"/>
  <c r="I1144" i="22"/>
  <c r="J1144" i="22"/>
  <c r="K1144" i="22"/>
  <c r="L1144" i="22"/>
  <c r="M1144" i="22"/>
  <c r="A1145" i="22"/>
  <c r="B1145" i="22"/>
  <c r="C1145" i="22"/>
  <c r="D1145" i="22"/>
  <c r="E1145" i="22"/>
  <c r="F1145" i="22"/>
  <c r="G1145" i="22"/>
  <c r="H1145" i="22"/>
  <c r="I1145" i="22"/>
  <c r="J1145" i="22"/>
  <c r="K1145" i="22"/>
  <c r="L1145" i="22"/>
  <c r="M1145" i="22"/>
  <c r="A1146" i="22"/>
  <c r="B1146" i="22"/>
  <c r="C1146" i="22"/>
  <c r="D1146" i="22"/>
  <c r="E1146" i="22"/>
  <c r="F1146" i="22"/>
  <c r="G1146" i="22"/>
  <c r="H1146" i="22"/>
  <c r="I1146" i="22"/>
  <c r="J1146" i="22"/>
  <c r="K1146" i="22"/>
  <c r="L1146" i="22"/>
  <c r="M1146" i="22"/>
  <c r="A1147" i="22"/>
  <c r="B1147" i="22"/>
  <c r="C1147" i="22"/>
  <c r="D1147" i="22"/>
  <c r="E1147" i="22"/>
  <c r="F1147" i="22"/>
  <c r="G1147" i="22"/>
  <c r="H1147" i="22"/>
  <c r="I1147" i="22"/>
  <c r="J1147" i="22"/>
  <c r="K1147" i="22"/>
  <c r="L1147" i="22"/>
  <c r="M1147" i="22"/>
  <c r="A1148" i="22"/>
  <c r="B1148" i="22"/>
  <c r="C1148" i="22"/>
  <c r="D1148" i="22"/>
  <c r="E1148" i="22"/>
  <c r="F1148" i="22"/>
  <c r="G1148" i="22"/>
  <c r="H1148" i="22"/>
  <c r="I1148" i="22"/>
  <c r="J1148" i="22"/>
  <c r="K1148" i="22"/>
  <c r="L1148" i="22"/>
  <c r="M1148" i="22"/>
  <c r="A1149" i="22"/>
  <c r="B1149" i="22"/>
  <c r="C1149" i="22"/>
  <c r="D1149" i="22"/>
  <c r="E1149" i="22"/>
  <c r="F1149" i="22"/>
  <c r="G1149" i="22"/>
  <c r="H1149" i="22"/>
  <c r="I1149" i="22"/>
  <c r="J1149" i="22"/>
  <c r="K1149" i="22"/>
  <c r="L1149" i="22"/>
  <c r="M1149" i="22"/>
  <c r="A1150" i="22"/>
  <c r="B1150" i="22"/>
  <c r="C1150" i="22"/>
  <c r="D1150" i="22"/>
  <c r="E1150" i="22"/>
  <c r="F1150" i="22"/>
  <c r="G1150" i="22"/>
  <c r="H1150" i="22"/>
  <c r="I1150" i="22"/>
  <c r="J1150" i="22"/>
  <c r="K1150" i="22"/>
  <c r="L1150" i="22"/>
  <c r="M1150" i="22"/>
  <c r="A1151" i="22"/>
  <c r="B1151" i="22"/>
  <c r="C1151" i="22"/>
  <c r="D1151" i="22"/>
  <c r="E1151" i="22"/>
  <c r="F1151" i="22"/>
  <c r="G1151" i="22"/>
  <c r="H1151" i="22"/>
  <c r="I1151" i="22"/>
  <c r="J1151" i="22"/>
  <c r="K1151" i="22"/>
  <c r="L1151" i="22"/>
  <c r="M1151" i="22"/>
  <c r="A1152" i="22"/>
  <c r="B1152" i="22"/>
  <c r="C1152" i="22"/>
  <c r="D1152" i="22"/>
  <c r="E1152" i="22"/>
  <c r="F1152" i="22"/>
  <c r="G1152" i="22"/>
  <c r="H1152" i="22"/>
  <c r="I1152" i="22"/>
  <c r="J1152" i="22"/>
  <c r="K1152" i="22"/>
  <c r="L1152" i="22"/>
  <c r="M1152" i="22"/>
  <c r="A1153" i="22"/>
  <c r="B1153" i="22"/>
  <c r="C1153" i="22"/>
  <c r="D1153" i="22"/>
  <c r="E1153" i="22"/>
  <c r="F1153" i="22"/>
  <c r="G1153" i="22"/>
  <c r="H1153" i="22"/>
  <c r="I1153" i="22"/>
  <c r="J1153" i="22"/>
  <c r="K1153" i="22"/>
  <c r="L1153" i="22"/>
  <c r="M1153" i="22"/>
  <c r="A1154" i="22"/>
  <c r="B1154" i="22"/>
  <c r="C1154" i="22"/>
  <c r="D1154" i="22"/>
  <c r="E1154" i="22"/>
  <c r="F1154" i="22"/>
  <c r="G1154" i="22"/>
  <c r="H1154" i="22"/>
  <c r="I1154" i="22"/>
  <c r="J1154" i="22"/>
  <c r="K1154" i="22"/>
  <c r="L1154" i="22"/>
  <c r="M1154" i="22"/>
  <c r="A1155" i="22"/>
  <c r="B1155" i="22"/>
  <c r="C1155" i="22"/>
  <c r="D1155" i="22"/>
  <c r="E1155" i="22"/>
  <c r="F1155" i="22"/>
  <c r="G1155" i="22"/>
  <c r="H1155" i="22"/>
  <c r="I1155" i="22"/>
  <c r="J1155" i="22"/>
  <c r="K1155" i="22"/>
  <c r="L1155" i="22"/>
  <c r="M1155" i="22"/>
  <c r="A1156" i="22"/>
  <c r="B1156" i="22"/>
  <c r="C1156" i="22"/>
  <c r="D1156" i="22"/>
  <c r="E1156" i="22"/>
  <c r="F1156" i="22"/>
  <c r="G1156" i="22"/>
  <c r="H1156" i="22"/>
  <c r="I1156" i="22"/>
  <c r="J1156" i="22"/>
  <c r="K1156" i="22"/>
  <c r="L1156" i="22"/>
  <c r="M1156" i="22"/>
  <c r="A1157" i="22"/>
  <c r="B1157" i="22"/>
  <c r="C1157" i="22"/>
  <c r="D1157" i="22"/>
  <c r="E1157" i="22"/>
  <c r="F1157" i="22"/>
  <c r="G1157" i="22"/>
  <c r="H1157" i="22"/>
  <c r="I1157" i="22"/>
  <c r="J1157" i="22"/>
  <c r="K1157" i="22"/>
  <c r="L1157" i="22"/>
  <c r="M1157" i="22"/>
  <c r="A1158" i="22"/>
  <c r="B1158" i="22"/>
  <c r="C1158" i="22"/>
  <c r="D1158" i="22"/>
  <c r="E1158" i="22"/>
  <c r="F1158" i="22"/>
  <c r="G1158" i="22"/>
  <c r="H1158" i="22"/>
  <c r="I1158" i="22"/>
  <c r="J1158" i="22"/>
  <c r="K1158" i="22"/>
  <c r="L1158" i="22"/>
  <c r="M1158" i="22"/>
  <c r="A1159" i="22"/>
  <c r="B1159" i="22"/>
  <c r="C1159" i="22"/>
  <c r="D1159" i="22"/>
  <c r="E1159" i="22"/>
  <c r="F1159" i="22"/>
  <c r="G1159" i="22"/>
  <c r="H1159" i="22"/>
  <c r="I1159" i="22"/>
  <c r="J1159" i="22"/>
  <c r="K1159" i="22"/>
  <c r="L1159" i="22"/>
  <c r="M1159" i="22"/>
  <c r="A1160" i="22"/>
  <c r="B1160" i="22"/>
  <c r="C1160" i="22"/>
  <c r="D1160" i="22"/>
  <c r="E1160" i="22"/>
  <c r="F1160" i="22"/>
  <c r="G1160" i="22"/>
  <c r="H1160" i="22"/>
  <c r="I1160" i="22"/>
  <c r="J1160" i="22"/>
  <c r="K1160" i="22"/>
  <c r="L1160" i="22"/>
  <c r="M1160" i="22"/>
  <c r="A1161" i="22"/>
  <c r="B1161" i="22"/>
  <c r="C1161" i="22"/>
  <c r="D1161" i="22"/>
  <c r="E1161" i="22"/>
  <c r="F1161" i="22"/>
  <c r="G1161" i="22"/>
  <c r="H1161" i="22"/>
  <c r="I1161" i="22"/>
  <c r="J1161" i="22"/>
  <c r="K1161" i="22"/>
  <c r="L1161" i="22"/>
  <c r="M1161" i="22"/>
  <c r="A1162" i="22"/>
  <c r="B1162" i="22"/>
  <c r="C1162" i="22"/>
  <c r="D1162" i="22"/>
  <c r="E1162" i="22"/>
  <c r="F1162" i="22"/>
  <c r="G1162" i="22"/>
  <c r="H1162" i="22"/>
  <c r="I1162" i="22"/>
  <c r="J1162" i="22"/>
  <c r="K1162" i="22"/>
  <c r="L1162" i="22"/>
  <c r="M1162" i="22"/>
  <c r="A1163" i="22"/>
  <c r="B1163" i="22"/>
  <c r="C1163" i="22"/>
  <c r="D1163" i="22"/>
  <c r="E1163" i="22"/>
  <c r="F1163" i="22"/>
  <c r="G1163" i="22"/>
  <c r="H1163" i="22"/>
  <c r="I1163" i="22"/>
  <c r="J1163" i="22"/>
  <c r="K1163" i="22"/>
  <c r="L1163" i="22"/>
  <c r="M1163" i="22"/>
  <c r="A1164" i="22"/>
  <c r="B1164" i="22"/>
  <c r="C1164" i="22"/>
  <c r="D1164" i="22"/>
  <c r="E1164" i="22"/>
  <c r="F1164" i="22"/>
  <c r="G1164" i="22"/>
  <c r="H1164" i="22"/>
  <c r="I1164" i="22"/>
  <c r="J1164" i="22"/>
  <c r="K1164" i="22"/>
  <c r="L1164" i="22"/>
  <c r="M1164" i="22"/>
  <c r="A1165" i="22"/>
  <c r="B1165" i="22"/>
  <c r="C1165" i="22"/>
  <c r="D1165" i="22"/>
  <c r="E1165" i="22"/>
  <c r="F1165" i="22"/>
  <c r="G1165" i="22"/>
  <c r="H1165" i="22"/>
  <c r="I1165" i="22"/>
  <c r="J1165" i="22"/>
  <c r="K1165" i="22"/>
  <c r="L1165" i="22"/>
  <c r="M1165" i="22"/>
  <c r="A1111" i="22"/>
  <c r="B1111" i="22"/>
  <c r="C1111" i="22"/>
  <c r="D1111" i="22"/>
  <c r="E1111" i="22"/>
  <c r="F1111" i="22"/>
  <c r="G1111" i="22"/>
  <c r="H1111" i="22"/>
  <c r="I1111" i="22"/>
  <c r="J1111" i="22"/>
  <c r="K1111" i="22"/>
  <c r="L1111" i="22"/>
  <c r="M1111" i="22"/>
  <c r="A1112" i="22"/>
  <c r="B1112" i="22"/>
  <c r="C1112" i="22"/>
  <c r="D1112" i="22"/>
  <c r="E1112" i="22"/>
  <c r="F1112" i="22"/>
  <c r="G1112" i="22"/>
  <c r="H1112" i="22"/>
  <c r="I1112" i="22"/>
  <c r="J1112" i="22"/>
  <c r="K1112" i="22"/>
  <c r="L1112" i="22"/>
  <c r="M1112" i="22"/>
  <c r="A1113" i="22"/>
  <c r="B1113" i="22"/>
  <c r="C1113" i="22"/>
  <c r="D1113" i="22"/>
  <c r="E1113" i="22"/>
  <c r="F1113" i="22"/>
  <c r="G1113" i="22"/>
  <c r="H1113" i="22"/>
  <c r="I1113" i="22"/>
  <c r="J1113" i="22"/>
  <c r="K1113" i="22"/>
  <c r="L1113" i="22"/>
  <c r="M1113" i="22"/>
  <c r="A1114" i="22"/>
  <c r="B1114" i="22"/>
  <c r="C1114" i="22"/>
  <c r="D1114" i="22"/>
  <c r="E1114" i="22"/>
  <c r="F1114" i="22"/>
  <c r="G1114" i="22"/>
  <c r="H1114" i="22"/>
  <c r="I1114" i="22"/>
  <c r="J1114" i="22"/>
  <c r="K1114" i="22"/>
  <c r="L1114" i="22"/>
  <c r="M1114" i="22"/>
  <c r="A1115" i="22"/>
  <c r="B1115" i="22"/>
  <c r="C1115" i="22"/>
  <c r="D1115" i="22"/>
  <c r="E1115" i="22"/>
  <c r="F1115" i="22"/>
  <c r="G1115" i="22"/>
  <c r="H1115" i="22"/>
  <c r="I1115" i="22"/>
  <c r="J1115" i="22"/>
  <c r="K1115" i="22"/>
  <c r="L1115" i="22"/>
  <c r="M1115" i="22"/>
  <c r="A1116" i="22"/>
  <c r="B1116" i="22"/>
  <c r="C1116" i="22"/>
  <c r="D1116" i="22"/>
  <c r="E1116" i="22"/>
  <c r="F1116" i="22"/>
  <c r="G1116" i="22"/>
  <c r="H1116" i="22"/>
  <c r="I1116" i="22"/>
  <c r="J1116" i="22"/>
  <c r="K1116" i="22"/>
  <c r="L1116" i="22"/>
  <c r="M1116" i="22"/>
  <c r="A1117" i="22"/>
  <c r="B1117" i="22"/>
  <c r="C1117" i="22"/>
  <c r="D1117" i="22"/>
  <c r="E1117" i="22"/>
  <c r="F1117" i="22"/>
  <c r="G1117" i="22"/>
  <c r="H1117" i="22"/>
  <c r="I1117" i="22"/>
  <c r="J1117" i="22"/>
  <c r="K1117" i="22"/>
  <c r="L1117" i="22"/>
  <c r="M1117" i="22"/>
  <c r="A1118" i="22"/>
  <c r="B1118" i="22"/>
  <c r="C1118" i="22"/>
  <c r="D1118" i="22"/>
  <c r="E1118" i="22"/>
  <c r="F1118" i="22"/>
  <c r="G1118" i="22"/>
  <c r="H1118" i="22"/>
  <c r="I1118" i="22"/>
  <c r="J1118" i="22"/>
  <c r="K1118" i="22"/>
  <c r="L1118" i="22"/>
  <c r="M1118" i="22"/>
  <c r="A1119" i="22"/>
  <c r="B1119" i="22"/>
  <c r="C1119" i="22"/>
  <c r="D1119" i="22"/>
  <c r="E1119" i="22"/>
  <c r="F1119" i="22"/>
  <c r="G1119" i="22"/>
  <c r="H1119" i="22"/>
  <c r="I1119" i="22"/>
  <c r="J1119" i="22"/>
  <c r="K1119" i="22"/>
  <c r="L1119" i="22"/>
  <c r="M1119" i="22"/>
  <c r="A1120" i="22"/>
  <c r="B1120" i="22"/>
  <c r="C1120" i="22"/>
  <c r="D1120" i="22"/>
  <c r="E1120" i="22"/>
  <c r="F1120" i="22"/>
  <c r="G1120" i="22"/>
  <c r="H1120" i="22"/>
  <c r="I1120" i="22"/>
  <c r="J1120" i="22"/>
  <c r="K1120" i="22"/>
  <c r="L1120" i="22"/>
  <c r="M1120" i="22"/>
  <c r="A1121" i="22"/>
  <c r="B1121" i="22"/>
  <c r="C1121" i="22"/>
  <c r="D1121" i="22"/>
  <c r="E1121" i="22"/>
  <c r="F1121" i="22"/>
  <c r="G1121" i="22"/>
  <c r="H1121" i="22"/>
  <c r="I1121" i="22"/>
  <c r="J1121" i="22"/>
  <c r="K1121" i="22"/>
  <c r="L1121" i="22"/>
  <c r="M1121" i="22"/>
  <c r="A1122" i="22"/>
  <c r="B1122" i="22"/>
  <c r="C1122" i="22"/>
  <c r="D1122" i="22"/>
  <c r="E1122" i="22"/>
  <c r="F1122" i="22"/>
  <c r="G1122" i="22"/>
  <c r="H1122" i="22"/>
  <c r="I1122" i="22"/>
  <c r="J1122" i="22"/>
  <c r="K1122" i="22"/>
  <c r="L1122" i="22"/>
  <c r="M1122" i="22"/>
  <c r="A1123" i="22"/>
  <c r="B1123" i="22"/>
  <c r="C1123" i="22"/>
  <c r="D1123" i="22"/>
  <c r="E1123" i="22"/>
  <c r="F1123" i="22"/>
  <c r="G1123" i="22"/>
  <c r="H1123" i="22"/>
  <c r="I1123" i="22"/>
  <c r="J1123" i="22"/>
  <c r="K1123" i="22"/>
  <c r="L1123" i="22"/>
  <c r="M1123" i="22"/>
  <c r="A1124" i="22"/>
  <c r="B1124" i="22"/>
  <c r="C1124" i="22"/>
  <c r="D1124" i="22"/>
  <c r="E1124" i="22"/>
  <c r="F1124" i="22"/>
  <c r="G1124" i="22"/>
  <c r="H1124" i="22"/>
  <c r="I1124" i="22"/>
  <c r="J1124" i="22"/>
  <c r="K1124" i="22"/>
  <c r="L1124" i="22"/>
  <c r="M1124" i="22"/>
  <c r="A1125" i="22"/>
  <c r="B1125" i="22"/>
  <c r="C1125" i="22"/>
  <c r="D1125" i="22"/>
  <c r="E1125" i="22"/>
  <c r="F1125" i="22"/>
  <c r="G1125" i="22"/>
  <c r="H1125" i="22"/>
  <c r="I1125" i="22"/>
  <c r="J1125" i="22"/>
  <c r="K1125" i="22"/>
  <c r="L1125" i="22"/>
  <c r="M1125" i="22"/>
  <c r="A1126" i="22"/>
  <c r="B1126" i="22"/>
  <c r="C1126" i="22"/>
  <c r="D1126" i="22"/>
  <c r="E1126" i="22"/>
  <c r="F1126" i="22"/>
  <c r="G1126" i="22"/>
  <c r="H1126" i="22"/>
  <c r="I1126" i="22"/>
  <c r="J1126" i="22"/>
  <c r="K1126" i="22"/>
  <c r="L1126" i="22"/>
  <c r="M1126" i="22"/>
  <c r="A1127" i="22"/>
  <c r="B1127" i="22"/>
  <c r="C1127" i="22"/>
  <c r="D1127" i="22"/>
  <c r="E1127" i="22"/>
  <c r="F1127" i="22"/>
  <c r="G1127" i="22"/>
  <c r="H1127" i="22"/>
  <c r="I1127" i="22"/>
  <c r="J1127" i="22"/>
  <c r="K1127" i="22"/>
  <c r="L1127" i="22"/>
  <c r="M1127" i="22"/>
  <c r="A1128" i="22"/>
  <c r="B1128" i="22"/>
  <c r="C1128" i="22"/>
  <c r="D1128" i="22"/>
  <c r="E1128" i="22"/>
  <c r="F1128" i="22"/>
  <c r="G1128" i="22"/>
  <c r="H1128" i="22"/>
  <c r="I1128" i="22"/>
  <c r="J1128" i="22"/>
  <c r="K1128" i="22"/>
  <c r="L1128" i="22"/>
  <c r="M1128" i="22"/>
  <c r="A1129" i="22"/>
  <c r="B1129" i="22"/>
  <c r="C1129" i="22"/>
  <c r="D1129" i="22"/>
  <c r="E1129" i="22"/>
  <c r="F1129" i="22"/>
  <c r="G1129" i="22"/>
  <c r="H1129" i="22"/>
  <c r="I1129" i="22"/>
  <c r="J1129" i="22"/>
  <c r="K1129" i="22"/>
  <c r="L1129" i="22"/>
  <c r="M1129" i="22"/>
  <c r="A1130" i="22"/>
  <c r="B1130" i="22"/>
  <c r="C1130" i="22"/>
  <c r="D1130" i="22"/>
  <c r="E1130" i="22"/>
  <c r="F1130" i="22"/>
  <c r="G1130" i="22"/>
  <c r="H1130" i="22"/>
  <c r="I1130" i="22"/>
  <c r="J1130" i="22"/>
  <c r="K1130" i="22"/>
  <c r="L1130" i="22"/>
  <c r="M1130" i="22"/>
  <c r="A1131" i="22"/>
  <c r="B1131" i="22"/>
  <c r="C1131" i="22"/>
  <c r="D1131" i="22"/>
  <c r="E1131" i="22"/>
  <c r="F1131" i="22"/>
  <c r="G1131" i="22"/>
  <c r="H1131" i="22"/>
  <c r="I1131" i="22"/>
  <c r="J1131" i="22"/>
  <c r="K1131" i="22"/>
  <c r="L1131" i="22"/>
  <c r="M1131" i="22"/>
  <c r="A1132" i="22"/>
  <c r="B1132" i="22"/>
  <c r="C1132" i="22"/>
  <c r="D1132" i="22"/>
  <c r="E1132" i="22"/>
  <c r="F1132" i="22"/>
  <c r="G1132" i="22"/>
  <c r="H1132" i="22"/>
  <c r="I1132" i="22"/>
  <c r="J1132" i="22"/>
  <c r="K1132" i="22"/>
  <c r="L1132" i="22"/>
  <c r="M1132" i="22"/>
  <c r="A1133" i="22"/>
  <c r="B1133" i="22"/>
  <c r="C1133" i="22"/>
  <c r="D1133" i="22"/>
  <c r="E1133" i="22"/>
  <c r="F1133" i="22"/>
  <c r="G1133" i="22"/>
  <c r="H1133" i="22"/>
  <c r="I1133" i="22"/>
  <c r="J1133" i="22"/>
  <c r="K1133" i="22"/>
  <c r="L1133" i="22"/>
  <c r="M1133" i="22"/>
  <c r="A1134" i="22"/>
  <c r="B1134" i="22"/>
  <c r="C1134" i="22"/>
  <c r="D1134" i="22"/>
  <c r="E1134" i="22"/>
  <c r="F1134" i="22"/>
  <c r="G1134" i="22"/>
  <c r="H1134" i="22"/>
  <c r="I1134" i="22"/>
  <c r="J1134" i="22"/>
  <c r="K1134" i="22"/>
  <c r="L1134" i="22"/>
  <c r="M1134" i="22"/>
  <c r="A1135" i="22"/>
  <c r="B1135" i="22"/>
  <c r="C1135" i="22"/>
  <c r="D1135" i="22"/>
  <c r="E1135" i="22"/>
  <c r="F1135" i="22"/>
  <c r="G1135" i="22"/>
  <c r="H1135" i="22"/>
  <c r="I1135" i="22"/>
  <c r="J1135" i="22"/>
  <c r="K1135" i="22"/>
  <c r="L1135" i="22"/>
  <c r="M1135" i="22"/>
  <c r="A1136" i="22"/>
  <c r="B1136" i="22"/>
  <c r="C1136" i="22"/>
  <c r="D1136" i="22"/>
  <c r="E1136" i="22"/>
  <c r="F1136" i="22"/>
  <c r="G1136" i="22"/>
  <c r="H1136" i="22"/>
  <c r="I1136" i="22"/>
  <c r="J1136" i="22"/>
  <c r="K1136" i="22"/>
  <c r="L1136" i="22"/>
  <c r="M1136" i="22"/>
  <c r="A1137" i="22"/>
  <c r="B1137" i="22"/>
  <c r="C1137" i="22"/>
  <c r="D1137" i="22"/>
  <c r="E1137" i="22"/>
  <c r="F1137" i="22"/>
  <c r="G1137" i="22"/>
  <c r="H1137" i="22"/>
  <c r="I1137" i="22"/>
  <c r="J1137" i="22"/>
  <c r="K1137" i="22"/>
  <c r="L1137" i="22"/>
  <c r="M1137" i="22"/>
  <c r="A1138" i="22"/>
  <c r="B1138" i="22"/>
  <c r="C1138" i="22"/>
  <c r="D1138" i="22"/>
  <c r="E1138" i="22"/>
  <c r="F1138" i="22"/>
  <c r="G1138" i="22"/>
  <c r="H1138" i="22"/>
  <c r="I1138" i="22"/>
  <c r="J1138" i="22"/>
  <c r="K1138" i="22"/>
  <c r="L1138" i="22"/>
  <c r="M1138" i="22"/>
  <c r="A1106" i="22"/>
  <c r="B1106" i="22"/>
  <c r="C1106" i="22"/>
  <c r="D1106" i="22"/>
  <c r="E1106" i="22"/>
  <c r="F1106" i="22"/>
  <c r="G1106" i="22"/>
  <c r="H1106" i="22"/>
  <c r="I1106" i="22"/>
  <c r="J1106" i="22"/>
  <c r="K1106" i="22"/>
  <c r="L1106" i="22"/>
  <c r="M1106" i="22"/>
  <c r="A1107" i="22"/>
  <c r="B1107" i="22"/>
  <c r="C1107" i="22"/>
  <c r="D1107" i="22"/>
  <c r="E1107" i="22"/>
  <c r="F1107" i="22"/>
  <c r="G1107" i="22"/>
  <c r="H1107" i="22"/>
  <c r="I1107" i="22"/>
  <c r="J1107" i="22"/>
  <c r="K1107" i="22"/>
  <c r="L1107" i="22"/>
  <c r="M1107" i="22"/>
  <c r="A1108" i="22"/>
  <c r="B1108" i="22"/>
  <c r="C1108" i="22"/>
  <c r="D1108" i="22"/>
  <c r="E1108" i="22"/>
  <c r="F1108" i="22"/>
  <c r="G1108" i="22"/>
  <c r="H1108" i="22"/>
  <c r="I1108" i="22"/>
  <c r="J1108" i="22"/>
  <c r="K1108" i="22"/>
  <c r="L1108" i="22"/>
  <c r="M1108" i="22"/>
  <c r="A1109" i="22"/>
  <c r="B1109" i="22"/>
  <c r="C1109" i="22"/>
  <c r="D1109" i="22"/>
  <c r="E1109" i="22"/>
  <c r="F1109" i="22"/>
  <c r="G1109" i="22"/>
  <c r="H1109" i="22"/>
  <c r="I1109" i="22"/>
  <c r="J1109" i="22"/>
  <c r="K1109" i="22"/>
  <c r="L1109" i="22"/>
  <c r="M1109" i="22"/>
  <c r="A1110" i="22"/>
  <c r="B1110" i="22"/>
  <c r="C1110" i="22"/>
  <c r="D1110" i="22"/>
  <c r="E1110" i="22"/>
  <c r="F1110" i="22"/>
  <c r="G1110" i="22"/>
  <c r="H1110" i="22"/>
  <c r="I1110" i="22"/>
  <c r="J1110" i="22"/>
  <c r="K1110" i="22"/>
  <c r="L1110" i="22"/>
  <c r="M1110" i="22"/>
  <c r="A1099" i="22"/>
  <c r="B1099" i="22"/>
  <c r="C1099" i="22"/>
  <c r="D1099" i="22"/>
  <c r="E1099" i="22"/>
  <c r="F1099" i="22"/>
  <c r="G1099" i="22"/>
  <c r="H1099" i="22"/>
  <c r="I1099" i="22"/>
  <c r="J1099" i="22"/>
  <c r="K1099" i="22"/>
  <c r="L1099" i="22"/>
  <c r="M1099" i="22"/>
  <c r="A1100" i="22"/>
  <c r="B1100" i="22"/>
  <c r="C1100" i="22"/>
  <c r="D1100" i="22"/>
  <c r="E1100" i="22"/>
  <c r="F1100" i="22"/>
  <c r="G1100" i="22"/>
  <c r="H1100" i="22"/>
  <c r="I1100" i="22"/>
  <c r="J1100" i="22"/>
  <c r="K1100" i="22"/>
  <c r="L1100" i="22"/>
  <c r="M1100" i="22"/>
  <c r="A1101" i="22"/>
  <c r="B1101" i="22"/>
  <c r="C1101" i="22"/>
  <c r="D1101" i="22"/>
  <c r="E1101" i="22"/>
  <c r="F1101" i="22"/>
  <c r="G1101" i="22"/>
  <c r="H1101" i="22"/>
  <c r="I1101" i="22"/>
  <c r="J1101" i="22"/>
  <c r="K1101" i="22"/>
  <c r="L1101" i="22"/>
  <c r="M1101" i="22"/>
  <c r="A1102" i="22"/>
  <c r="B1102" i="22"/>
  <c r="C1102" i="22"/>
  <c r="D1102" i="22"/>
  <c r="E1102" i="22"/>
  <c r="F1102" i="22"/>
  <c r="G1102" i="22"/>
  <c r="H1102" i="22"/>
  <c r="I1102" i="22"/>
  <c r="J1102" i="22"/>
  <c r="K1102" i="22"/>
  <c r="L1102" i="22"/>
  <c r="M1102" i="22"/>
  <c r="A1103" i="22"/>
  <c r="B1103" i="22"/>
  <c r="C1103" i="22"/>
  <c r="D1103" i="22"/>
  <c r="E1103" i="22"/>
  <c r="F1103" i="22"/>
  <c r="G1103" i="22"/>
  <c r="H1103" i="22"/>
  <c r="I1103" i="22"/>
  <c r="J1103" i="22"/>
  <c r="K1103" i="22"/>
  <c r="L1103" i="22"/>
  <c r="M1103" i="22"/>
  <c r="A1104" i="22"/>
  <c r="B1104" i="22"/>
  <c r="C1104" i="22"/>
  <c r="D1104" i="22"/>
  <c r="E1104" i="22"/>
  <c r="F1104" i="22"/>
  <c r="G1104" i="22"/>
  <c r="H1104" i="22"/>
  <c r="I1104" i="22"/>
  <c r="J1104" i="22"/>
  <c r="K1104" i="22"/>
  <c r="L1104" i="22"/>
  <c r="M1104" i="22"/>
  <c r="A1105" i="22"/>
  <c r="B1105" i="22"/>
  <c r="C1105" i="22"/>
  <c r="D1105" i="22"/>
  <c r="E1105" i="22"/>
  <c r="F1105" i="22"/>
  <c r="G1105" i="22"/>
  <c r="H1105" i="22"/>
  <c r="I1105" i="22"/>
  <c r="J1105" i="22"/>
  <c r="K1105" i="22"/>
  <c r="L1105" i="22"/>
  <c r="M1105" i="22"/>
  <c r="A1072" i="22"/>
  <c r="B1072" i="22"/>
  <c r="C1072" i="22"/>
  <c r="D1072" i="22"/>
  <c r="E1072" i="22"/>
  <c r="F1072" i="22"/>
  <c r="G1072" i="22"/>
  <c r="H1072" i="22"/>
  <c r="I1072" i="22"/>
  <c r="J1072" i="22"/>
  <c r="K1072" i="22"/>
  <c r="L1072" i="22"/>
  <c r="M1072" i="22"/>
  <c r="A1073" i="22"/>
  <c r="B1073" i="22"/>
  <c r="C1073" i="22"/>
  <c r="D1073" i="22"/>
  <c r="E1073" i="22"/>
  <c r="F1073" i="22"/>
  <c r="G1073" i="22"/>
  <c r="H1073" i="22"/>
  <c r="I1073" i="22"/>
  <c r="J1073" i="22"/>
  <c r="K1073" i="22"/>
  <c r="L1073" i="22"/>
  <c r="M1073" i="22"/>
  <c r="A1074" i="22"/>
  <c r="B1074" i="22"/>
  <c r="C1074" i="22"/>
  <c r="D1074" i="22"/>
  <c r="E1074" i="22"/>
  <c r="F1074" i="22"/>
  <c r="G1074" i="22"/>
  <c r="H1074" i="22"/>
  <c r="I1074" i="22"/>
  <c r="J1074" i="22"/>
  <c r="K1074" i="22"/>
  <c r="L1074" i="22"/>
  <c r="M1074" i="22"/>
  <c r="A1075" i="22"/>
  <c r="B1075" i="22"/>
  <c r="C1075" i="22"/>
  <c r="D1075" i="22"/>
  <c r="E1075" i="22"/>
  <c r="F1075" i="22"/>
  <c r="G1075" i="22"/>
  <c r="H1075" i="22"/>
  <c r="I1075" i="22"/>
  <c r="J1075" i="22"/>
  <c r="K1075" i="22"/>
  <c r="L1075" i="22"/>
  <c r="M1075" i="22"/>
  <c r="A1076" i="22"/>
  <c r="B1076" i="22"/>
  <c r="C1076" i="22"/>
  <c r="D1076" i="22"/>
  <c r="E1076" i="22"/>
  <c r="F1076" i="22"/>
  <c r="G1076" i="22"/>
  <c r="H1076" i="22"/>
  <c r="I1076" i="22"/>
  <c r="J1076" i="22"/>
  <c r="K1076" i="22"/>
  <c r="L1076" i="22"/>
  <c r="M1076" i="22"/>
  <c r="A1077" i="22"/>
  <c r="B1077" i="22"/>
  <c r="C1077" i="22"/>
  <c r="D1077" i="22"/>
  <c r="E1077" i="22"/>
  <c r="F1077" i="22"/>
  <c r="G1077" i="22"/>
  <c r="H1077" i="22"/>
  <c r="I1077" i="22"/>
  <c r="J1077" i="22"/>
  <c r="K1077" i="22"/>
  <c r="L1077" i="22"/>
  <c r="M1077" i="22"/>
  <c r="A1078" i="22"/>
  <c r="B1078" i="22"/>
  <c r="C1078" i="22"/>
  <c r="D1078" i="22"/>
  <c r="E1078" i="22"/>
  <c r="F1078" i="22"/>
  <c r="G1078" i="22"/>
  <c r="H1078" i="22"/>
  <c r="I1078" i="22"/>
  <c r="J1078" i="22"/>
  <c r="K1078" i="22"/>
  <c r="L1078" i="22"/>
  <c r="M1078" i="22"/>
  <c r="A1079" i="22"/>
  <c r="B1079" i="22"/>
  <c r="C1079" i="22"/>
  <c r="D1079" i="22"/>
  <c r="E1079" i="22"/>
  <c r="F1079" i="22"/>
  <c r="G1079" i="22"/>
  <c r="H1079" i="22"/>
  <c r="I1079" i="22"/>
  <c r="J1079" i="22"/>
  <c r="K1079" i="22"/>
  <c r="L1079" i="22"/>
  <c r="M1079" i="22"/>
  <c r="A1080" i="22"/>
  <c r="B1080" i="22"/>
  <c r="C1080" i="22"/>
  <c r="D1080" i="22"/>
  <c r="E1080" i="22"/>
  <c r="F1080" i="22"/>
  <c r="G1080" i="22"/>
  <c r="H1080" i="22"/>
  <c r="I1080" i="22"/>
  <c r="J1080" i="22"/>
  <c r="K1080" i="22"/>
  <c r="L1080" i="22"/>
  <c r="M1080" i="22"/>
  <c r="A1081" i="22"/>
  <c r="B1081" i="22"/>
  <c r="C1081" i="22"/>
  <c r="D1081" i="22"/>
  <c r="E1081" i="22"/>
  <c r="F1081" i="22"/>
  <c r="G1081" i="22"/>
  <c r="H1081" i="22"/>
  <c r="I1081" i="22"/>
  <c r="J1081" i="22"/>
  <c r="K1081" i="22"/>
  <c r="L1081" i="22"/>
  <c r="M1081" i="22"/>
  <c r="A1082" i="22"/>
  <c r="B1082" i="22"/>
  <c r="C1082" i="22"/>
  <c r="D1082" i="22"/>
  <c r="E1082" i="22"/>
  <c r="F1082" i="22"/>
  <c r="G1082" i="22"/>
  <c r="H1082" i="22"/>
  <c r="I1082" i="22"/>
  <c r="J1082" i="22"/>
  <c r="K1082" i="22"/>
  <c r="L1082" i="22"/>
  <c r="M1082" i="22"/>
  <c r="A1083" i="22"/>
  <c r="B1083" i="22"/>
  <c r="C1083" i="22"/>
  <c r="D1083" i="22"/>
  <c r="E1083" i="22"/>
  <c r="F1083" i="22"/>
  <c r="G1083" i="22"/>
  <c r="H1083" i="22"/>
  <c r="I1083" i="22"/>
  <c r="J1083" i="22"/>
  <c r="K1083" i="22"/>
  <c r="L1083" i="22"/>
  <c r="M1083" i="22"/>
  <c r="A1084" i="22"/>
  <c r="B1084" i="22"/>
  <c r="C1084" i="22"/>
  <c r="D1084" i="22"/>
  <c r="E1084" i="22"/>
  <c r="F1084" i="22"/>
  <c r="G1084" i="22"/>
  <c r="H1084" i="22"/>
  <c r="I1084" i="22"/>
  <c r="J1084" i="22"/>
  <c r="K1084" i="22"/>
  <c r="L1084" i="22"/>
  <c r="M1084" i="22"/>
  <c r="A1085" i="22"/>
  <c r="B1085" i="22"/>
  <c r="C1085" i="22"/>
  <c r="D1085" i="22"/>
  <c r="E1085" i="22"/>
  <c r="F1085" i="22"/>
  <c r="G1085" i="22"/>
  <c r="H1085" i="22"/>
  <c r="I1085" i="22"/>
  <c r="J1085" i="22"/>
  <c r="K1085" i="22"/>
  <c r="L1085" i="22"/>
  <c r="M1085" i="22"/>
  <c r="A1086" i="22"/>
  <c r="B1086" i="22"/>
  <c r="C1086" i="22"/>
  <c r="D1086" i="22"/>
  <c r="E1086" i="22"/>
  <c r="F1086" i="22"/>
  <c r="G1086" i="22"/>
  <c r="H1086" i="22"/>
  <c r="I1086" i="22"/>
  <c r="J1086" i="22"/>
  <c r="K1086" i="22"/>
  <c r="L1086" i="22"/>
  <c r="M1086" i="22"/>
  <c r="A1087" i="22"/>
  <c r="B1087" i="22"/>
  <c r="C1087" i="22"/>
  <c r="D1087" i="22"/>
  <c r="E1087" i="22"/>
  <c r="F1087" i="22"/>
  <c r="G1087" i="22"/>
  <c r="H1087" i="22"/>
  <c r="I1087" i="22"/>
  <c r="J1087" i="22"/>
  <c r="K1087" i="22"/>
  <c r="L1087" i="22"/>
  <c r="M1087" i="22"/>
  <c r="A1088" i="22"/>
  <c r="B1088" i="22"/>
  <c r="C1088" i="22"/>
  <c r="D1088" i="22"/>
  <c r="E1088" i="22"/>
  <c r="F1088" i="22"/>
  <c r="G1088" i="22"/>
  <c r="H1088" i="22"/>
  <c r="I1088" i="22"/>
  <c r="J1088" i="22"/>
  <c r="K1088" i="22"/>
  <c r="L1088" i="22"/>
  <c r="M1088" i="22"/>
  <c r="A1089" i="22"/>
  <c r="B1089" i="22"/>
  <c r="C1089" i="22"/>
  <c r="D1089" i="22"/>
  <c r="E1089" i="22"/>
  <c r="F1089" i="22"/>
  <c r="G1089" i="22"/>
  <c r="H1089" i="22"/>
  <c r="I1089" i="22"/>
  <c r="J1089" i="22"/>
  <c r="K1089" i="22"/>
  <c r="L1089" i="22"/>
  <c r="M1089" i="22"/>
  <c r="A1090" i="22"/>
  <c r="B1090" i="22"/>
  <c r="C1090" i="22"/>
  <c r="D1090" i="22"/>
  <c r="E1090" i="22"/>
  <c r="F1090" i="22"/>
  <c r="G1090" i="22"/>
  <c r="H1090" i="22"/>
  <c r="I1090" i="22"/>
  <c r="J1090" i="22"/>
  <c r="K1090" i="22"/>
  <c r="L1090" i="22"/>
  <c r="M1090" i="22"/>
  <c r="A1091" i="22"/>
  <c r="B1091" i="22"/>
  <c r="C1091" i="22"/>
  <c r="D1091" i="22"/>
  <c r="E1091" i="22"/>
  <c r="F1091" i="22"/>
  <c r="G1091" i="22"/>
  <c r="H1091" i="22"/>
  <c r="I1091" i="22"/>
  <c r="J1091" i="22"/>
  <c r="K1091" i="22"/>
  <c r="L1091" i="22"/>
  <c r="M1091" i="22"/>
  <c r="A1092" i="22"/>
  <c r="B1092" i="22"/>
  <c r="C1092" i="22"/>
  <c r="D1092" i="22"/>
  <c r="E1092" i="22"/>
  <c r="F1092" i="22"/>
  <c r="G1092" i="22"/>
  <c r="H1092" i="22"/>
  <c r="I1092" i="22"/>
  <c r="J1092" i="22"/>
  <c r="K1092" i="22"/>
  <c r="L1092" i="22"/>
  <c r="M1092" i="22"/>
  <c r="A1093" i="22"/>
  <c r="B1093" i="22"/>
  <c r="C1093" i="22"/>
  <c r="D1093" i="22"/>
  <c r="E1093" i="22"/>
  <c r="F1093" i="22"/>
  <c r="G1093" i="22"/>
  <c r="H1093" i="22"/>
  <c r="I1093" i="22"/>
  <c r="J1093" i="22"/>
  <c r="K1093" i="22"/>
  <c r="L1093" i="22"/>
  <c r="M1093" i="22"/>
  <c r="A1094" i="22"/>
  <c r="B1094" i="22"/>
  <c r="C1094" i="22"/>
  <c r="D1094" i="22"/>
  <c r="E1094" i="22"/>
  <c r="F1094" i="22"/>
  <c r="G1094" i="22"/>
  <c r="H1094" i="22"/>
  <c r="I1094" i="22"/>
  <c r="J1094" i="22"/>
  <c r="K1094" i="22"/>
  <c r="L1094" i="22"/>
  <c r="M1094" i="22"/>
  <c r="A1095" i="22"/>
  <c r="B1095" i="22"/>
  <c r="C1095" i="22"/>
  <c r="D1095" i="22"/>
  <c r="E1095" i="22"/>
  <c r="F1095" i="22"/>
  <c r="G1095" i="22"/>
  <c r="H1095" i="22"/>
  <c r="I1095" i="22"/>
  <c r="J1095" i="22"/>
  <c r="K1095" i="22"/>
  <c r="L1095" i="22"/>
  <c r="M1095" i="22"/>
  <c r="A1096" i="22"/>
  <c r="B1096" i="22"/>
  <c r="C1096" i="22"/>
  <c r="D1096" i="22"/>
  <c r="E1096" i="22"/>
  <c r="F1096" i="22"/>
  <c r="G1096" i="22"/>
  <c r="H1096" i="22"/>
  <c r="I1096" i="22"/>
  <c r="J1096" i="22"/>
  <c r="K1096" i="22"/>
  <c r="L1096" i="22"/>
  <c r="M1096" i="22"/>
  <c r="A1097" i="22"/>
  <c r="B1097" i="22"/>
  <c r="C1097" i="22"/>
  <c r="D1097" i="22"/>
  <c r="E1097" i="22"/>
  <c r="F1097" i="22"/>
  <c r="G1097" i="22"/>
  <c r="H1097" i="22"/>
  <c r="I1097" i="22"/>
  <c r="J1097" i="22"/>
  <c r="K1097" i="22"/>
  <c r="L1097" i="22"/>
  <c r="M1097" i="22"/>
  <c r="A1098" i="22"/>
  <c r="B1098" i="22"/>
  <c r="C1098" i="22"/>
  <c r="D1098" i="22"/>
  <c r="E1098" i="22"/>
  <c r="F1098" i="22"/>
  <c r="G1098" i="22"/>
  <c r="H1098" i="22"/>
  <c r="I1098" i="22"/>
  <c r="J1098" i="22"/>
  <c r="K1098" i="22"/>
  <c r="L1098" i="22"/>
  <c r="M1098" i="22"/>
  <c r="A910" i="22"/>
  <c r="B910" i="22"/>
  <c r="C910" i="22"/>
  <c r="D910" i="22"/>
  <c r="E910" i="22"/>
  <c r="F910" i="22"/>
  <c r="G910" i="22"/>
  <c r="H910" i="22"/>
  <c r="I910" i="22"/>
  <c r="J910" i="22"/>
  <c r="K910" i="22"/>
  <c r="L910" i="22"/>
  <c r="M910" i="22"/>
  <c r="A911" i="22"/>
  <c r="B911" i="22"/>
  <c r="C911" i="22"/>
  <c r="D911" i="22"/>
  <c r="E911" i="22"/>
  <c r="F911" i="22"/>
  <c r="G911" i="22"/>
  <c r="H911" i="22"/>
  <c r="I911" i="22"/>
  <c r="J911" i="22"/>
  <c r="K911" i="22"/>
  <c r="L911" i="22"/>
  <c r="M911" i="22"/>
  <c r="A912" i="22"/>
  <c r="B912" i="22"/>
  <c r="C912" i="22"/>
  <c r="D912" i="22"/>
  <c r="E912" i="22"/>
  <c r="F912" i="22"/>
  <c r="G912" i="22"/>
  <c r="H912" i="22"/>
  <c r="I912" i="22"/>
  <c r="J912" i="22"/>
  <c r="K912" i="22"/>
  <c r="L912" i="22"/>
  <c r="M912" i="22"/>
  <c r="A913" i="22"/>
  <c r="B913" i="22"/>
  <c r="C913" i="22"/>
  <c r="D913" i="22"/>
  <c r="E913" i="22"/>
  <c r="F913" i="22"/>
  <c r="G913" i="22"/>
  <c r="H913" i="22"/>
  <c r="I913" i="22"/>
  <c r="J913" i="22"/>
  <c r="K913" i="22"/>
  <c r="L913" i="22"/>
  <c r="M913" i="22"/>
  <c r="A914" i="22"/>
  <c r="B914" i="22"/>
  <c r="C914" i="22"/>
  <c r="D914" i="22"/>
  <c r="E914" i="22"/>
  <c r="F914" i="22"/>
  <c r="G914" i="22"/>
  <c r="H914" i="22"/>
  <c r="I914" i="22"/>
  <c r="J914" i="22"/>
  <c r="K914" i="22"/>
  <c r="L914" i="22"/>
  <c r="M914" i="22"/>
  <c r="A915" i="22"/>
  <c r="B915" i="22"/>
  <c r="C915" i="22"/>
  <c r="D915" i="22"/>
  <c r="E915" i="22"/>
  <c r="F915" i="22"/>
  <c r="G915" i="22"/>
  <c r="H915" i="22"/>
  <c r="I915" i="22"/>
  <c r="J915" i="22"/>
  <c r="K915" i="22"/>
  <c r="L915" i="22"/>
  <c r="M915" i="22"/>
  <c r="A916" i="22"/>
  <c r="B916" i="22"/>
  <c r="C916" i="22"/>
  <c r="D916" i="22"/>
  <c r="E916" i="22"/>
  <c r="F916" i="22"/>
  <c r="G916" i="22"/>
  <c r="H916" i="22"/>
  <c r="I916" i="22"/>
  <c r="J916" i="22"/>
  <c r="K916" i="22"/>
  <c r="L916" i="22"/>
  <c r="M916" i="22"/>
  <c r="A917" i="22"/>
  <c r="B917" i="22"/>
  <c r="C917" i="22"/>
  <c r="D917" i="22"/>
  <c r="E917" i="22"/>
  <c r="F917" i="22"/>
  <c r="G917" i="22"/>
  <c r="H917" i="22"/>
  <c r="I917" i="22"/>
  <c r="J917" i="22"/>
  <c r="K917" i="22"/>
  <c r="L917" i="22"/>
  <c r="M917" i="22"/>
  <c r="A918" i="22"/>
  <c r="B918" i="22"/>
  <c r="C918" i="22"/>
  <c r="D918" i="22"/>
  <c r="E918" i="22"/>
  <c r="F918" i="22"/>
  <c r="G918" i="22"/>
  <c r="H918" i="22"/>
  <c r="I918" i="22"/>
  <c r="J918" i="22"/>
  <c r="K918" i="22"/>
  <c r="L918" i="22"/>
  <c r="M918" i="22"/>
  <c r="A919" i="22"/>
  <c r="B919" i="22"/>
  <c r="C919" i="22"/>
  <c r="D919" i="22"/>
  <c r="E919" i="22"/>
  <c r="F919" i="22"/>
  <c r="G919" i="22"/>
  <c r="H919" i="22"/>
  <c r="I919" i="22"/>
  <c r="J919" i="22"/>
  <c r="K919" i="22"/>
  <c r="L919" i="22"/>
  <c r="M919" i="22"/>
  <c r="A920" i="22"/>
  <c r="B920" i="22"/>
  <c r="C920" i="22"/>
  <c r="D920" i="22"/>
  <c r="E920" i="22"/>
  <c r="F920" i="22"/>
  <c r="G920" i="22"/>
  <c r="H920" i="22"/>
  <c r="I920" i="22"/>
  <c r="J920" i="22"/>
  <c r="K920" i="22"/>
  <c r="L920" i="22"/>
  <c r="M920" i="22"/>
  <c r="A921" i="22"/>
  <c r="B921" i="22"/>
  <c r="C921" i="22"/>
  <c r="D921" i="22"/>
  <c r="E921" i="22"/>
  <c r="F921" i="22"/>
  <c r="G921" i="22"/>
  <c r="H921" i="22"/>
  <c r="I921" i="22"/>
  <c r="J921" i="22"/>
  <c r="K921" i="22"/>
  <c r="L921" i="22"/>
  <c r="M921" i="22"/>
  <c r="A922" i="22"/>
  <c r="B922" i="22"/>
  <c r="C922" i="22"/>
  <c r="D922" i="22"/>
  <c r="E922" i="22"/>
  <c r="F922" i="22"/>
  <c r="G922" i="22"/>
  <c r="H922" i="22"/>
  <c r="I922" i="22"/>
  <c r="J922" i="22"/>
  <c r="K922" i="22"/>
  <c r="L922" i="22"/>
  <c r="M922" i="22"/>
  <c r="A923" i="22"/>
  <c r="B923" i="22"/>
  <c r="C923" i="22"/>
  <c r="D923" i="22"/>
  <c r="E923" i="22"/>
  <c r="F923" i="22"/>
  <c r="G923" i="22"/>
  <c r="H923" i="22"/>
  <c r="I923" i="22"/>
  <c r="J923" i="22"/>
  <c r="K923" i="22"/>
  <c r="L923" i="22"/>
  <c r="M923" i="22"/>
  <c r="A924" i="22"/>
  <c r="B924" i="22"/>
  <c r="C924" i="22"/>
  <c r="D924" i="22"/>
  <c r="E924" i="22"/>
  <c r="F924" i="22"/>
  <c r="G924" i="22"/>
  <c r="H924" i="22"/>
  <c r="I924" i="22"/>
  <c r="J924" i="22"/>
  <c r="K924" i="22"/>
  <c r="L924" i="22"/>
  <c r="M924" i="22"/>
  <c r="A925" i="22"/>
  <c r="B925" i="22"/>
  <c r="C925" i="22"/>
  <c r="D925" i="22"/>
  <c r="E925" i="22"/>
  <c r="F925" i="22"/>
  <c r="G925" i="22"/>
  <c r="H925" i="22"/>
  <c r="I925" i="22"/>
  <c r="J925" i="22"/>
  <c r="K925" i="22"/>
  <c r="L925" i="22"/>
  <c r="M925" i="22"/>
  <c r="A926" i="22"/>
  <c r="B926" i="22"/>
  <c r="C926" i="22"/>
  <c r="D926" i="22"/>
  <c r="E926" i="22"/>
  <c r="F926" i="22"/>
  <c r="G926" i="22"/>
  <c r="H926" i="22"/>
  <c r="I926" i="22"/>
  <c r="J926" i="22"/>
  <c r="K926" i="22"/>
  <c r="L926" i="22"/>
  <c r="M926" i="22"/>
  <c r="A927" i="22"/>
  <c r="B927" i="22"/>
  <c r="C927" i="22"/>
  <c r="D927" i="22"/>
  <c r="E927" i="22"/>
  <c r="F927" i="22"/>
  <c r="G927" i="22"/>
  <c r="H927" i="22"/>
  <c r="I927" i="22"/>
  <c r="J927" i="22"/>
  <c r="K927" i="22"/>
  <c r="L927" i="22"/>
  <c r="M927" i="22"/>
  <c r="A928" i="22"/>
  <c r="B928" i="22"/>
  <c r="C928" i="22"/>
  <c r="D928" i="22"/>
  <c r="E928" i="22"/>
  <c r="F928" i="22"/>
  <c r="G928" i="22"/>
  <c r="H928" i="22"/>
  <c r="I928" i="22"/>
  <c r="J928" i="22"/>
  <c r="K928" i="22"/>
  <c r="L928" i="22"/>
  <c r="M928" i="22"/>
  <c r="A929" i="22"/>
  <c r="B929" i="22"/>
  <c r="C929" i="22"/>
  <c r="D929" i="22"/>
  <c r="E929" i="22"/>
  <c r="F929" i="22"/>
  <c r="G929" i="22"/>
  <c r="H929" i="22"/>
  <c r="I929" i="22"/>
  <c r="J929" i="22"/>
  <c r="K929" i="22"/>
  <c r="L929" i="22"/>
  <c r="M929" i="22"/>
  <c r="A930" i="22"/>
  <c r="B930" i="22"/>
  <c r="C930" i="22"/>
  <c r="D930" i="22"/>
  <c r="E930" i="22"/>
  <c r="F930" i="22"/>
  <c r="G930" i="22"/>
  <c r="H930" i="22"/>
  <c r="I930" i="22"/>
  <c r="J930" i="22"/>
  <c r="K930" i="22"/>
  <c r="L930" i="22"/>
  <c r="M930" i="22"/>
  <c r="A931" i="22"/>
  <c r="B931" i="22"/>
  <c r="C931" i="22"/>
  <c r="D931" i="22"/>
  <c r="E931" i="22"/>
  <c r="F931" i="22"/>
  <c r="G931" i="22"/>
  <c r="H931" i="22"/>
  <c r="I931" i="22"/>
  <c r="J931" i="22"/>
  <c r="K931" i="22"/>
  <c r="L931" i="22"/>
  <c r="M931" i="22"/>
  <c r="A932" i="22"/>
  <c r="B932" i="22"/>
  <c r="C932" i="22"/>
  <c r="D932" i="22"/>
  <c r="E932" i="22"/>
  <c r="F932" i="22"/>
  <c r="G932" i="22"/>
  <c r="H932" i="22"/>
  <c r="I932" i="22"/>
  <c r="J932" i="22"/>
  <c r="K932" i="22"/>
  <c r="L932" i="22"/>
  <c r="M932" i="22"/>
  <c r="A933" i="22"/>
  <c r="B933" i="22"/>
  <c r="C933" i="22"/>
  <c r="D933" i="22"/>
  <c r="E933" i="22"/>
  <c r="F933" i="22"/>
  <c r="G933" i="22"/>
  <c r="H933" i="22"/>
  <c r="I933" i="22"/>
  <c r="J933" i="22"/>
  <c r="K933" i="22"/>
  <c r="L933" i="22"/>
  <c r="M933" i="22"/>
  <c r="A934" i="22"/>
  <c r="B934" i="22"/>
  <c r="C934" i="22"/>
  <c r="D934" i="22"/>
  <c r="E934" i="22"/>
  <c r="F934" i="22"/>
  <c r="G934" i="22"/>
  <c r="H934" i="22"/>
  <c r="I934" i="22"/>
  <c r="J934" i="22"/>
  <c r="K934" i="22"/>
  <c r="L934" i="22"/>
  <c r="M934" i="22"/>
  <c r="A935" i="22"/>
  <c r="B935" i="22"/>
  <c r="C935" i="22"/>
  <c r="D935" i="22"/>
  <c r="E935" i="22"/>
  <c r="F935" i="22"/>
  <c r="G935" i="22"/>
  <c r="H935" i="22"/>
  <c r="I935" i="22"/>
  <c r="J935" i="22"/>
  <c r="K935" i="22"/>
  <c r="L935" i="22"/>
  <c r="M935" i="22"/>
  <c r="A936" i="22"/>
  <c r="B936" i="22"/>
  <c r="C936" i="22"/>
  <c r="D936" i="22"/>
  <c r="E936" i="22"/>
  <c r="F936" i="22"/>
  <c r="G936" i="22"/>
  <c r="H936" i="22"/>
  <c r="I936" i="22"/>
  <c r="J936" i="22"/>
  <c r="K936" i="22"/>
  <c r="L936" i="22"/>
  <c r="M936" i="22"/>
  <c r="A937" i="22"/>
  <c r="B937" i="22"/>
  <c r="C937" i="22"/>
  <c r="D937" i="22"/>
  <c r="E937" i="22"/>
  <c r="F937" i="22"/>
  <c r="G937" i="22"/>
  <c r="H937" i="22"/>
  <c r="I937" i="22"/>
  <c r="J937" i="22"/>
  <c r="K937" i="22"/>
  <c r="L937" i="22"/>
  <c r="M937" i="22"/>
  <c r="A938" i="22"/>
  <c r="B938" i="22"/>
  <c r="C938" i="22"/>
  <c r="D938" i="22"/>
  <c r="E938" i="22"/>
  <c r="F938" i="22"/>
  <c r="G938" i="22"/>
  <c r="H938" i="22"/>
  <c r="I938" i="22"/>
  <c r="J938" i="22"/>
  <c r="K938" i="22"/>
  <c r="L938" i="22"/>
  <c r="M938" i="22"/>
  <c r="A939" i="22"/>
  <c r="B939" i="22"/>
  <c r="C939" i="22"/>
  <c r="D939" i="22"/>
  <c r="E939" i="22"/>
  <c r="F939" i="22"/>
  <c r="G939" i="22"/>
  <c r="H939" i="22"/>
  <c r="I939" i="22"/>
  <c r="J939" i="22"/>
  <c r="K939" i="22"/>
  <c r="L939" i="22"/>
  <c r="M939" i="22"/>
  <c r="A940" i="22"/>
  <c r="B940" i="22"/>
  <c r="C940" i="22"/>
  <c r="D940" i="22"/>
  <c r="E940" i="22"/>
  <c r="F940" i="22"/>
  <c r="G940" i="22"/>
  <c r="H940" i="22"/>
  <c r="I940" i="22"/>
  <c r="J940" i="22"/>
  <c r="K940" i="22"/>
  <c r="L940" i="22"/>
  <c r="M940" i="22"/>
  <c r="A941" i="22"/>
  <c r="B941" i="22"/>
  <c r="C941" i="22"/>
  <c r="D941" i="22"/>
  <c r="E941" i="22"/>
  <c r="F941" i="22"/>
  <c r="G941" i="22"/>
  <c r="H941" i="22"/>
  <c r="I941" i="22"/>
  <c r="J941" i="22"/>
  <c r="K941" i="22"/>
  <c r="L941" i="22"/>
  <c r="M941" i="22"/>
  <c r="A942" i="22"/>
  <c r="B942" i="22"/>
  <c r="C942" i="22"/>
  <c r="D942" i="22"/>
  <c r="E942" i="22"/>
  <c r="F942" i="22"/>
  <c r="G942" i="22"/>
  <c r="H942" i="22"/>
  <c r="I942" i="22"/>
  <c r="J942" i="22"/>
  <c r="K942" i="22"/>
  <c r="L942" i="22"/>
  <c r="M942" i="22"/>
  <c r="A943" i="22"/>
  <c r="B943" i="22"/>
  <c r="C943" i="22"/>
  <c r="D943" i="22"/>
  <c r="E943" i="22"/>
  <c r="F943" i="22"/>
  <c r="G943" i="22"/>
  <c r="H943" i="22"/>
  <c r="I943" i="22"/>
  <c r="J943" i="22"/>
  <c r="K943" i="22"/>
  <c r="L943" i="22"/>
  <c r="M943" i="22"/>
  <c r="A944" i="22"/>
  <c r="B944" i="22"/>
  <c r="C944" i="22"/>
  <c r="D944" i="22"/>
  <c r="E944" i="22"/>
  <c r="F944" i="22"/>
  <c r="G944" i="22"/>
  <c r="H944" i="22"/>
  <c r="I944" i="22"/>
  <c r="J944" i="22"/>
  <c r="K944" i="22"/>
  <c r="L944" i="22"/>
  <c r="M944" i="22"/>
  <c r="A945" i="22"/>
  <c r="B945" i="22"/>
  <c r="C945" i="22"/>
  <c r="D945" i="22"/>
  <c r="E945" i="22"/>
  <c r="F945" i="22"/>
  <c r="G945" i="22"/>
  <c r="H945" i="22"/>
  <c r="I945" i="22"/>
  <c r="J945" i="22"/>
  <c r="K945" i="22"/>
  <c r="L945" i="22"/>
  <c r="M945" i="22"/>
  <c r="A946" i="22"/>
  <c r="B946" i="22"/>
  <c r="C946" i="22"/>
  <c r="D946" i="22"/>
  <c r="E946" i="22"/>
  <c r="F946" i="22"/>
  <c r="G946" i="22"/>
  <c r="H946" i="22"/>
  <c r="I946" i="22"/>
  <c r="J946" i="22"/>
  <c r="K946" i="22"/>
  <c r="L946" i="22"/>
  <c r="M946" i="22"/>
  <c r="A947" i="22"/>
  <c r="B947" i="22"/>
  <c r="C947" i="22"/>
  <c r="D947" i="22"/>
  <c r="E947" i="22"/>
  <c r="F947" i="22"/>
  <c r="G947" i="22"/>
  <c r="H947" i="22"/>
  <c r="I947" i="22"/>
  <c r="J947" i="22"/>
  <c r="K947" i="22"/>
  <c r="L947" i="22"/>
  <c r="M947" i="22"/>
  <c r="A948" i="22"/>
  <c r="B948" i="22"/>
  <c r="C948" i="22"/>
  <c r="D948" i="22"/>
  <c r="E948" i="22"/>
  <c r="F948" i="22"/>
  <c r="G948" i="22"/>
  <c r="H948" i="22"/>
  <c r="I948" i="22"/>
  <c r="J948" i="22"/>
  <c r="K948" i="22"/>
  <c r="L948" i="22"/>
  <c r="M948" i="22"/>
  <c r="A949" i="22"/>
  <c r="B949" i="22"/>
  <c r="C949" i="22"/>
  <c r="D949" i="22"/>
  <c r="E949" i="22"/>
  <c r="F949" i="22"/>
  <c r="G949" i="22"/>
  <c r="H949" i="22"/>
  <c r="I949" i="22"/>
  <c r="J949" i="22"/>
  <c r="K949" i="22"/>
  <c r="L949" i="22"/>
  <c r="M949" i="22"/>
  <c r="A950" i="22"/>
  <c r="B950" i="22"/>
  <c r="C950" i="22"/>
  <c r="D950" i="22"/>
  <c r="E950" i="22"/>
  <c r="F950" i="22"/>
  <c r="G950" i="22"/>
  <c r="H950" i="22"/>
  <c r="I950" i="22"/>
  <c r="J950" i="22"/>
  <c r="K950" i="22"/>
  <c r="L950" i="22"/>
  <c r="M950" i="22"/>
  <c r="A951" i="22"/>
  <c r="B951" i="22"/>
  <c r="C951" i="22"/>
  <c r="D951" i="22"/>
  <c r="E951" i="22"/>
  <c r="F951" i="22"/>
  <c r="G951" i="22"/>
  <c r="H951" i="22"/>
  <c r="I951" i="22"/>
  <c r="J951" i="22"/>
  <c r="K951" i="22"/>
  <c r="L951" i="22"/>
  <c r="M951" i="22"/>
  <c r="A952" i="22"/>
  <c r="B952" i="22"/>
  <c r="C952" i="22"/>
  <c r="D952" i="22"/>
  <c r="E952" i="22"/>
  <c r="F952" i="22"/>
  <c r="G952" i="22"/>
  <c r="H952" i="22"/>
  <c r="I952" i="22"/>
  <c r="J952" i="22"/>
  <c r="K952" i="22"/>
  <c r="L952" i="22"/>
  <c r="M952" i="22"/>
  <c r="A953" i="22"/>
  <c r="B953" i="22"/>
  <c r="C953" i="22"/>
  <c r="D953" i="22"/>
  <c r="E953" i="22"/>
  <c r="F953" i="22"/>
  <c r="G953" i="22"/>
  <c r="H953" i="22"/>
  <c r="I953" i="22"/>
  <c r="J953" i="22"/>
  <c r="K953" i="22"/>
  <c r="L953" i="22"/>
  <c r="M953" i="22"/>
  <c r="A954" i="22"/>
  <c r="B954" i="22"/>
  <c r="C954" i="22"/>
  <c r="D954" i="22"/>
  <c r="E954" i="22"/>
  <c r="F954" i="22"/>
  <c r="G954" i="22"/>
  <c r="H954" i="22"/>
  <c r="I954" i="22"/>
  <c r="J954" i="22"/>
  <c r="K954" i="22"/>
  <c r="L954" i="22"/>
  <c r="M954" i="22"/>
  <c r="A955" i="22"/>
  <c r="B955" i="22"/>
  <c r="C955" i="22"/>
  <c r="D955" i="22"/>
  <c r="E955" i="22"/>
  <c r="F955" i="22"/>
  <c r="G955" i="22"/>
  <c r="H955" i="22"/>
  <c r="I955" i="22"/>
  <c r="J955" i="22"/>
  <c r="K955" i="22"/>
  <c r="L955" i="22"/>
  <c r="M955" i="22"/>
  <c r="A956" i="22"/>
  <c r="B956" i="22"/>
  <c r="C956" i="22"/>
  <c r="D956" i="22"/>
  <c r="E956" i="22"/>
  <c r="F956" i="22"/>
  <c r="G956" i="22"/>
  <c r="H956" i="22"/>
  <c r="I956" i="22"/>
  <c r="J956" i="22"/>
  <c r="K956" i="22"/>
  <c r="L956" i="22"/>
  <c r="M956" i="22"/>
  <c r="A957" i="22"/>
  <c r="B957" i="22"/>
  <c r="C957" i="22"/>
  <c r="D957" i="22"/>
  <c r="E957" i="22"/>
  <c r="F957" i="22"/>
  <c r="G957" i="22"/>
  <c r="H957" i="22"/>
  <c r="I957" i="22"/>
  <c r="J957" i="22"/>
  <c r="K957" i="22"/>
  <c r="L957" i="22"/>
  <c r="M957" i="22"/>
  <c r="A958" i="22"/>
  <c r="B958" i="22"/>
  <c r="C958" i="22"/>
  <c r="D958" i="22"/>
  <c r="E958" i="22"/>
  <c r="F958" i="22"/>
  <c r="G958" i="22"/>
  <c r="H958" i="22"/>
  <c r="I958" i="22"/>
  <c r="J958" i="22"/>
  <c r="K958" i="22"/>
  <c r="L958" i="22"/>
  <c r="M958" i="22"/>
  <c r="A959" i="22"/>
  <c r="B959" i="22"/>
  <c r="C959" i="22"/>
  <c r="D959" i="22"/>
  <c r="E959" i="22"/>
  <c r="F959" i="22"/>
  <c r="G959" i="22"/>
  <c r="H959" i="22"/>
  <c r="I959" i="22"/>
  <c r="J959" i="22"/>
  <c r="K959" i="22"/>
  <c r="L959" i="22"/>
  <c r="M959" i="22"/>
  <c r="A960" i="22"/>
  <c r="B960" i="22"/>
  <c r="C960" i="22"/>
  <c r="D960" i="22"/>
  <c r="E960" i="22"/>
  <c r="F960" i="22"/>
  <c r="G960" i="22"/>
  <c r="H960" i="22"/>
  <c r="I960" i="22"/>
  <c r="J960" i="22"/>
  <c r="K960" i="22"/>
  <c r="L960" i="22"/>
  <c r="M960" i="22"/>
  <c r="A961" i="22"/>
  <c r="B961" i="22"/>
  <c r="C961" i="22"/>
  <c r="D961" i="22"/>
  <c r="E961" i="22"/>
  <c r="F961" i="22"/>
  <c r="G961" i="22"/>
  <c r="H961" i="22"/>
  <c r="I961" i="22"/>
  <c r="J961" i="22"/>
  <c r="K961" i="22"/>
  <c r="L961" i="22"/>
  <c r="M961" i="22"/>
  <c r="A962" i="22"/>
  <c r="B962" i="22"/>
  <c r="C962" i="22"/>
  <c r="D962" i="22"/>
  <c r="E962" i="22"/>
  <c r="F962" i="22"/>
  <c r="G962" i="22"/>
  <c r="H962" i="22"/>
  <c r="I962" i="22"/>
  <c r="J962" i="22"/>
  <c r="K962" i="22"/>
  <c r="L962" i="22"/>
  <c r="M962" i="22"/>
  <c r="A963" i="22"/>
  <c r="B963" i="22"/>
  <c r="C963" i="22"/>
  <c r="D963" i="22"/>
  <c r="E963" i="22"/>
  <c r="F963" i="22"/>
  <c r="G963" i="22"/>
  <c r="H963" i="22"/>
  <c r="I963" i="22"/>
  <c r="J963" i="22"/>
  <c r="K963" i="22"/>
  <c r="L963" i="22"/>
  <c r="M963" i="22"/>
  <c r="A964" i="22"/>
  <c r="B964" i="22"/>
  <c r="C964" i="22"/>
  <c r="D964" i="22"/>
  <c r="E964" i="22"/>
  <c r="F964" i="22"/>
  <c r="G964" i="22"/>
  <c r="H964" i="22"/>
  <c r="I964" i="22"/>
  <c r="J964" i="22"/>
  <c r="K964" i="22"/>
  <c r="L964" i="22"/>
  <c r="M964" i="22"/>
  <c r="A965" i="22"/>
  <c r="B965" i="22"/>
  <c r="C965" i="22"/>
  <c r="D965" i="22"/>
  <c r="E965" i="22"/>
  <c r="F965" i="22"/>
  <c r="G965" i="22"/>
  <c r="H965" i="22"/>
  <c r="I965" i="22"/>
  <c r="J965" i="22"/>
  <c r="K965" i="22"/>
  <c r="L965" i="22"/>
  <c r="M965" i="22"/>
  <c r="A966" i="22"/>
  <c r="B966" i="22"/>
  <c r="C966" i="22"/>
  <c r="D966" i="22"/>
  <c r="E966" i="22"/>
  <c r="F966" i="22"/>
  <c r="G966" i="22"/>
  <c r="H966" i="22"/>
  <c r="I966" i="22"/>
  <c r="J966" i="22"/>
  <c r="K966" i="22"/>
  <c r="L966" i="22"/>
  <c r="M966" i="22"/>
  <c r="A967" i="22"/>
  <c r="B967" i="22"/>
  <c r="C967" i="22"/>
  <c r="D967" i="22"/>
  <c r="E967" i="22"/>
  <c r="F967" i="22"/>
  <c r="G967" i="22"/>
  <c r="H967" i="22"/>
  <c r="I967" i="22"/>
  <c r="J967" i="22"/>
  <c r="K967" i="22"/>
  <c r="L967" i="22"/>
  <c r="M967" i="22"/>
  <c r="A968" i="22"/>
  <c r="B968" i="22"/>
  <c r="C968" i="22"/>
  <c r="D968" i="22"/>
  <c r="E968" i="22"/>
  <c r="F968" i="22"/>
  <c r="G968" i="22"/>
  <c r="H968" i="22"/>
  <c r="I968" i="22"/>
  <c r="J968" i="22"/>
  <c r="K968" i="22"/>
  <c r="L968" i="22"/>
  <c r="M968" i="22"/>
  <c r="A969" i="22"/>
  <c r="B969" i="22"/>
  <c r="C969" i="22"/>
  <c r="D969" i="22"/>
  <c r="E969" i="22"/>
  <c r="F969" i="22"/>
  <c r="G969" i="22"/>
  <c r="H969" i="22"/>
  <c r="I969" i="22"/>
  <c r="J969" i="22"/>
  <c r="K969" i="22"/>
  <c r="L969" i="22"/>
  <c r="M969" i="22"/>
  <c r="A970" i="22"/>
  <c r="B970" i="22"/>
  <c r="C970" i="22"/>
  <c r="D970" i="22"/>
  <c r="E970" i="22"/>
  <c r="F970" i="22"/>
  <c r="G970" i="22"/>
  <c r="H970" i="22"/>
  <c r="I970" i="22"/>
  <c r="J970" i="22"/>
  <c r="K970" i="22"/>
  <c r="L970" i="22"/>
  <c r="M970" i="22"/>
  <c r="A971" i="22"/>
  <c r="B971" i="22"/>
  <c r="C971" i="22"/>
  <c r="D971" i="22"/>
  <c r="E971" i="22"/>
  <c r="F971" i="22"/>
  <c r="G971" i="22"/>
  <c r="H971" i="22"/>
  <c r="I971" i="22"/>
  <c r="J971" i="22"/>
  <c r="K971" i="22"/>
  <c r="L971" i="22"/>
  <c r="M971" i="22"/>
  <c r="A972" i="22"/>
  <c r="B972" i="22"/>
  <c r="C972" i="22"/>
  <c r="D972" i="22"/>
  <c r="E972" i="22"/>
  <c r="F972" i="22"/>
  <c r="G972" i="22"/>
  <c r="H972" i="22"/>
  <c r="I972" i="22"/>
  <c r="J972" i="22"/>
  <c r="K972" i="22"/>
  <c r="L972" i="22"/>
  <c r="M972" i="22"/>
  <c r="A973" i="22"/>
  <c r="B973" i="22"/>
  <c r="C973" i="22"/>
  <c r="D973" i="22"/>
  <c r="E973" i="22"/>
  <c r="F973" i="22"/>
  <c r="G973" i="22"/>
  <c r="H973" i="22"/>
  <c r="I973" i="22"/>
  <c r="J973" i="22"/>
  <c r="K973" i="22"/>
  <c r="L973" i="22"/>
  <c r="M973" i="22"/>
  <c r="A974" i="22"/>
  <c r="B974" i="22"/>
  <c r="C974" i="22"/>
  <c r="D974" i="22"/>
  <c r="E974" i="22"/>
  <c r="F974" i="22"/>
  <c r="G974" i="22"/>
  <c r="H974" i="22"/>
  <c r="I974" i="22"/>
  <c r="J974" i="22"/>
  <c r="K974" i="22"/>
  <c r="L974" i="22"/>
  <c r="M974" i="22"/>
  <c r="A975" i="22"/>
  <c r="B975" i="22"/>
  <c r="C975" i="22"/>
  <c r="D975" i="22"/>
  <c r="E975" i="22"/>
  <c r="F975" i="22"/>
  <c r="G975" i="22"/>
  <c r="H975" i="22"/>
  <c r="I975" i="22"/>
  <c r="J975" i="22"/>
  <c r="K975" i="22"/>
  <c r="L975" i="22"/>
  <c r="M975" i="22"/>
  <c r="A976" i="22"/>
  <c r="B976" i="22"/>
  <c r="C976" i="22"/>
  <c r="D976" i="22"/>
  <c r="E976" i="22"/>
  <c r="F976" i="22"/>
  <c r="G976" i="22"/>
  <c r="H976" i="22"/>
  <c r="I976" i="22"/>
  <c r="J976" i="22"/>
  <c r="K976" i="22"/>
  <c r="L976" i="22"/>
  <c r="M976" i="22"/>
  <c r="A977" i="22"/>
  <c r="B977" i="22"/>
  <c r="C977" i="22"/>
  <c r="D977" i="22"/>
  <c r="E977" i="22"/>
  <c r="F977" i="22"/>
  <c r="G977" i="22"/>
  <c r="H977" i="22"/>
  <c r="I977" i="22"/>
  <c r="J977" i="22"/>
  <c r="K977" i="22"/>
  <c r="L977" i="22"/>
  <c r="M977" i="22"/>
  <c r="A978" i="22"/>
  <c r="B978" i="22"/>
  <c r="C978" i="22"/>
  <c r="D978" i="22"/>
  <c r="E978" i="22"/>
  <c r="F978" i="22"/>
  <c r="G978" i="22"/>
  <c r="H978" i="22"/>
  <c r="I978" i="22"/>
  <c r="J978" i="22"/>
  <c r="K978" i="22"/>
  <c r="L978" i="22"/>
  <c r="M978" i="22"/>
  <c r="A979" i="22"/>
  <c r="B979" i="22"/>
  <c r="C979" i="22"/>
  <c r="D979" i="22"/>
  <c r="E979" i="22"/>
  <c r="F979" i="22"/>
  <c r="G979" i="22"/>
  <c r="H979" i="22"/>
  <c r="I979" i="22"/>
  <c r="J979" i="22"/>
  <c r="K979" i="22"/>
  <c r="L979" i="22"/>
  <c r="M979" i="22"/>
  <c r="A980" i="22"/>
  <c r="B980" i="22"/>
  <c r="C980" i="22"/>
  <c r="D980" i="22"/>
  <c r="E980" i="22"/>
  <c r="F980" i="22"/>
  <c r="G980" i="22"/>
  <c r="H980" i="22"/>
  <c r="I980" i="22"/>
  <c r="J980" i="22"/>
  <c r="K980" i="22"/>
  <c r="L980" i="22"/>
  <c r="M980" i="22"/>
  <c r="A981" i="22"/>
  <c r="B981" i="22"/>
  <c r="C981" i="22"/>
  <c r="D981" i="22"/>
  <c r="E981" i="22"/>
  <c r="F981" i="22"/>
  <c r="G981" i="22"/>
  <c r="H981" i="22"/>
  <c r="I981" i="22"/>
  <c r="J981" i="22"/>
  <c r="K981" i="22"/>
  <c r="L981" i="22"/>
  <c r="M981" i="22"/>
  <c r="A982" i="22"/>
  <c r="B982" i="22"/>
  <c r="C982" i="22"/>
  <c r="D982" i="22"/>
  <c r="E982" i="22"/>
  <c r="F982" i="22"/>
  <c r="G982" i="22"/>
  <c r="H982" i="22"/>
  <c r="I982" i="22"/>
  <c r="J982" i="22"/>
  <c r="K982" i="22"/>
  <c r="L982" i="22"/>
  <c r="M982" i="22"/>
  <c r="A983" i="22"/>
  <c r="B983" i="22"/>
  <c r="C983" i="22"/>
  <c r="D983" i="22"/>
  <c r="E983" i="22"/>
  <c r="F983" i="22"/>
  <c r="G983" i="22"/>
  <c r="H983" i="22"/>
  <c r="I983" i="22"/>
  <c r="J983" i="22"/>
  <c r="K983" i="22"/>
  <c r="L983" i="22"/>
  <c r="M983" i="22"/>
  <c r="A984" i="22"/>
  <c r="B984" i="22"/>
  <c r="C984" i="22"/>
  <c r="D984" i="22"/>
  <c r="E984" i="22"/>
  <c r="F984" i="22"/>
  <c r="G984" i="22"/>
  <c r="H984" i="22"/>
  <c r="I984" i="22"/>
  <c r="J984" i="22"/>
  <c r="K984" i="22"/>
  <c r="L984" i="22"/>
  <c r="M984" i="22"/>
  <c r="A985" i="22"/>
  <c r="B985" i="22"/>
  <c r="C985" i="22"/>
  <c r="D985" i="22"/>
  <c r="E985" i="22"/>
  <c r="F985" i="22"/>
  <c r="G985" i="22"/>
  <c r="H985" i="22"/>
  <c r="I985" i="22"/>
  <c r="J985" i="22"/>
  <c r="K985" i="22"/>
  <c r="L985" i="22"/>
  <c r="M985" i="22"/>
  <c r="A986" i="22"/>
  <c r="B986" i="22"/>
  <c r="C986" i="22"/>
  <c r="D986" i="22"/>
  <c r="E986" i="22"/>
  <c r="F986" i="22"/>
  <c r="G986" i="22"/>
  <c r="H986" i="22"/>
  <c r="I986" i="22"/>
  <c r="J986" i="22"/>
  <c r="K986" i="22"/>
  <c r="L986" i="22"/>
  <c r="M986" i="22"/>
  <c r="A987" i="22"/>
  <c r="B987" i="22"/>
  <c r="C987" i="22"/>
  <c r="D987" i="22"/>
  <c r="E987" i="22"/>
  <c r="F987" i="22"/>
  <c r="G987" i="22"/>
  <c r="H987" i="22"/>
  <c r="I987" i="22"/>
  <c r="J987" i="22"/>
  <c r="K987" i="22"/>
  <c r="L987" i="22"/>
  <c r="M987" i="22"/>
  <c r="A988" i="22"/>
  <c r="B988" i="22"/>
  <c r="C988" i="22"/>
  <c r="D988" i="22"/>
  <c r="E988" i="22"/>
  <c r="F988" i="22"/>
  <c r="G988" i="22"/>
  <c r="H988" i="22"/>
  <c r="I988" i="22"/>
  <c r="J988" i="22"/>
  <c r="K988" i="22"/>
  <c r="L988" i="22"/>
  <c r="M988" i="22"/>
  <c r="A989" i="22"/>
  <c r="B989" i="22"/>
  <c r="C989" i="22"/>
  <c r="D989" i="22"/>
  <c r="E989" i="22"/>
  <c r="F989" i="22"/>
  <c r="G989" i="22"/>
  <c r="H989" i="22"/>
  <c r="I989" i="22"/>
  <c r="J989" i="22"/>
  <c r="K989" i="22"/>
  <c r="L989" i="22"/>
  <c r="M989" i="22"/>
  <c r="A990" i="22"/>
  <c r="B990" i="22"/>
  <c r="C990" i="22"/>
  <c r="D990" i="22"/>
  <c r="E990" i="22"/>
  <c r="F990" i="22"/>
  <c r="G990" i="22"/>
  <c r="H990" i="22"/>
  <c r="I990" i="22"/>
  <c r="J990" i="22"/>
  <c r="K990" i="22"/>
  <c r="L990" i="22"/>
  <c r="M990" i="22"/>
  <c r="A991" i="22"/>
  <c r="B991" i="22"/>
  <c r="C991" i="22"/>
  <c r="D991" i="22"/>
  <c r="E991" i="22"/>
  <c r="F991" i="22"/>
  <c r="G991" i="22"/>
  <c r="H991" i="22"/>
  <c r="I991" i="22"/>
  <c r="J991" i="22"/>
  <c r="K991" i="22"/>
  <c r="L991" i="22"/>
  <c r="M991" i="22"/>
  <c r="A992" i="22"/>
  <c r="B992" i="22"/>
  <c r="C992" i="22"/>
  <c r="D992" i="22"/>
  <c r="E992" i="22"/>
  <c r="F992" i="22"/>
  <c r="G992" i="22"/>
  <c r="H992" i="22"/>
  <c r="I992" i="22"/>
  <c r="J992" i="22"/>
  <c r="K992" i="22"/>
  <c r="L992" i="22"/>
  <c r="M992" i="22"/>
  <c r="A993" i="22"/>
  <c r="B993" i="22"/>
  <c r="C993" i="22"/>
  <c r="D993" i="22"/>
  <c r="E993" i="22"/>
  <c r="F993" i="22"/>
  <c r="G993" i="22"/>
  <c r="H993" i="22"/>
  <c r="I993" i="22"/>
  <c r="J993" i="22"/>
  <c r="K993" i="22"/>
  <c r="L993" i="22"/>
  <c r="M993" i="22"/>
  <c r="A994" i="22"/>
  <c r="B994" i="22"/>
  <c r="C994" i="22"/>
  <c r="D994" i="22"/>
  <c r="E994" i="22"/>
  <c r="F994" i="22"/>
  <c r="G994" i="22"/>
  <c r="H994" i="22"/>
  <c r="I994" i="22"/>
  <c r="J994" i="22"/>
  <c r="K994" i="22"/>
  <c r="L994" i="22"/>
  <c r="M994" i="22"/>
  <c r="A995" i="22"/>
  <c r="B995" i="22"/>
  <c r="C995" i="22"/>
  <c r="D995" i="22"/>
  <c r="E995" i="22"/>
  <c r="F995" i="22"/>
  <c r="G995" i="22"/>
  <c r="H995" i="22"/>
  <c r="I995" i="22"/>
  <c r="J995" i="22"/>
  <c r="K995" i="22"/>
  <c r="L995" i="22"/>
  <c r="M995" i="22"/>
  <c r="A996" i="22"/>
  <c r="B996" i="22"/>
  <c r="C996" i="22"/>
  <c r="D996" i="22"/>
  <c r="E996" i="22"/>
  <c r="F996" i="22"/>
  <c r="G996" i="22"/>
  <c r="H996" i="22"/>
  <c r="I996" i="22"/>
  <c r="J996" i="22"/>
  <c r="K996" i="22"/>
  <c r="L996" i="22"/>
  <c r="M996" i="22"/>
  <c r="A997" i="22"/>
  <c r="B997" i="22"/>
  <c r="C997" i="22"/>
  <c r="D997" i="22"/>
  <c r="E997" i="22"/>
  <c r="F997" i="22"/>
  <c r="G997" i="22"/>
  <c r="H997" i="22"/>
  <c r="I997" i="22"/>
  <c r="J997" i="22"/>
  <c r="K997" i="22"/>
  <c r="L997" i="22"/>
  <c r="M997" i="22"/>
  <c r="A998" i="22"/>
  <c r="B998" i="22"/>
  <c r="C998" i="22"/>
  <c r="D998" i="22"/>
  <c r="E998" i="22"/>
  <c r="F998" i="22"/>
  <c r="G998" i="22"/>
  <c r="H998" i="22"/>
  <c r="I998" i="22"/>
  <c r="J998" i="22"/>
  <c r="K998" i="22"/>
  <c r="L998" i="22"/>
  <c r="M998" i="22"/>
  <c r="A999" i="22"/>
  <c r="B999" i="22"/>
  <c r="C999" i="22"/>
  <c r="D999" i="22"/>
  <c r="E999" i="22"/>
  <c r="F999" i="22"/>
  <c r="G999" i="22"/>
  <c r="H999" i="22"/>
  <c r="I999" i="22"/>
  <c r="J999" i="22"/>
  <c r="K999" i="22"/>
  <c r="L999" i="22"/>
  <c r="M999" i="22"/>
  <c r="A1000" i="22"/>
  <c r="B1000" i="22"/>
  <c r="C1000" i="22"/>
  <c r="D1000" i="22"/>
  <c r="E1000" i="22"/>
  <c r="F1000" i="22"/>
  <c r="G1000" i="22"/>
  <c r="H1000" i="22"/>
  <c r="I1000" i="22"/>
  <c r="J1000" i="22"/>
  <c r="K1000" i="22"/>
  <c r="L1000" i="22"/>
  <c r="M1000" i="22"/>
  <c r="A1001" i="22"/>
  <c r="B1001" i="22"/>
  <c r="C1001" i="22"/>
  <c r="D1001" i="22"/>
  <c r="E1001" i="22"/>
  <c r="F1001" i="22"/>
  <c r="G1001" i="22"/>
  <c r="H1001" i="22"/>
  <c r="I1001" i="22"/>
  <c r="J1001" i="22"/>
  <c r="K1001" i="22"/>
  <c r="L1001" i="22"/>
  <c r="M1001" i="22"/>
  <c r="A1002" i="22"/>
  <c r="B1002" i="22"/>
  <c r="C1002" i="22"/>
  <c r="D1002" i="22"/>
  <c r="E1002" i="22"/>
  <c r="F1002" i="22"/>
  <c r="G1002" i="22"/>
  <c r="H1002" i="22"/>
  <c r="I1002" i="22"/>
  <c r="J1002" i="22"/>
  <c r="K1002" i="22"/>
  <c r="L1002" i="22"/>
  <c r="M1002" i="22"/>
  <c r="A1003" i="22"/>
  <c r="B1003" i="22"/>
  <c r="C1003" i="22"/>
  <c r="D1003" i="22"/>
  <c r="E1003" i="22"/>
  <c r="F1003" i="22"/>
  <c r="G1003" i="22"/>
  <c r="H1003" i="22"/>
  <c r="I1003" i="22"/>
  <c r="J1003" i="22"/>
  <c r="K1003" i="22"/>
  <c r="L1003" i="22"/>
  <c r="M1003" i="22"/>
  <c r="A1004" i="22"/>
  <c r="B1004" i="22"/>
  <c r="C1004" i="22"/>
  <c r="D1004" i="22"/>
  <c r="E1004" i="22"/>
  <c r="F1004" i="22"/>
  <c r="G1004" i="22"/>
  <c r="H1004" i="22"/>
  <c r="I1004" i="22"/>
  <c r="J1004" i="22"/>
  <c r="K1004" i="22"/>
  <c r="L1004" i="22"/>
  <c r="M1004" i="22"/>
  <c r="A1005" i="22"/>
  <c r="B1005" i="22"/>
  <c r="C1005" i="22"/>
  <c r="D1005" i="22"/>
  <c r="E1005" i="22"/>
  <c r="F1005" i="22"/>
  <c r="G1005" i="22"/>
  <c r="H1005" i="22"/>
  <c r="I1005" i="22"/>
  <c r="J1005" i="22"/>
  <c r="K1005" i="22"/>
  <c r="L1005" i="22"/>
  <c r="M1005" i="22"/>
  <c r="A1006" i="22"/>
  <c r="B1006" i="22"/>
  <c r="C1006" i="22"/>
  <c r="D1006" i="22"/>
  <c r="E1006" i="22"/>
  <c r="F1006" i="22"/>
  <c r="G1006" i="22"/>
  <c r="H1006" i="22"/>
  <c r="I1006" i="22"/>
  <c r="J1006" i="22"/>
  <c r="K1006" i="22"/>
  <c r="L1006" i="22"/>
  <c r="M1006" i="22"/>
  <c r="A1007" i="22"/>
  <c r="B1007" i="22"/>
  <c r="C1007" i="22"/>
  <c r="D1007" i="22"/>
  <c r="E1007" i="22"/>
  <c r="F1007" i="22"/>
  <c r="G1007" i="22"/>
  <c r="H1007" i="22"/>
  <c r="I1007" i="22"/>
  <c r="J1007" i="22"/>
  <c r="K1007" i="22"/>
  <c r="L1007" i="22"/>
  <c r="M1007" i="22"/>
  <c r="A1008" i="22"/>
  <c r="B1008" i="22"/>
  <c r="C1008" i="22"/>
  <c r="D1008" i="22"/>
  <c r="E1008" i="22"/>
  <c r="F1008" i="22"/>
  <c r="G1008" i="22"/>
  <c r="H1008" i="22"/>
  <c r="I1008" i="22"/>
  <c r="J1008" i="22"/>
  <c r="K1008" i="22"/>
  <c r="L1008" i="22"/>
  <c r="M1008" i="22"/>
  <c r="A1009" i="22"/>
  <c r="B1009" i="22"/>
  <c r="C1009" i="22"/>
  <c r="D1009" i="22"/>
  <c r="E1009" i="22"/>
  <c r="F1009" i="22"/>
  <c r="G1009" i="22"/>
  <c r="H1009" i="22"/>
  <c r="I1009" i="22"/>
  <c r="J1009" i="22"/>
  <c r="K1009" i="22"/>
  <c r="L1009" i="22"/>
  <c r="M1009" i="22"/>
  <c r="A1010" i="22"/>
  <c r="B1010" i="22"/>
  <c r="C1010" i="22"/>
  <c r="D1010" i="22"/>
  <c r="E1010" i="22"/>
  <c r="F1010" i="22"/>
  <c r="G1010" i="22"/>
  <c r="H1010" i="22"/>
  <c r="I1010" i="22"/>
  <c r="J1010" i="22"/>
  <c r="K1010" i="22"/>
  <c r="L1010" i="22"/>
  <c r="M1010" i="22"/>
  <c r="A1011" i="22"/>
  <c r="B1011" i="22"/>
  <c r="C1011" i="22"/>
  <c r="D1011" i="22"/>
  <c r="E1011" i="22"/>
  <c r="F1011" i="22"/>
  <c r="G1011" i="22"/>
  <c r="H1011" i="22"/>
  <c r="I1011" i="22"/>
  <c r="J1011" i="22"/>
  <c r="K1011" i="22"/>
  <c r="L1011" i="22"/>
  <c r="M1011" i="22"/>
  <c r="A1012" i="22"/>
  <c r="B1012" i="22"/>
  <c r="C1012" i="22"/>
  <c r="D1012" i="22"/>
  <c r="E1012" i="22"/>
  <c r="F1012" i="22"/>
  <c r="G1012" i="22"/>
  <c r="H1012" i="22"/>
  <c r="I1012" i="22"/>
  <c r="J1012" i="22"/>
  <c r="K1012" i="22"/>
  <c r="L1012" i="22"/>
  <c r="M1012" i="22"/>
  <c r="A1013" i="22"/>
  <c r="B1013" i="22"/>
  <c r="C1013" i="22"/>
  <c r="D1013" i="22"/>
  <c r="E1013" i="22"/>
  <c r="F1013" i="22"/>
  <c r="G1013" i="22"/>
  <c r="H1013" i="22"/>
  <c r="I1013" i="22"/>
  <c r="J1013" i="22"/>
  <c r="K1013" i="22"/>
  <c r="L1013" i="22"/>
  <c r="M1013" i="22"/>
  <c r="A1014" i="22"/>
  <c r="B1014" i="22"/>
  <c r="C1014" i="22"/>
  <c r="D1014" i="22"/>
  <c r="E1014" i="22"/>
  <c r="F1014" i="22"/>
  <c r="G1014" i="22"/>
  <c r="H1014" i="22"/>
  <c r="I1014" i="22"/>
  <c r="J1014" i="22"/>
  <c r="K1014" i="22"/>
  <c r="L1014" i="22"/>
  <c r="M1014" i="22"/>
  <c r="A1015" i="22"/>
  <c r="B1015" i="22"/>
  <c r="C1015" i="22"/>
  <c r="D1015" i="22"/>
  <c r="E1015" i="22"/>
  <c r="F1015" i="22"/>
  <c r="G1015" i="22"/>
  <c r="H1015" i="22"/>
  <c r="I1015" i="22"/>
  <c r="J1015" i="22"/>
  <c r="K1015" i="22"/>
  <c r="L1015" i="22"/>
  <c r="M1015" i="22"/>
  <c r="A1016" i="22"/>
  <c r="B1016" i="22"/>
  <c r="C1016" i="22"/>
  <c r="D1016" i="22"/>
  <c r="E1016" i="22"/>
  <c r="F1016" i="22"/>
  <c r="G1016" i="22"/>
  <c r="H1016" i="22"/>
  <c r="I1016" i="22"/>
  <c r="J1016" i="22"/>
  <c r="K1016" i="22"/>
  <c r="L1016" i="22"/>
  <c r="M1016" i="22"/>
  <c r="A1017" i="22"/>
  <c r="B1017" i="22"/>
  <c r="C1017" i="22"/>
  <c r="D1017" i="22"/>
  <c r="E1017" i="22"/>
  <c r="F1017" i="22"/>
  <c r="G1017" i="22"/>
  <c r="H1017" i="22"/>
  <c r="I1017" i="22"/>
  <c r="J1017" i="22"/>
  <c r="K1017" i="22"/>
  <c r="L1017" i="22"/>
  <c r="M1017" i="22"/>
  <c r="A1018" i="22"/>
  <c r="B1018" i="22"/>
  <c r="C1018" i="22"/>
  <c r="D1018" i="22"/>
  <c r="E1018" i="22"/>
  <c r="F1018" i="22"/>
  <c r="G1018" i="22"/>
  <c r="H1018" i="22"/>
  <c r="I1018" i="22"/>
  <c r="J1018" i="22"/>
  <c r="K1018" i="22"/>
  <c r="L1018" i="22"/>
  <c r="M1018" i="22"/>
  <c r="A1019" i="22"/>
  <c r="B1019" i="22"/>
  <c r="C1019" i="22"/>
  <c r="D1019" i="22"/>
  <c r="E1019" i="22"/>
  <c r="F1019" i="22"/>
  <c r="G1019" i="22"/>
  <c r="H1019" i="22"/>
  <c r="I1019" i="22"/>
  <c r="J1019" i="22"/>
  <c r="K1019" i="22"/>
  <c r="L1019" i="22"/>
  <c r="M1019" i="22"/>
  <c r="A1020" i="22"/>
  <c r="B1020" i="22"/>
  <c r="C1020" i="22"/>
  <c r="D1020" i="22"/>
  <c r="E1020" i="22"/>
  <c r="F1020" i="22"/>
  <c r="G1020" i="22"/>
  <c r="H1020" i="22"/>
  <c r="I1020" i="22"/>
  <c r="J1020" i="22"/>
  <c r="K1020" i="22"/>
  <c r="L1020" i="22"/>
  <c r="M1020" i="22"/>
  <c r="A1021" i="22"/>
  <c r="B1021" i="22"/>
  <c r="C1021" i="22"/>
  <c r="D1021" i="22"/>
  <c r="E1021" i="22"/>
  <c r="F1021" i="22"/>
  <c r="G1021" i="22"/>
  <c r="H1021" i="22"/>
  <c r="I1021" i="22"/>
  <c r="J1021" i="22"/>
  <c r="K1021" i="22"/>
  <c r="L1021" i="22"/>
  <c r="M1021" i="22"/>
  <c r="A1022" i="22"/>
  <c r="B1022" i="22"/>
  <c r="C1022" i="22"/>
  <c r="D1022" i="22"/>
  <c r="E1022" i="22"/>
  <c r="F1022" i="22"/>
  <c r="G1022" i="22"/>
  <c r="H1022" i="22"/>
  <c r="I1022" i="22"/>
  <c r="J1022" i="22"/>
  <c r="K1022" i="22"/>
  <c r="L1022" i="22"/>
  <c r="M1022" i="22"/>
  <c r="A1023" i="22"/>
  <c r="B1023" i="22"/>
  <c r="C1023" i="22"/>
  <c r="D1023" i="22"/>
  <c r="E1023" i="22"/>
  <c r="F1023" i="22"/>
  <c r="G1023" i="22"/>
  <c r="H1023" i="22"/>
  <c r="I1023" i="22"/>
  <c r="J1023" i="22"/>
  <c r="K1023" i="22"/>
  <c r="L1023" i="22"/>
  <c r="M1023" i="22"/>
  <c r="A1024" i="22"/>
  <c r="B1024" i="22"/>
  <c r="C1024" i="22"/>
  <c r="D1024" i="22"/>
  <c r="E1024" i="22"/>
  <c r="F1024" i="22"/>
  <c r="G1024" i="22"/>
  <c r="H1024" i="22"/>
  <c r="I1024" i="22"/>
  <c r="J1024" i="22"/>
  <c r="K1024" i="22"/>
  <c r="L1024" i="22"/>
  <c r="M1024" i="22"/>
  <c r="A1025" i="22"/>
  <c r="B1025" i="22"/>
  <c r="C1025" i="22"/>
  <c r="D1025" i="22"/>
  <c r="E1025" i="22"/>
  <c r="F1025" i="22"/>
  <c r="G1025" i="22"/>
  <c r="H1025" i="22"/>
  <c r="I1025" i="22"/>
  <c r="J1025" i="22"/>
  <c r="K1025" i="22"/>
  <c r="L1025" i="22"/>
  <c r="M1025" i="22"/>
  <c r="A1026" i="22"/>
  <c r="B1026" i="22"/>
  <c r="C1026" i="22"/>
  <c r="D1026" i="22"/>
  <c r="E1026" i="22"/>
  <c r="F1026" i="22"/>
  <c r="G1026" i="22"/>
  <c r="H1026" i="22"/>
  <c r="I1026" i="22"/>
  <c r="J1026" i="22"/>
  <c r="K1026" i="22"/>
  <c r="L1026" i="22"/>
  <c r="M1026" i="22"/>
  <c r="A1027" i="22"/>
  <c r="B1027" i="22"/>
  <c r="C1027" i="22"/>
  <c r="D1027" i="22"/>
  <c r="E1027" i="22"/>
  <c r="F1027" i="22"/>
  <c r="G1027" i="22"/>
  <c r="H1027" i="22"/>
  <c r="I1027" i="22"/>
  <c r="J1027" i="22"/>
  <c r="K1027" i="22"/>
  <c r="L1027" i="22"/>
  <c r="M1027" i="22"/>
  <c r="A1028" i="22"/>
  <c r="B1028" i="22"/>
  <c r="C1028" i="22"/>
  <c r="D1028" i="22"/>
  <c r="E1028" i="22"/>
  <c r="F1028" i="22"/>
  <c r="G1028" i="22"/>
  <c r="H1028" i="22"/>
  <c r="I1028" i="22"/>
  <c r="J1028" i="22"/>
  <c r="K1028" i="22"/>
  <c r="L1028" i="22"/>
  <c r="M1028" i="22"/>
  <c r="A1029" i="22"/>
  <c r="B1029" i="22"/>
  <c r="C1029" i="22"/>
  <c r="D1029" i="22"/>
  <c r="E1029" i="22"/>
  <c r="F1029" i="22"/>
  <c r="G1029" i="22"/>
  <c r="H1029" i="22"/>
  <c r="I1029" i="22"/>
  <c r="J1029" i="22"/>
  <c r="K1029" i="22"/>
  <c r="L1029" i="22"/>
  <c r="M1029" i="22"/>
  <c r="A1030" i="22"/>
  <c r="B1030" i="22"/>
  <c r="C1030" i="22"/>
  <c r="D1030" i="22"/>
  <c r="E1030" i="22"/>
  <c r="F1030" i="22"/>
  <c r="G1030" i="22"/>
  <c r="H1030" i="22"/>
  <c r="I1030" i="22"/>
  <c r="J1030" i="22"/>
  <c r="K1030" i="22"/>
  <c r="L1030" i="22"/>
  <c r="M1030" i="22"/>
  <c r="A1031" i="22"/>
  <c r="B1031" i="22"/>
  <c r="C1031" i="22"/>
  <c r="D1031" i="22"/>
  <c r="E1031" i="22"/>
  <c r="F1031" i="22"/>
  <c r="G1031" i="22"/>
  <c r="H1031" i="22"/>
  <c r="I1031" i="22"/>
  <c r="J1031" i="22"/>
  <c r="K1031" i="22"/>
  <c r="L1031" i="22"/>
  <c r="M1031" i="22"/>
  <c r="A1032" i="22"/>
  <c r="B1032" i="22"/>
  <c r="C1032" i="22"/>
  <c r="D1032" i="22"/>
  <c r="E1032" i="22"/>
  <c r="F1032" i="22"/>
  <c r="G1032" i="22"/>
  <c r="H1032" i="22"/>
  <c r="I1032" i="22"/>
  <c r="J1032" i="22"/>
  <c r="K1032" i="22"/>
  <c r="L1032" i="22"/>
  <c r="M1032" i="22"/>
  <c r="A1033" i="22"/>
  <c r="B1033" i="22"/>
  <c r="C1033" i="22"/>
  <c r="D1033" i="22"/>
  <c r="E1033" i="22"/>
  <c r="F1033" i="22"/>
  <c r="G1033" i="22"/>
  <c r="H1033" i="22"/>
  <c r="I1033" i="22"/>
  <c r="J1033" i="22"/>
  <c r="K1033" i="22"/>
  <c r="L1033" i="22"/>
  <c r="M1033" i="22"/>
  <c r="A1034" i="22"/>
  <c r="B1034" i="22"/>
  <c r="C1034" i="22"/>
  <c r="D1034" i="22"/>
  <c r="E1034" i="22"/>
  <c r="F1034" i="22"/>
  <c r="G1034" i="22"/>
  <c r="H1034" i="22"/>
  <c r="I1034" i="22"/>
  <c r="J1034" i="22"/>
  <c r="K1034" i="22"/>
  <c r="L1034" i="22"/>
  <c r="M1034" i="22"/>
  <c r="A1035" i="22"/>
  <c r="B1035" i="22"/>
  <c r="C1035" i="22"/>
  <c r="D1035" i="22"/>
  <c r="E1035" i="22"/>
  <c r="F1035" i="22"/>
  <c r="G1035" i="22"/>
  <c r="H1035" i="22"/>
  <c r="I1035" i="22"/>
  <c r="J1035" i="22"/>
  <c r="K1035" i="22"/>
  <c r="L1035" i="22"/>
  <c r="M1035" i="22"/>
  <c r="A1036" i="22"/>
  <c r="B1036" i="22"/>
  <c r="C1036" i="22"/>
  <c r="D1036" i="22"/>
  <c r="E1036" i="22"/>
  <c r="F1036" i="22"/>
  <c r="G1036" i="22"/>
  <c r="H1036" i="22"/>
  <c r="I1036" i="22"/>
  <c r="J1036" i="22"/>
  <c r="K1036" i="22"/>
  <c r="L1036" i="22"/>
  <c r="M1036" i="22"/>
  <c r="A1037" i="22"/>
  <c r="B1037" i="22"/>
  <c r="C1037" i="22"/>
  <c r="D1037" i="22"/>
  <c r="E1037" i="22"/>
  <c r="F1037" i="22"/>
  <c r="G1037" i="22"/>
  <c r="H1037" i="22"/>
  <c r="I1037" i="22"/>
  <c r="J1037" i="22"/>
  <c r="K1037" i="22"/>
  <c r="L1037" i="22"/>
  <c r="M1037" i="22"/>
  <c r="A1038" i="22"/>
  <c r="B1038" i="22"/>
  <c r="C1038" i="22"/>
  <c r="D1038" i="22"/>
  <c r="E1038" i="22"/>
  <c r="F1038" i="22"/>
  <c r="G1038" i="22"/>
  <c r="H1038" i="22"/>
  <c r="I1038" i="22"/>
  <c r="J1038" i="22"/>
  <c r="K1038" i="22"/>
  <c r="L1038" i="22"/>
  <c r="M1038" i="22"/>
  <c r="A1039" i="22"/>
  <c r="B1039" i="22"/>
  <c r="C1039" i="22"/>
  <c r="D1039" i="22"/>
  <c r="E1039" i="22"/>
  <c r="F1039" i="22"/>
  <c r="G1039" i="22"/>
  <c r="H1039" i="22"/>
  <c r="I1039" i="22"/>
  <c r="J1039" i="22"/>
  <c r="K1039" i="22"/>
  <c r="L1039" i="22"/>
  <c r="M1039" i="22"/>
  <c r="A1040" i="22"/>
  <c r="B1040" i="22"/>
  <c r="C1040" i="22"/>
  <c r="D1040" i="22"/>
  <c r="E1040" i="22"/>
  <c r="F1040" i="22"/>
  <c r="G1040" i="22"/>
  <c r="H1040" i="22"/>
  <c r="I1040" i="22"/>
  <c r="J1040" i="22"/>
  <c r="K1040" i="22"/>
  <c r="L1040" i="22"/>
  <c r="M1040" i="22"/>
  <c r="A1041" i="22"/>
  <c r="B1041" i="22"/>
  <c r="C1041" i="22"/>
  <c r="D1041" i="22"/>
  <c r="E1041" i="22"/>
  <c r="F1041" i="22"/>
  <c r="G1041" i="22"/>
  <c r="H1041" i="22"/>
  <c r="I1041" i="22"/>
  <c r="J1041" i="22"/>
  <c r="K1041" i="22"/>
  <c r="L1041" i="22"/>
  <c r="M1041" i="22"/>
  <c r="A1042" i="22"/>
  <c r="B1042" i="22"/>
  <c r="C1042" i="22"/>
  <c r="D1042" i="22"/>
  <c r="E1042" i="22"/>
  <c r="F1042" i="22"/>
  <c r="G1042" i="22"/>
  <c r="H1042" i="22"/>
  <c r="I1042" i="22"/>
  <c r="J1042" i="22"/>
  <c r="K1042" i="22"/>
  <c r="L1042" i="22"/>
  <c r="M1042" i="22"/>
  <c r="A1043" i="22"/>
  <c r="B1043" i="22"/>
  <c r="C1043" i="22"/>
  <c r="D1043" i="22"/>
  <c r="E1043" i="22"/>
  <c r="F1043" i="22"/>
  <c r="G1043" i="22"/>
  <c r="H1043" i="22"/>
  <c r="I1043" i="22"/>
  <c r="J1043" i="22"/>
  <c r="K1043" i="22"/>
  <c r="L1043" i="22"/>
  <c r="M1043" i="22"/>
  <c r="A1044" i="22"/>
  <c r="B1044" i="22"/>
  <c r="C1044" i="22"/>
  <c r="D1044" i="22"/>
  <c r="E1044" i="22"/>
  <c r="F1044" i="22"/>
  <c r="G1044" i="22"/>
  <c r="H1044" i="22"/>
  <c r="I1044" i="22"/>
  <c r="J1044" i="22"/>
  <c r="K1044" i="22"/>
  <c r="L1044" i="22"/>
  <c r="M1044" i="22"/>
  <c r="A1045" i="22"/>
  <c r="B1045" i="22"/>
  <c r="C1045" i="22"/>
  <c r="D1045" i="22"/>
  <c r="E1045" i="22"/>
  <c r="F1045" i="22"/>
  <c r="G1045" i="22"/>
  <c r="H1045" i="22"/>
  <c r="I1045" i="22"/>
  <c r="J1045" i="22"/>
  <c r="K1045" i="22"/>
  <c r="L1045" i="22"/>
  <c r="M1045" i="22"/>
  <c r="A1046" i="22"/>
  <c r="B1046" i="22"/>
  <c r="C1046" i="22"/>
  <c r="D1046" i="22"/>
  <c r="E1046" i="22"/>
  <c r="F1046" i="22"/>
  <c r="G1046" i="22"/>
  <c r="H1046" i="22"/>
  <c r="I1046" i="22"/>
  <c r="J1046" i="22"/>
  <c r="K1046" i="22"/>
  <c r="L1046" i="22"/>
  <c r="M1046" i="22"/>
  <c r="A1047" i="22"/>
  <c r="B1047" i="22"/>
  <c r="C1047" i="22"/>
  <c r="D1047" i="22"/>
  <c r="E1047" i="22"/>
  <c r="F1047" i="22"/>
  <c r="G1047" i="22"/>
  <c r="H1047" i="22"/>
  <c r="I1047" i="22"/>
  <c r="J1047" i="22"/>
  <c r="K1047" i="22"/>
  <c r="L1047" i="22"/>
  <c r="M1047" i="22"/>
  <c r="A1048" i="22"/>
  <c r="B1048" i="22"/>
  <c r="C1048" i="22"/>
  <c r="D1048" i="22"/>
  <c r="E1048" i="22"/>
  <c r="F1048" i="22"/>
  <c r="G1048" i="22"/>
  <c r="H1048" i="22"/>
  <c r="I1048" i="22"/>
  <c r="J1048" i="22"/>
  <c r="K1048" i="22"/>
  <c r="L1048" i="22"/>
  <c r="M1048" i="22"/>
  <c r="A1049" i="22"/>
  <c r="B1049" i="22"/>
  <c r="C1049" i="22"/>
  <c r="D1049" i="22"/>
  <c r="E1049" i="22"/>
  <c r="F1049" i="22"/>
  <c r="G1049" i="22"/>
  <c r="H1049" i="22"/>
  <c r="I1049" i="22"/>
  <c r="J1049" i="22"/>
  <c r="K1049" i="22"/>
  <c r="L1049" i="22"/>
  <c r="M1049" i="22"/>
  <c r="A1050" i="22"/>
  <c r="B1050" i="22"/>
  <c r="C1050" i="22"/>
  <c r="D1050" i="22"/>
  <c r="E1050" i="22"/>
  <c r="F1050" i="22"/>
  <c r="G1050" i="22"/>
  <c r="H1050" i="22"/>
  <c r="I1050" i="22"/>
  <c r="J1050" i="22"/>
  <c r="K1050" i="22"/>
  <c r="L1050" i="22"/>
  <c r="M1050" i="22"/>
  <c r="A1051" i="22"/>
  <c r="B1051" i="22"/>
  <c r="C1051" i="22"/>
  <c r="D1051" i="22"/>
  <c r="E1051" i="22"/>
  <c r="F1051" i="22"/>
  <c r="G1051" i="22"/>
  <c r="H1051" i="22"/>
  <c r="I1051" i="22"/>
  <c r="J1051" i="22"/>
  <c r="K1051" i="22"/>
  <c r="L1051" i="22"/>
  <c r="M1051" i="22"/>
  <c r="A1052" i="22"/>
  <c r="B1052" i="22"/>
  <c r="C1052" i="22"/>
  <c r="D1052" i="22"/>
  <c r="E1052" i="22"/>
  <c r="F1052" i="22"/>
  <c r="G1052" i="22"/>
  <c r="H1052" i="22"/>
  <c r="I1052" i="22"/>
  <c r="J1052" i="22"/>
  <c r="K1052" i="22"/>
  <c r="L1052" i="22"/>
  <c r="M1052" i="22"/>
  <c r="A1053" i="22"/>
  <c r="B1053" i="22"/>
  <c r="C1053" i="22"/>
  <c r="D1053" i="22"/>
  <c r="E1053" i="22"/>
  <c r="F1053" i="22"/>
  <c r="G1053" i="22"/>
  <c r="H1053" i="22"/>
  <c r="I1053" i="22"/>
  <c r="J1053" i="22"/>
  <c r="K1053" i="22"/>
  <c r="L1053" i="22"/>
  <c r="M1053" i="22"/>
  <c r="A1054" i="22"/>
  <c r="B1054" i="22"/>
  <c r="C1054" i="22"/>
  <c r="D1054" i="22"/>
  <c r="E1054" i="22"/>
  <c r="F1054" i="22"/>
  <c r="G1054" i="22"/>
  <c r="H1054" i="22"/>
  <c r="I1054" i="22"/>
  <c r="J1054" i="22"/>
  <c r="K1054" i="22"/>
  <c r="L1054" i="22"/>
  <c r="M1054" i="22"/>
  <c r="A1055" i="22"/>
  <c r="B1055" i="22"/>
  <c r="C1055" i="22"/>
  <c r="D1055" i="22"/>
  <c r="E1055" i="22"/>
  <c r="F1055" i="22"/>
  <c r="G1055" i="22"/>
  <c r="H1055" i="22"/>
  <c r="I1055" i="22"/>
  <c r="J1055" i="22"/>
  <c r="K1055" i="22"/>
  <c r="L1055" i="22"/>
  <c r="M1055" i="22"/>
  <c r="A1056" i="22"/>
  <c r="B1056" i="22"/>
  <c r="C1056" i="22"/>
  <c r="D1056" i="22"/>
  <c r="E1056" i="22"/>
  <c r="F1056" i="22"/>
  <c r="G1056" i="22"/>
  <c r="H1056" i="22"/>
  <c r="I1056" i="22"/>
  <c r="J1056" i="22"/>
  <c r="K1056" i="22"/>
  <c r="L1056" i="22"/>
  <c r="M1056" i="22"/>
  <c r="A1057" i="22"/>
  <c r="B1057" i="22"/>
  <c r="C1057" i="22"/>
  <c r="D1057" i="22"/>
  <c r="E1057" i="22"/>
  <c r="F1057" i="22"/>
  <c r="G1057" i="22"/>
  <c r="H1057" i="22"/>
  <c r="I1057" i="22"/>
  <c r="J1057" i="22"/>
  <c r="K1057" i="22"/>
  <c r="L1057" i="22"/>
  <c r="M1057" i="22"/>
  <c r="A1058" i="22"/>
  <c r="B1058" i="22"/>
  <c r="C1058" i="22"/>
  <c r="D1058" i="22"/>
  <c r="E1058" i="22"/>
  <c r="F1058" i="22"/>
  <c r="G1058" i="22"/>
  <c r="H1058" i="22"/>
  <c r="I1058" i="22"/>
  <c r="J1058" i="22"/>
  <c r="K1058" i="22"/>
  <c r="L1058" i="22"/>
  <c r="M1058" i="22"/>
  <c r="A1059" i="22"/>
  <c r="B1059" i="22"/>
  <c r="C1059" i="22"/>
  <c r="D1059" i="22"/>
  <c r="E1059" i="22"/>
  <c r="F1059" i="22"/>
  <c r="G1059" i="22"/>
  <c r="H1059" i="22"/>
  <c r="I1059" i="22"/>
  <c r="J1059" i="22"/>
  <c r="K1059" i="22"/>
  <c r="L1059" i="22"/>
  <c r="M1059" i="22"/>
  <c r="A1060" i="22"/>
  <c r="B1060" i="22"/>
  <c r="C1060" i="22"/>
  <c r="D1060" i="22"/>
  <c r="E1060" i="22"/>
  <c r="F1060" i="22"/>
  <c r="G1060" i="22"/>
  <c r="H1060" i="22"/>
  <c r="I1060" i="22"/>
  <c r="J1060" i="22"/>
  <c r="K1060" i="22"/>
  <c r="L1060" i="22"/>
  <c r="M1060" i="22"/>
  <c r="A1061" i="22"/>
  <c r="B1061" i="22"/>
  <c r="C1061" i="22"/>
  <c r="D1061" i="22"/>
  <c r="E1061" i="22"/>
  <c r="F1061" i="22"/>
  <c r="G1061" i="22"/>
  <c r="H1061" i="22"/>
  <c r="I1061" i="22"/>
  <c r="J1061" i="22"/>
  <c r="K1061" i="22"/>
  <c r="L1061" i="22"/>
  <c r="M1061" i="22"/>
  <c r="A1062" i="22"/>
  <c r="B1062" i="22"/>
  <c r="C1062" i="22"/>
  <c r="D1062" i="22"/>
  <c r="E1062" i="22"/>
  <c r="F1062" i="22"/>
  <c r="G1062" i="22"/>
  <c r="H1062" i="22"/>
  <c r="I1062" i="22"/>
  <c r="J1062" i="22"/>
  <c r="K1062" i="22"/>
  <c r="L1062" i="22"/>
  <c r="M1062" i="22"/>
  <c r="A1063" i="22"/>
  <c r="B1063" i="22"/>
  <c r="C1063" i="22"/>
  <c r="D1063" i="22"/>
  <c r="E1063" i="22"/>
  <c r="F1063" i="22"/>
  <c r="G1063" i="22"/>
  <c r="H1063" i="22"/>
  <c r="I1063" i="22"/>
  <c r="J1063" i="22"/>
  <c r="K1063" i="22"/>
  <c r="L1063" i="22"/>
  <c r="M1063" i="22"/>
  <c r="A1064" i="22"/>
  <c r="B1064" i="22"/>
  <c r="C1064" i="22"/>
  <c r="D1064" i="22"/>
  <c r="E1064" i="22"/>
  <c r="F1064" i="22"/>
  <c r="G1064" i="22"/>
  <c r="H1064" i="22"/>
  <c r="I1064" i="22"/>
  <c r="J1064" i="22"/>
  <c r="K1064" i="22"/>
  <c r="L1064" i="22"/>
  <c r="M1064" i="22"/>
  <c r="A1065" i="22"/>
  <c r="B1065" i="22"/>
  <c r="C1065" i="22"/>
  <c r="D1065" i="22"/>
  <c r="E1065" i="22"/>
  <c r="F1065" i="22"/>
  <c r="G1065" i="22"/>
  <c r="H1065" i="22"/>
  <c r="I1065" i="22"/>
  <c r="J1065" i="22"/>
  <c r="K1065" i="22"/>
  <c r="L1065" i="22"/>
  <c r="M1065" i="22"/>
  <c r="A1066" i="22"/>
  <c r="B1066" i="22"/>
  <c r="C1066" i="22"/>
  <c r="D1066" i="22"/>
  <c r="E1066" i="22"/>
  <c r="F1066" i="22"/>
  <c r="G1066" i="22"/>
  <c r="H1066" i="22"/>
  <c r="I1066" i="22"/>
  <c r="J1066" i="22"/>
  <c r="K1066" i="22"/>
  <c r="L1066" i="22"/>
  <c r="M1066" i="22"/>
  <c r="A1067" i="22"/>
  <c r="B1067" i="22"/>
  <c r="C1067" i="22"/>
  <c r="D1067" i="22"/>
  <c r="E1067" i="22"/>
  <c r="F1067" i="22"/>
  <c r="G1067" i="22"/>
  <c r="H1067" i="22"/>
  <c r="I1067" i="22"/>
  <c r="J1067" i="22"/>
  <c r="K1067" i="22"/>
  <c r="L1067" i="22"/>
  <c r="M1067" i="22"/>
  <c r="A1068" i="22"/>
  <c r="B1068" i="22"/>
  <c r="C1068" i="22"/>
  <c r="D1068" i="22"/>
  <c r="E1068" i="22"/>
  <c r="F1068" i="22"/>
  <c r="G1068" i="22"/>
  <c r="H1068" i="22"/>
  <c r="I1068" i="22"/>
  <c r="J1068" i="22"/>
  <c r="K1068" i="22"/>
  <c r="L1068" i="22"/>
  <c r="M1068" i="22"/>
  <c r="A1069" i="22"/>
  <c r="B1069" i="22"/>
  <c r="C1069" i="22"/>
  <c r="D1069" i="22"/>
  <c r="E1069" i="22"/>
  <c r="F1069" i="22"/>
  <c r="G1069" i="22"/>
  <c r="H1069" i="22"/>
  <c r="I1069" i="22"/>
  <c r="J1069" i="22"/>
  <c r="K1069" i="22"/>
  <c r="L1069" i="22"/>
  <c r="M1069" i="22"/>
  <c r="A1070" i="22"/>
  <c r="B1070" i="22"/>
  <c r="C1070" i="22"/>
  <c r="D1070" i="22"/>
  <c r="E1070" i="22"/>
  <c r="F1070" i="22"/>
  <c r="G1070" i="22"/>
  <c r="H1070" i="22"/>
  <c r="I1070" i="22"/>
  <c r="J1070" i="22"/>
  <c r="K1070" i="22"/>
  <c r="L1070" i="22"/>
  <c r="M1070" i="22"/>
  <c r="A1071" i="22"/>
  <c r="B1071" i="22"/>
  <c r="C1071" i="22"/>
  <c r="D1071" i="22"/>
  <c r="E1071" i="22"/>
  <c r="F1071" i="22"/>
  <c r="G1071" i="22"/>
  <c r="H1071" i="22"/>
  <c r="I1071" i="22"/>
  <c r="J1071" i="22"/>
  <c r="K1071" i="22"/>
  <c r="L1071" i="22"/>
  <c r="M1071" i="22"/>
  <c r="A2" i="22"/>
  <c r="B2" i="22"/>
  <c r="C2" i="22"/>
  <c r="D2" i="22"/>
  <c r="E2" i="22"/>
  <c r="F2" i="22"/>
  <c r="G2" i="22"/>
  <c r="H2" i="22"/>
  <c r="I2" i="22"/>
  <c r="J2" i="22"/>
  <c r="K2" i="22"/>
  <c r="L2" i="22"/>
  <c r="M2" i="22"/>
  <c r="A3" i="22"/>
  <c r="B3" i="22"/>
  <c r="C3" i="22"/>
  <c r="D3" i="22"/>
  <c r="E3" i="22"/>
  <c r="F3" i="22"/>
  <c r="G3" i="22"/>
  <c r="H3" i="22"/>
  <c r="I3" i="22"/>
  <c r="J3" i="22"/>
  <c r="K3" i="22"/>
  <c r="L3" i="22"/>
  <c r="M3" i="22"/>
  <c r="A4" i="22"/>
  <c r="B4" i="22"/>
  <c r="C4" i="22"/>
  <c r="D4" i="22"/>
  <c r="E4" i="22"/>
  <c r="F4" i="22"/>
  <c r="G4" i="22"/>
  <c r="H4" i="22"/>
  <c r="I4" i="22"/>
  <c r="J4" i="22"/>
  <c r="K4" i="22"/>
  <c r="L4" i="22"/>
  <c r="M4" i="22"/>
  <c r="A5" i="22"/>
  <c r="B5" i="22"/>
  <c r="C5" i="22"/>
  <c r="D5" i="22"/>
  <c r="E5" i="22"/>
  <c r="F5" i="22"/>
  <c r="G5" i="22"/>
  <c r="H5" i="22"/>
  <c r="I5" i="22"/>
  <c r="J5" i="22"/>
  <c r="K5" i="22"/>
  <c r="L5" i="22"/>
  <c r="M5" i="22"/>
  <c r="A6" i="22"/>
  <c r="B6" i="22"/>
  <c r="C6" i="22"/>
  <c r="D6" i="22"/>
  <c r="E6" i="22"/>
  <c r="F6" i="22"/>
  <c r="G6" i="22"/>
  <c r="H6" i="22"/>
  <c r="I6" i="22"/>
  <c r="J6" i="22"/>
  <c r="K6" i="22"/>
  <c r="L6" i="22"/>
  <c r="M6" i="22"/>
  <c r="A7" i="22"/>
  <c r="B7" i="22"/>
  <c r="C7" i="22"/>
  <c r="D7" i="22"/>
  <c r="E7" i="22"/>
  <c r="F7" i="22"/>
  <c r="G7" i="22"/>
  <c r="H7" i="22"/>
  <c r="I7" i="22"/>
  <c r="J7" i="22"/>
  <c r="K7" i="22"/>
  <c r="L7" i="22"/>
  <c r="M7" i="22"/>
  <c r="A8" i="22"/>
  <c r="B8" i="22"/>
  <c r="C8" i="22"/>
  <c r="D8" i="22"/>
  <c r="E8" i="22"/>
  <c r="F8" i="22"/>
  <c r="G8" i="22"/>
  <c r="H8" i="22"/>
  <c r="I8" i="22"/>
  <c r="J8" i="22"/>
  <c r="K8" i="22"/>
  <c r="L8" i="22"/>
  <c r="M8" i="22"/>
  <c r="A9" i="22"/>
  <c r="B9" i="22"/>
  <c r="C9" i="22"/>
  <c r="D9" i="22"/>
  <c r="E9" i="22"/>
  <c r="F9" i="22"/>
  <c r="G9" i="22"/>
  <c r="H9" i="22"/>
  <c r="I9" i="22"/>
  <c r="J9" i="22"/>
  <c r="K9" i="22"/>
  <c r="L9" i="22"/>
  <c r="M9" i="22"/>
  <c r="A10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A11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A12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A13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A14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A15" i="22"/>
  <c r="B15" i="22"/>
  <c r="C15" i="22"/>
  <c r="D15" i="22"/>
  <c r="E15" i="22"/>
  <c r="F15" i="22"/>
  <c r="G15" i="22"/>
  <c r="H15" i="22"/>
  <c r="I15" i="22"/>
  <c r="J15" i="22"/>
  <c r="K15" i="22"/>
  <c r="L15" i="22"/>
  <c r="M15" i="22"/>
  <c r="A16" i="22"/>
  <c r="B16" i="22"/>
  <c r="C16" i="22"/>
  <c r="D16" i="22"/>
  <c r="E16" i="22"/>
  <c r="F16" i="22"/>
  <c r="G16" i="22"/>
  <c r="H16" i="22"/>
  <c r="I16" i="22"/>
  <c r="J16" i="22"/>
  <c r="K16" i="22"/>
  <c r="L16" i="22"/>
  <c r="M16" i="22"/>
  <c r="A17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A18" i="22"/>
  <c r="B18" i="22"/>
  <c r="C18" i="22"/>
  <c r="D18" i="22"/>
  <c r="E18" i="22"/>
  <c r="F18" i="22"/>
  <c r="G18" i="22"/>
  <c r="H18" i="22"/>
  <c r="I18" i="22"/>
  <c r="J18" i="22"/>
  <c r="K18" i="22"/>
  <c r="L18" i="22"/>
  <c r="M18" i="22"/>
  <c r="A19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A20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A21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A22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A23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A24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A25" i="22"/>
  <c r="B25" i="22"/>
  <c r="C25" i="22"/>
  <c r="D25" i="22"/>
  <c r="E25" i="22"/>
  <c r="F25" i="22"/>
  <c r="G25" i="22"/>
  <c r="H25" i="22"/>
  <c r="I25" i="22"/>
  <c r="J25" i="22"/>
  <c r="K25" i="22"/>
  <c r="L25" i="22"/>
  <c r="M25" i="22"/>
  <c r="A26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A27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A28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A29" i="22"/>
  <c r="B29" i="22"/>
  <c r="C29" i="22"/>
  <c r="D29" i="22"/>
  <c r="E29" i="22"/>
  <c r="F29" i="22"/>
  <c r="G29" i="22"/>
  <c r="H29" i="22"/>
  <c r="I29" i="22"/>
  <c r="J29" i="22"/>
  <c r="K29" i="22"/>
  <c r="L29" i="22"/>
  <c r="M29" i="22"/>
  <c r="A30" i="22"/>
  <c r="B30" i="22"/>
  <c r="C30" i="22"/>
  <c r="D30" i="22"/>
  <c r="E30" i="22"/>
  <c r="F30" i="22"/>
  <c r="G30" i="22"/>
  <c r="H30" i="22"/>
  <c r="I30" i="22"/>
  <c r="J30" i="22"/>
  <c r="K30" i="22"/>
  <c r="L30" i="22"/>
  <c r="M30" i="22"/>
  <c r="A31" i="22"/>
  <c r="B31" i="22"/>
  <c r="C31" i="22"/>
  <c r="D31" i="22"/>
  <c r="E31" i="22"/>
  <c r="F31" i="22"/>
  <c r="G31" i="22"/>
  <c r="H31" i="22"/>
  <c r="I31" i="22"/>
  <c r="J31" i="22"/>
  <c r="K31" i="22"/>
  <c r="L31" i="22"/>
  <c r="M31" i="22"/>
  <c r="A32" i="22"/>
  <c r="B32" i="22"/>
  <c r="C32" i="22"/>
  <c r="D32" i="22"/>
  <c r="E32" i="22"/>
  <c r="F32" i="22"/>
  <c r="G32" i="22"/>
  <c r="H32" i="22"/>
  <c r="I32" i="22"/>
  <c r="J32" i="22"/>
  <c r="K32" i="22"/>
  <c r="L32" i="22"/>
  <c r="M32" i="22"/>
  <c r="A33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A34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A35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A36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A37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A38" i="22"/>
  <c r="B38" i="22"/>
  <c r="C38" i="22"/>
  <c r="D38" i="22"/>
  <c r="E38" i="22"/>
  <c r="F38" i="22"/>
  <c r="G38" i="22"/>
  <c r="H38" i="22"/>
  <c r="I38" i="22"/>
  <c r="J38" i="22"/>
  <c r="K38" i="22"/>
  <c r="L38" i="22"/>
  <c r="M38" i="22"/>
  <c r="A39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A40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A41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A42" i="22"/>
  <c r="B42" i="22"/>
  <c r="C42" i="22"/>
  <c r="D42" i="22"/>
  <c r="E42" i="22"/>
  <c r="F42" i="22"/>
  <c r="G42" i="22"/>
  <c r="H42" i="22"/>
  <c r="I42" i="22"/>
  <c r="J42" i="22"/>
  <c r="K42" i="22"/>
  <c r="L42" i="22"/>
  <c r="M42" i="22"/>
  <c r="A43" i="22"/>
  <c r="B43" i="22"/>
  <c r="C43" i="22"/>
  <c r="D43" i="22"/>
  <c r="E43" i="22"/>
  <c r="F43" i="22"/>
  <c r="G43" i="22"/>
  <c r="H43" i="22"/>
  <c r="I43" i="22"/>
  <c r="J43" i="22"/>
  <c r="K43" i="22"/>
  <c r="L43" i="22"/>
  <c r="M43" i="22"/>
  <c r="A44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A45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A46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A47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A48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A49" i="22"/>
  <c r="B49" i="22"/>
  <c r="C49" i="22"/>
  <c r="D49" i="22"/>
  <c r="E49" i="22"/>
  <c r="F49" i="22"/>
  <c r="G49" i="22"/>
  <c r="H49" i="22"/>
  <c r="I49" i="22"/>
  <c r="J49" i="22"/>
  <c r="K49" i="22"/>
  <c r="L49" i="22"/>
  <c r="M49" i="22"/>
  <c r="A50" i="22"/>
  <c r="B50" i="22"/>
  <c r="C50" i="22"/>
  <c r="D50" i="22"/>
  <c r="E50" i="22"/>
  <c r="F50" i="22"/>
  <c r="G50" i="22"/>
  <c r="H50" i="22"/>
  <c r="I50" i="22"/>
  <c r="J50" i="22"/>
  <c r="K50" i="22"/>
  <c r="L50" i="22"/>
  <c r="M50" i="22"/>
  <c r="A51" i="22"/>
  <c r="B51" i="22"/>
  <c r="C51" i="22"/>
  <c r="D51" i="22"/>
  <c r="E51" i="22"/>
  <c r="F51" i="22"/>
  <c r="G51" i="22"/>
  <c r="H51" i="22"/>
  <c r="I51" i="22"/>
  <c r="J51" i="22"/>
  <c r="K51" i="22"/>
  <c r="L51" i="22"/>
  <c r="M51" i="22"/>
  <c r="A52" i="22"/>
  <c r="B52" i="22"/>
  <c r="C52" i="22"/>
  <c r="D52" i="22"/>
  <c r="E52" i="22"/>
  <c r="F52" i="22"/>
  <c r="G52" i="22"/>
  <c r="H52" i="22"/>
  <c r="I52" i="22"/>
  <c r="J52" i="22"/>
  <c r="K52" i="22"/>
  <c r="L52" i="22"/>
  <c r="M52" i="22"/>
  <c r="A53" i="22"/>
  <c r="B53" i="22"/>
  <c r="C53" i="22"/>
  <c r="D53" i="22"/>
  <c r="E53" i="22"/>
  <c r="F53" i="22"/>
  <c r="G53" i="22"/>
  <c r="H53" i="22"/>
  <c r="I53" i="22"/>
  <c r="J53" i="22"/>
  <c r="K53" i="22"/>
  <c r="L53" i="22"/>
  <c r="M53" i="22"/>
  <c r="A54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A55" i="22"/>
  <c r="B55" i="22"/>
  <c r="C55" i="22"/>
  <c r="D55" i="22"/>
  <c r="E55" i="22"/>
  <c r="F55" i="22"/>
  <c r="G55" i="22"/>
  <c r="H55" i="22"/>
  <c r="I55" i="22"/>
  <c r="J55" i="22"/>
  <c r="K55" i="22"/>
  <c r="L55" i="22"/>
  <c r="M55" i="22"/>
  <c r="A56" i="22"/>
  <c r="B56" i="22"/>
  <c r="C56" i="22"/>
  <c r="D56" i="22"/>
  <c r="E56" i="22"/>
  <c r="F56" i="22"/>
  <c r="G56" i="22"/>
  <c r="H56" i="22"/>
  <c r="I56" i="22"/>
  <c r="J56" i="22"/>
  <c r="K56" i="22"/>
  <c r="L56" i="22"/>
  <c r="M56" i="22"/>
  <c r="A57" i="22"/>
  <c r="B57" i="22"/>
  <c r="C57" i="22"/>
  <c r="D57" i="22"/>
  <c r="E57" i="22"/>
  <c r="F57" i="22"/>
  <c r="G57" i="22"/>
  <c r="H57" i="22"/>
  <c r="I57" i="22"/>
  <c r="J57" i="22"/>
  <c r="K57" i="22"/>
  <c r="L57" i="22"/>
  <c r="M57" i="22"/>
  <c r="A58" i="22"/>
  <c r="B58" i="22"/>
  <c r="C58" i="22"/>
  <c r="D58" i="22"/>
  <c r="E58" i="22"/>
  <c r="F58" i="22"/>
  <c r="G58" i="22"/>
  <c r="H58" i="22"/>
  <c r="I58" i="22"/>
  <c r="J58" i="22"/>
  <c r="K58" i="22"/>
  <c r="L58" i="22"/>
  <c r="M58" i="22"/>
  <c r="A59" i="22"/>
  <c r="B59" i="22"/>
  <c r="C59" i="22"/>
  <c r="D59" i="22"/>
  <c r="E59" i="22"/>
  <c r="F59" i="22"/>
  <c r="G59" i="22"/>
  <c r="H59" i="22"/>
  <c r="I59" i="22"/>
  <c r="J59" i="22"/>
  <c r="K59" i="22"/>
  <c r="L59" i="22"/>
  <c r="M59" i="22"/>
  <c r="A60" i="22"/>
  <c r="B60" i="22"/>
  <c r="C60" i="22"/>
  <c r="D60" i="22"/>
  <c r="E60" i="22"/>
  <c r="F60" i="22"/>
  <c r="G60" i="22"/>
  <c r="H60" i="22"/>
  <c r="I60" i="22"/>
  <c r="J60" i="22"/>
  <c r="K60" i="22"/>
  <c r="L60" i="22"/>
  <c r="M60" i="22"/>
  <c r="A61" i="22"/>
  <c r="B61" i="22"/>
  <c r="C61" i="22"/>
  <c r="D61" i="22"/>
  <c r="E61" i="22"/>
  <c r="F61" i="22"/>
  <c r="G61" i="22"/>
  <c r="H61" i="22"/>
  <c r="I61" i="22"/>
  <c r="J61" i="22"/>
  <c r="K61" i="22"/>
  <c r="L61" i="22"/>
  <c r="M61" i="22"/>
  <c r="A62" i="22"/>
  <c r="B62" i="22"/>
  <c r="C62" i="22"/>
  <c r="D62" i="22"/>
  <c r="E62" i="22"/>
  <c r="F62" i="22"/>
  <c r="G62" i="22"/>
  <c r="H62" i="22"/>
  <c r="I62" i="22"/>
  <c r="J62" i="22"/>
  <c r="K62" i="22"/>
  <c r="L62" i="22"/>
  <c r="M62" i="22"/>
  <c r="A63" i="22"/>
  <c r="B63" i="22"/>
  <c r="C63" i="22"/>
  <c r="D63" i="22"/>
  <c r="E63" i="22"/>
  <c r="F63" i="22"/>
  <c r="G63" i="22"/>
  <c r="H63" i="22"/>
  <c r="I63" i="22"/>
  <c r="J63" i="22"/>
  <c r="K63" i="22"/>
  <c r="L63" i="22"/>
  <c r="M63" i="22"/>
  <c r="A64" i="22"/>
  <c r="B64" i="22"/>
  <c r="C64" i="22"/>
  <c r="D64" i="22"/>
  <c r="E64" i="22"/>
  <c r="F64" i="22"/>
  <c r="G64" i="22"/>
  <c r="H64" i="22"/>
  <c r="I64" i="22"/>
  <c r="J64" i="22"/>
  <c r="K64" i="22"/>
  <c r="L64" i="22"/>
  <c r="M64" i="22"/>
  <c r="A65" i="22"/>
  <c r="B65" i="22"/>
  <c r="C65" i="22"/>
  <c r="D65" i="22"/>
  <c r="E65" i="22"/>
  <c r="F65" i="22"/>
  <c r="G65" i="22"/>
  <c r="H65" i="22"/>
  <c r="I65" i="22"/>
  <c r="J65" i="22"/>
  <c r="K65" i="22"/>
  <c r="L65" i="22"/>
  <c r="M65" i="22"/>
  <c r="A66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A67" i="22"/>
  <c r="B67" i="22"/>
  <c r="C67" i="22"/>
  <c r="D67" i="22"/>
  <c r="E67" i="22"/>
  <c r="F67" i="22"/>
  <c r="G67" i="22"/>
  <c r="H67" i="22"/>
  <c r="I67" i="22"/>
  <c r="J67" i="22"/>
  <c r="K67" i="22"/>
  <c r="L67" i="22"/>
  <c r="M67" i="22"/>
  <c r="A68" i="22"/>
  <c r="B68" i="22"/>
  <c r="C68" i="22"/>
  <c r="D68" i="22"/>
  <c r="E68" i="22"/>
  <c r="F68" i="22"/>
  <c r="G68" i="22"/>
  <c r="H68" i="22"/>
  <c r="I68" i="22"/>
  <c r="J68" i="22"/>
  <c r="K68" i="22"/>
  <c r="L68" i="22"/>
  <c r="M68" i="22"/>
  <c r="A69" i="22"/>
  <c r="B69" i="22"/>
  <c r="C69" i="22"/>
  <c r="D69" i="22"/>
  <c r="E69" i="22"/>
  <c r="F69" i="22"/>
  <c r="G69" i="22"/>
  <c r="H69" i="22"/>
  <c r="I69" i="22"/>
  <c r="J69" i="22"/>
  <c r="K69" i="22"/>
  <c r="L69" i="22"/>
  <c r="M69" i="22"/>
  <c r="A70" i="22"/>
  <c r="B70" i="22"/>
  <c r="C70" i="22"/>
  <c r="D70" i="22"/>
  <c r="E70" i="22"/>
  <c r="F70" i="22"/>
  <c r="G70" i="22"/>
  <c r="H70" i="22"/>
  <c r="I70" i="22"/>
  <c r="J70" i="22"/>
  <c r="K70" i="22"/>
  <c r="L70" i="22"/>
  <c r="M70" i="22"/>
  <c r="A71" i="22"/>
  <c r="B71" i="22"/>
  <c r="C71" i="22"/>
  <c r="D71" i="22"/>
  <c r="E71" i="22"/>
  <c r="F71" i="22"/>
  <c r="G71" i="22"/>
  <c r="H71" i="22"/>
  <c r="I71" i="22"/>
  <c r="J71" i="22"/>
  <c r="K71" i="22"/>
  <c r="L71" i="22"/>
  <c r="M71" i="22"/>
  <c r="A72" i="22"/>
  <c r="B72" i="22"/>
  <c r="C72" i="22"/>
  <c r="D72" i="22"/>
  <c r="E72" i="22"/>
  <c r="F72" i="22"/>
  <c r="G72" i="22"/>
  <c r="H72" i="22"/>
  <c r="I72" i="22"/>
  <c r="J72" i="22"/>
  <c r="K72" i="22"/>
  <c r="L72" i="22"/>
  <c r="M72" i="22"/>
  <c r="A73" i="22"/>
  <c r="B73" i="22"/>
  <c r="C73" i="22"/>
  <c r="D73" i="22"/>
  <c r="E73" i="22"/>
  <c r="F73" i="22"/>
  <c r="G73" i="22"/>
  <c r="H73" i="22"/>
  <c r="I73" i="22"/>
  <c r="J73" i="22"/>
  <c r="K73" i="22"/>
  <c r="L73" i="22"/>
  <c r="M73" i="22"/>
  <c r="A74" i="22"/>
  <c r="B74" i="22"/>
  <c r="C74" i="22"/>
  <c r="D74" i="22"/>
  <c r="E74" i="22"/>
  <c r="F74" i="22"/>
  <c r="G74" i="22"/>
  <c r="H74" i="22"/>
  <c r="I74" i="22"/>
  <c r="J74" i="22"/>
  <c r="K74" i="22"/>
  <c r="L74" i="22"/>
  <c r="M74" i="22"/>
  <c r="A75" i="22"/>
  <c r="B75" i="22"/>
  <c r="C75" i="22"/>
  <c r="D75" i="22"/>
  <c r="E75" i="22"/>
  <c r="F75" i="22"/>
  <c r="G75" i="22"/>
  <c r="H75" i="22"/>
  <c r="I75" i="22"/>
  <c r="J75" i="22"/>
  <c r="K75" i="22"/>
  <c r="L75" i="22"/>
  <c r="M75" i="22"/>
  <c r="A76" i="22"/>
  <c r="B76" i="22"/>
  <c r="C76" i="22"/>
  <c r="D76" i="22"/>
  <c r="E76" i="22"/>
  <c r="F76" i="22"/>
  <c r="G76" i="22"/>
  <c r="H76" i="22"/>
  <c r="I76" i="22"/>
  <c r="J76" i="22"/>
  <c r="K76" i="22"/>
  <c r="L76" i="22"/>
  <c r="M76" i="22"/>
  <c r="A77" i="22"/>
  <c r="B77" i="22"/>
  <c r="C77" i="22"/>
  <c r="D77" i="22"/>
  <c r="E77" i="22"/>
  <c r="F77" i="22"/>
  <c r="G77" i="22"/>
  <c r="H77" i="22"/>
  <c r="I77" i="22"/>
  <c r="J77" i="22"/>
  <c r="K77" i="22"/>
  <c r="L77" i="22"/>
  <c r="M77" i="22"/>
  <c r="A78" i="22"/>
  <c r="B78" i="22"/>
  <c r="C78" i="22"/>
  <c r="D78" i="22"/>
  <c r="E78" i="22"/>
  <c r="F78" i="22"/>
  <c r="G78" i="22"/>
  <c r="H78" i="22"/>
  <c r="I78" i="22"/>
  <c r="J78" i="22"/>
  <c r="K78" i="22"/>
  <c r="L78" i="22"/>
  <c r="M78" i="22"/>
  <c r="A79" i="22"/>
  <c r="B79" i="22"/>
  <c r="C79" i="22"/>
  <c r="D79" i="22"/>
  <c r="E79" i="22"/>
  <c r="F79" i="22"/>
  <c r="G79" i="22"/>
  <c r="H79" i="22"/>
  <c r="I79" i="22"/>
  <c r="J79" i="22"/>
  <c r="K79" i="22"/>
  <c r="L79" i="22"/>
  <c r="M79" i="22"/>
  <c r="A80" i="22"/>
  <c r="B80" i="22"/>
  <c r="C80" i="22"/>
  <c r="D80" i="22"/>
  <c r="E80" i="22"/>
  <c r="F80" i="22"/>
  <c r="G80" i="22"/>
  <c r="H80" i="22"/>
  <c r="I80" i="22"/>
  <c r="J80" i="22"/>
  <c r="K80" i="22"/>
  <c r="L80" i="22"/>
  <c r="M80" i="22"/>
  <c r="A81" i="22"/>
  <c r="B81" i="22"/>
  <c r="C81" i="22"/>
  <c r="D81" i="22"/>
  <c r="E81" i="22"/>
  <c r="F81" i="22"/>
  <c r="G81" i="22"/>
  <c r="H81" i="22"/>
  <c r="I81" i="22"/>
  <c r="J81" i="22"/>
  <c r="K81" i="22"/>
  <c r="L81" i="22"/>
  <c r="M81" i="22"/>
  <c r="A82" i="22"/>
  <c r="B82" i="22"/>
  <c r="C82" i="22"/>
  <c r="D82" i="22"/>
  <c r="E82" i="22"/>
  <c r="F82" i="22"/>
  <c r="G82" i="22"/>
  <c r="H82" i="22"/>
  <c r="I82" i="22"/>
  <c r="J82" i="22"/>
  <c r="K82" i="22"/>
  <c r="L82" i="22"/>
  <c r="M82" i="22"/>
  <c r="A83" i="22"/>
  <c r="B83" i="22"/>
  <c r="C83" i="22"/>
  <c r="D83" i="22"/>
  <c r="E83" i="22"/>
  <c r="F83" i="22"/>
  <c r="G83" i="22"/>
  <c r="H83" i="22"/>
  <c r="I83" i="22"/>
  <c r="J83" i="22"/>
  <c r="K83" i="22"/>
  <c r="L83" i="22"/>
  <c r="M83" i="22"/>
  <c r="A84" i="22"/>
  <c r="B84" i="22"/>
  <c r="C84" i="22"/>
  <c r="D84" i="22"/>
  <c r="E84" i="22"/>
  <c r="F84" i="22"/>
  <c r="G84" i="22"/>
  <c r="H84" i="22"/>
  <c r="I84" i="22"/>
  <c r="J84" i="22"/>
  <c r="K84" i="22"/>
  <c r="L84" i="22"/>
  <c r="M84" i="22"/>
  <c r="A85" i="22"/>
  <c r="B85" i="22"/>
  <c r="C85" i="22"/>
  <c r="D85" i="22"/>
  <c r="E85" i="22"/>
  <c r="F85" i="22"/>
  <c r="G85" i="22"/>
  <c r="H85" i="22"/>
  <c r="I85" i="22"/>
  <c r="J85" i="22"/>
  <c r="K85" i="22"/>
  <c r="L85" i="22"/>
  <c r="M85" i="22"/>
  <c r="A86" i="22"/>
  <c r="B86" i="22"/>
  <c r="C86" i="22"/>
  <c r="D86" i="22"/>
  <c r="E86" i="22"/>
  <c r="F86" i="22"/>
  <c r="G86" i="22"/>
  <c r="H86" i="22"/>
  <c r="I86" i="22"/>
  <c r="J86" i="22"/>
  <c r="K86" i="22"/>
  <c r="L86" i="22"/>
  <c r="M86" i="22"/>
  <c r="A87" i="22"/>
  <c r="B87" i="22"/>
  <c r="C87" i="22"/>
  <c r="D87" i="22"/>
  <c r="E87" i="22"/>
  <c r="F87" i="22"/>
  <c r="G87" i="22"/>
  <c r="H87" i="22"/>
  <c r="I87" i="22"/>
  <c r="J87" i="22"/>
  <c r="K87" i="22"/>
  <c r="L87" i="22"/>
  <c r="M87" i="22"/>
  <c r="A88" i="22"/>
  <c r="B88" i="22"/>
  <c r="C88" i="22"/>
  <c r="D88" i="22"/>
  <c r="E88" i="22"/>
  <c r="F88" i="22"/>
  <c r="G88" i="22"/>
  <c r="H88" i="22"/>
  <c r="I88" i="22"/>
  <c r="J88" i="22"/>
  <c r="K88" i="22"/>
  <c r="L88" i="22"/>
  <c r="M88" i="22"/>
  <c r="A89" i="22"/>
  <c r="B89" i="22"/>
  <c r="C89" i="22"/>
  <c r="D89" i="22"/>
  <c r="E89" i="22"/>
  <c r="F89" i="22"/>
  <c r="G89" i="22"/>
  <c r="H89" i="22"/>
  <c r="I89" i="22"/>
  <c r="J89" i="22"/>
  <c r="K89" i="22"/>
  <c r="L89" i="22"/>
  <c r="M89" i="22"/>
  <c r="A90" i="22"/>
  <c r="B90" i="22"/>
  <c r="C90" i="22"/>
  <c r="D90" i="22"/>
  <c r="E90" i="22"/>
  <c r="F90" i="22"/>
  <c r="G90" i="22"/>
  <c r="H90" i="22"/>
  <c r="I90" i="22"/>
  <c r="J90" i="22"/>
  <c r="K90" i="22"/>
  <c r="L90" i="22"/>
  <c r="M90" i="22"/>
  <c r="A91" i="22"/>
  <c r="B91" i="22"/>
  <c r="C91" i="22"/>
  <c r="D91" i="22"/>
  <c r="E91" i="22"/>
  <c r="F91" i="22"/>
  <c r="G91" i="22"/>
  <c r="H91" i="22"/>
  <c r="I91" i="22"/>
  <c r="J91" i="22"/>
  <c r="K91" i="22"/>
  <c r="L91" i="22"/>
  <c r="M91" i="22"/>
  <c r="A92" i="22"/>
  <c r="B92" i="22"/>
  <c r="C92" i="22"/>
  <c r="D92" i="22"/>
  <c r="E92" i="22"/>
  <c r="F92" i="22"/>
  <c r="G92" i="22"/>
  <c r="H92" i="22"/>
  <c r="I92" i="22"/>
  <c r="J92" i="22"/>
  <c r="K92" i="22"/>
  <c r="L92" i="22"/>
  <c r="M92" i="22"/>
  <c r="A93" i="22"/>
  <c r="B93" i="22"/>
  <c r="C93" i="22"/>
  <c r="D93" i="22"/>
  <c r="E93" i="22"/>
  <c r="F93" i="22"/>
  <c r="G93" i="22"/>
  <c r="H93" i="22"/>
  <c r="I93" i="22"/>
  <c r="J93" i="22"/>
  <c r="K93" i="22"/>
  <c r="L93" i="22"/>
  <c r="M93" i="22"/>
  <c r="A94" i="22"/>
  <c r="B94" i="22"/>
  <c r="C94" i="22"/>
  <c r="D94" i="22"/>
  <c r="E94" i="22"/>
  <c r="F94" i="22"/>
  <c r="G94" i="22"/>
  <c r="H94" i="22"/>
  <c r="I94" i="22"/>
  <c r="J94" i="22"/>
  <c r="K94" i="22"/>
  <c r="L94" i="22"/>
  <c r="M94" i="22"/>
  <c r="A95" i="22"/>
  <c r="B95" i="22"/>
  <c r="C95" i="22"/>
  <c r="D95" i="22"/>
  <c r="E95" i="22"/>
  <c r="F95" i="22"/>
  <c r="G95" i="22"/>
  <c r="H95" i="22"/>
  <c r="I95" i="22"/>
  <c r="J95" i="22"/>
  <c r="K95" i="22"/>
  <c r="L95" i="22"/>
  <c r="M95" i="22"/>
  <c r="A96" i="22"/>
  <c r="B96" i="22"/>
  <c r="C96" i="22"/>
  <c r="D96" i="22"/>
  <c r="E96" i="22"/>
  <c r="F96" i="22"/>
  <c r="G96" i="22"/>
  <c r="H96" i="22"/>
  <c r="I96" i="22"/>
  <c r="J96" i="22"/>
  <c r="K96" i="22"/>
  <c r="L96" i="22"/>
  <c r="M96" i="22"/>
  <c r="A97" i="22"/>
  <c r="B97" i="22"/>
  <c r="C97" i="22"/>
  <c r="D97" i="22"/>
  <c r="E97" i="22"/>
  <c r="F97" i="22"/>
  <c r="G97" i="22"/>
  <c r="H97" i="22"/>
  <c r="I97" i="22"/>
  <c r="J97" i="22"/>
  <c r="K97" i="22"/>
  <c r="L97" i="22"/>
  <c r="M97" i="22"/>
  <c r="A98" i="22"/>
  <c r="B98" i="22"/>
  <c r="C98" i="22"/>
  <c r="D98" i="22"/>
  <c r="E98" i="22"/>
  <c r="F98" i="22"/>
  <c r="G98" i="22"/>
  <c r="H98" i="22"/>
  <c r="I98" i="22"/>
  <c r="J98" i="22"/>
  <c r="K98" i="22"/>
  <c r="L98" i="22"/>
  <c r="M98" i="22"/>
  <c r="A99" i="22"/>
  <c r="B99" i="22"/>
  <c r="C99" i="22"/>
  <c r="D99" i="22"/>
  <c r="E99" i="22"/>
  <c r="F99" i="22"/>
  <c r="G99" i="22"/>
  <c r="H99" i="22"/>
  <c r="I99" i="22"/>
  <c r="J99" i="22"/>
  <c r="K99" i="22"/>
  <c r="L99" i="22"/>
  <c r="M99" i="22"/>
  <c r="A100" i="22"/>
  <c r="B100" i="22"/>
  <c r="C100" i="22"/>
  <c r="D100" i="22"/>
  <c r="E100" i="22"/>
  <c r="F100" i="22"/>
  <c r="G100" i="22"/>
  <c r="H100" i="22"/>
  <c r="I100" i="22"/>
  <c r="J100" i="22"/>
  <c r="K100" i="22"/>
  <c r="L100" i="22"/>
  <c r="M100" i="22"/>
  <c r="A101" i="22"/>
  <c r="B101" i="22"/>
  <c r="C101" i="22"/>
  <c r="D101" i="22"/>
  <c r="E101" i="22"/>
  <c r="F101" i="22"/>
  <c r="G101" i="22"/>
  <c r="H101" i="22"/>
  <c r="I101" i="22"/>
  <c r="J101" i="22"/>
  <c r="K101" i="22"/>
  <c r="L101" i="22"/>
  <c r="M101" i="22"/>
  <c r="A102" i="22"/>
  <c r="B102" i="22"/>
  <c r="C102" i="22"/>
  <c r="D102" i="22"/>
  <c r="E102" i="22"/>
  <c r="F102" i="22"/>
  <c r="G102" i="22"/>
  <c r="H102" i="22"/>
  <c r="I102" i="22"/>
  <c r="J102" i="22"/>
  <c r="K102" i="22"/>
  <c r="L102" i="22"/>
  <c r="M102" i="22"/>
  <c r="A103" i="22"/>
  <c r="B103" i="22"/>
  <c r="C103" i="22"/>
  <c r="D103" i="22"/>
  <c r="E103" i="22"/>
  <c r="F103" i="22"/>
  <c r="G103" i="22"/>
  <c r="H103" i="22"/>
  <c r="I103" i="22"/>
  <c r="J103" i="22"/>
  <c r="K103" i="22"/>
  <c r="L103" i="22"/>
  <c r="M103" i="22"/>
  <c r="A104" i="22"/>
  <c r="B104" i="22"/>
  <c r="C104" i="22"/>
  <c r="D104" i="22"/>
  <c r="E104" i="22"/>
  <c r="F104" i="22"/>
  <c r="G104" i="22"/>
  <c r="H104" i="22"/>
  <c r="I104" i="22"/>
  <c r="J104" i="22"/>
  <c r="K104" i="22"/>
  <c r="L104" i="22"/>
  <c r="M104" i="22"/>
  <c r="A105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A106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A107" i="22"/>
  <c r="B107" i="22"/>
  <c r="C107" i="22"/>
  <c r="D107" i="22"/>
  <c r="E107" i="22"/>
  <c r="F107" i="22"/>
  <c r="G107" i="22"/>
  <c r="H107" i="22"/>
  <c r="I107" i="22"/>
  <c r="J107" i="22"/>
  <c r="K107" i="22"/>
  <c r="L107" i="22"/>
  <c r="M107" i="22"/>
  <c r="A108" i="22"/>
  <c r="B108" i="22"/>
  <c r="C108" i="22"/>
  <c r="D108" i="22"/>
  <c r="E108" i="22"/>
  <c r="F108" i="22"/>
  <c r="G108" i="22"/>
  <c r="H108" i="22"/>
  <c r="I108" i="22"/>
  <c r="J108" i="22"/>
  <c r="K108" i="22"/>
  <c r="L108" i="22"/>
  <c r="M108" i="22"/>
  <c r="A109" i="22"/>
  <c r="B109" i="22"/>
  <c r="C109" i="22"/>
  <c r="D109" i="22"/>
  <c r="E109" i="22"/>
  <c r="F109" i="22"/>
  <c r="G109" i="22"/>
  <c r="H109" i="22"/>
  <c r="I109" i="22"/>
  <c r="J109" i="22"/>
  <c r="K109" i="22"/>
  <c r="L109" i="22"/>
  <c r="M109" i="22"/>
  <c r="A110" i="22"/>
  <c r="B110" i="22"/>
  <c r="C110" i="22"/>
  <c r="D110" i="22"/>
  <c r="E110" i="22"/>
  <c r="F110" i="22"/>
  <c r="G110" i="22"/>
  <c r="H110" i="22"/>
  <c r="I110" i="22"/>
  <c r="J110" i="22"/>
  <c r="K110" i="22"/>
  <c r="L110" i="22"/>
  <c r="M110" i="22"/>
  <c r="A111" i="22"/>
  <c r="B111" i="22"/>
  <c r="C111" i="22"/>
  <c r="D111" i="22"/>
  <c r="E111" i="22"/>
  <c r="F111" i="22"/>
  <c r="G111" i="22"/>
  <c r="H111" i="22"/>
  <c r="I111" i="22"/>
  <c r="J111" i="22"/>
  <c r="K111" i="22"/>
  <c r="L111" i="22"/>
  <c r="M111" i="22"/>
  <c r="A112" i="22"/>
  <c r="B112" i="22"/>
  <c r="C112" i="22"/>
  <c r="D112" i="22"/>
  <c r="E112" i="22"/>
  <c r="F112" i="22"/>
  <c r="G112" i="22"/>
  <c r="H112" i="22"/>
  <c r="I112" i="22"/>
  <c r="J112" i="22"/>
  <c r="K112" i="22"/>
  <c r="L112" i="22"/>
  <c r="M112" i="22"/>
  <c r="A113" i="22"/>
  <c r="B113" i="22"/>
  <c r="C113" i="22"/>
  <c r="D113" i="22"/>
  <c r="E113" i="22"/>
  <c r="F113" i="22"/>
  <c r="G113" i="22"/>
  <c r="H113" i="22"/>
  <c r="I113" i="22"/>
  <c r="J113" i="22"/>
  <c r="K113" i="22"/>
  <c r="L113" i="22"/>
  <c r="M113" i="22"/>
  <c r="A114" i="22"/>
  <c r="B114" i="22"/>
  <c r="C114" i="22"/>
  <c r="D114" i="22"/>
  <c r="E114" i="22"/>
  <c r="F114" i="22"/>
  <c r="G114" i="22"/>
  <c r="H114" i="22"/>
  <c r="I114" i="22"/>
  <c r="J114" i="22"/>
  <c r="K114" i="22"/>
  <c r="L114" i="22"/>
  <c r="M114" i="22"/>
  <c r="A115" i="22"/>
  <c r="B115" i="22"/>
  <c r="C115" i="22"/>
  <c r="D115" i="22"/>
  <c r="E115" i="22"/>
  <c r="F115" i="22"/>
  <c r="G115" i="22"/>
  <c r="H115" i="22"/>
  <c r="I115" i="22"/>
  <c r="J115" i="22"/>
  <c r="K115" i="22"/>
  <c r="L115" i="22"/>
  <c r="M115" i="22"/>
  <c r="A116" i="22"/>
  <c r="B116" i="22"/>
  <c r="C116" i="22"/>
  <c r="D116" i="22"/>
  <c r="E116" i="22"/>
  <c r="F116" i="22"/>
  <c r="G116" i="22"/>
  <c r="H116" i="22"/>
  <c r="I116" i="22"/>
  <c r="J116" i="22"/>
  <c r="K116" i="22"/>
  <c r="L116" i="22"/>
  <c r="M116" i="22"/>
  <c r="A117" i="22"/>
  <c r="B117" i="22"/>
  <c r="C117" i="22"/>
  <c r="D117" i="22"/>
  <c r="E117" i="22"/>
  <c r="F117" i="22"/>
  <c r="G117" i="22"/>
  <c r="H117" i="22"/>
  <c r="I117" i="22"/>
  <c r="J117" i="22"/>
  <c r="K117" i="22"/>
  <c r="L117" i="22"/>
  <c r="M117" i="22"/>
  <c r="A118" i="22"/>
  <c r="B118" i="22"/>
  <c r="C118" i="22"/>
  <c r="D118" i="22"/>
  <c r="E118" i="22"/>
  <c r="F118" i="22"/>
  <c r="G118" i="22"/>
  <c r="H118" i="22"/>
  <c r="I118" i="22"/>
  <c r="J118" i="22"/>
  <c r="K118" i="22"/>
  <c r="L118" i="22"/>
  <c r="M118" i="22"/>
  <c r="A119" i="22"/>
  <c r="B119" i="22"/>
  <c r="C119" i="22"/>
  <c r="D119" i="22"/>
  <c r="E119" i="22"/>
  <c r="F119" i="22"/>
  <c r="G119" i="22"/>
  <c r="H119" i="22"/>
  <c r="I119" i="22"/>
  <c r="J119" i="22"/>
  <c r="K119" i="22"/>
  <c r="L119" i="22"/>
  <c r="M119" i="22"/>
  <c r="A120" i="22"/>
  <c r="B120" i="22"/>
  <c r="C120" i="22"/>
  <c r="D120" i="22"/>
  <c r="E120" i="22"/>
  <c r="F120" i="22"/>
  <c r="G120" i="22"/>
  <c r="H120" i="22"/>
  <c r="I120" i="22"/>
  <c r="J120" i="22"/>
  <c r="K120" i="22"/>
  <c r="L120" i="22"/>
  <c r="M120" i="22"/>
  <c r="A121" i="22"/>
  <c r="B121" i="22"/>
  <c r="C121" i="22"/>
  <c r="D121" i="22"/>
  <c r="E121" i="22"/>
  <c r="F121" i="22"/>
  <c r="G121" i="22"/>
  <c r="H121" i="22"/>
  <c r="I121" i="22"/>
  <c r="J121" i="22"/>
  <c r="K121" i="22"/>
  <c r="L121" i="22"/>
  <c r="M121" i="22"/>
  <c r="A122" i="22"/>
  <c r="B122" i="22"/>
  <c r="C122" i="22"/>
  <c r="D122" i="22"/>
  <c r="E122" i="22"/>
  <c r="F122" i="22"/>
  <c r="G122" i="22"/>
  <c r="H122" i="22"/>
  <c r="I122" i="22"/>
  <c r="J122" i="22"/>
  <c r="K122" i="22"/>
  <c r="L122" i="22"/>
  <c r="M122" i="22"/>
  <c r="A123" i="22"/>
  <c r="B123" i="22"/>
  <c r="C123" i="22"/>
  <c r="D123" i="22"/>
  <c r="E123" i="22"/>
  <c r="F123" i="22"/>
  <c r="G123" i="22"/>
  <c r="H123" i="22"/>
  <c r="I123" i="22"/>
  <c r="J123" i="22"/>
  <c r="K123" i="22"/>
  <c r="L123" i="22"/>
  <c r="M123" i="22"/>
  <c r="A124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A125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A126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A127" i="22"/>
  <c r="B127" i="22"/>
  <c r="C127" i="22"/>
  <c r="D127" i="22"/>
  <c r="E127" i="22"/>
  <c r="F127" i="22"/>
  <c r="G127" i="22"/>
  <c r="H127" i="22"/>
  <c r="I127" i="22"/>
  <c r="J127" i="22"/>
  <c r="K127" i="22"/>
  <c r="L127" i="22"/>
  <c r="M127" i="22"/>
  <c r="A128" i="22"/>
  <c r="B128" i="22"/>
  <c r="C128" i="22"/>
  <c r="D128" i="22"/>
  <c r="E128" i="22"/>
  <c r="F128" i="22"/>
  <c r="G128" i="22"/>
  <c r="H128" i="22"/>
  <c r="I128" i="22"/>
  <c r="J128" i="22"/>
  <c r="K128" i="22"/>
  <c r="L128" i="22"/>
  <c r="M128" i="22"/>
  <c r="A129" i="22"/>
  <c r="B129" i="22"/>
  <c r="C129" i="22"/>
  <c r="D129" i="22"/>
  <c r="E129" i="22"/>
  <c r="F129" i="22"/>
  <c r="G129" i="22"/>
  <c r="H129" i="22"/>
  <c r="I129" i="22"/>
  <c r="J129" i="22"/>
  <c r="K129" i="22"/>
  <c r="L129" i="22"/>
  <c r="M129" i="22"/>
  <c r="A130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A131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A132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A133" i="22"/>
  <c r="B133" i="22"/>
  <c r="C133" i="22"/>
  <c r="D133" i="22"/>
  <c r="E133" i="22"/>
  <c r="F133" i="22"/>
  <c r="G133" i="22"/>
  <c r="H133" i="22"/>
  <c r="I133" i="22"/>
  <c r="J133" i="22"/>
  <c r="K133" i="22"/>
  <c r="L133" i="22"/>
  <c r="M133" i="22"/>
  <c r="A134" i="22"/>
  <c r="B134" i="22"/>
  <c r="C134" i="22"/>
  <c r="D134" i="22"/>
  <c r="E134" i="22"/>
  <c r="F134" i="22"/>
  <c r="G134" i="22"/>
  <c r="H134" i="22"/>
  <c r="I134" i="22"/>
  <c r="J134" i="22"/>
  <c r="K134" i="22"/>
  <c r="L134" i="22"/>
  <c r="M134" i="22"/>
  <c r="A135" i="22"/>
  <c r="B135" i="22"/>
  <c r="C135" i="22"/>
  <c r="D135" i="22"/>
  <c r="E135" i="22"/>
  <c r="F135" i="22"/>
  <c r="G135" i="22"/>
  <c r="H135" i="22"/>
  <c r="I135" i="22"/>
  <c r="J135" i="22"/>
  <c r="K135" i="22"/>
  <c r="L135" i="22"/>
  <c r="M135" i="22"/>
  <c r="A136" i="22"/>
  <c r="B136" i="22"/>
  <c r="C136" i="22"/>
  <c r="D136" i="22"/>
  <c r="E136" i="22"/>
  <c r="F136" i="22"/>
  <c r="G136" i="22"/>
  <c r="H136" i="22"/>
  <c r="I136" i="22"/>
  <c r="J136" i="22"/>
  <c r="K136" i="22"/>
  <c r="L136" i="22"/>
  <c r="M136" i="22"/>
  <c r="A137" i="22"/>
  <c r="B137" i="22"/>
  <c r="C137" i="22"/>
  <c r="D137" i="22"/>
  <c r="E137" i="22"/>
  <c r="F137" i="22"/>
  <c r="G137" i="22"/>
  <c r="H137" i="22"/>
  <c r="I137" i="22"/>
  <c r="J137" i="22"/>
  <c r="K137" i="22"/>
  <c r="L137" i="22"/>
  <c r="M137" i="22"/>
  <c r="A138" i="22"/>
  <c r="B138" i="22"/>
  <c r="C138" i="22"/>
  <c r="D138" i="22"/>
  <c r="E138" i="22"/>
  <c r="F138" i="22"/>
  <c r="G138" i="22"/>
  <c r="H138" i="22"/>
  <c r="I138" i="22"/>
  <c r="J138" i="22"/>
  <c r="K138" i="22"/>
  <c r="L138" i="22"/>
  <c r="M138" i="22"/>
  <c r="A139" i="22"/>
  <c r="B139" i="22"/>
  <c r="C139" i="22"/>
  <c r="D139" i="22"/>
  <c r="E139" i="22"/>
  <c r="F139" i="22"/>
  <c r="G139" i="22"/>
  <c r="H139" i="22"/>
  <c r="I139" i="22"/>
  <c r="J139" i="22"/>
  <c r="K139" i="22"/>
  <c r="L139" i="22"/>
  <c r="M139" i="22"/>
  <c r="A140" i="22"/>
  <c r="B140" i="22"/>
  <c r="C140" i="22"/>
  <c r="D140" i="22"/>
  <c r="E140" i="22"/>
  <c r="F140" i="22"/>
  <c r="G140" i="22"/>
  <c r="H140" i="22"/>
  <c r="I140" i="22"/>
  <c r="J140" i="22"/>
  <c r="K140" i="22"/>
  <c r="L140" i="22"/>
  <c r="M140" i="22"/>
  <c r="A141" i="22"/>
  <c r="B141" i="22"/>
  <c r="C141" i="22"/>
  <c r="D141" i="22"/>
  <c r="E141" i="22"/>
  <c r="F141" i="22"/>
  <c r="G141" i="22"/>
  <c r="H141" i="22"/>
  <c r="I141" i="22"/>
  <c r="J141" i="22"/>
  <c r="K141" i="22"/>
  <c r="L141" i="22"/>
  <c r="M141" i="22"/>
  <c r="A142" i="22"/>
  <c r="B142" i="22"/>
  <c r="C142" i="22"/>
  <c r="D142" i="22"/>
  <c r="E142" i="22"/>
  <c r="F142" i="22"/>
  <c r="G142" i="22"/>
  <c r="H142" i="22"/>
  <c r="I142" i="22"/>
  <c r="J142" i="22"/>
  <c r="K142" i="22"/>
  <c r="L142" i="22"/>
  <c r="M142" i="22"/>
  <c r="A143" i="22"/>
  <c r="B143" i="22"/>
  <c r="C143" i="22"/>
  <c r="D143" i="22"/>
  <c r="E143" i="22"/>
  <c r="F143" i="22"/>
  <c r="G143" i="22"/>
  <c r="H143" i="22"/>
  <c r="I143" i="22"/>
  <c r="J143" i="22"/>
  <c r="K143" i="22"/>
  <c r="L143" i="22"/>
  <c r="M143" i="22"/>
  <c r="A144" i="22"/>
  <c r="B144" i="22"/>
  <c r="C144" i="22"/>
  <c r="D144" i="22"/>
  <c r="E144" i="22"/>
  <c r="F144" i="22"/>
  <c r="G144" i="22"/>
  <c r="H144" i="22"/>
  <c r="I144" i="22"/>
  <c r="J144" i="22"/>
  <c r="K144" i="22"/>
  <c r="L144" i="22"/>
  <c r="M144" i="22"/>
  <c r="A145" i="22"/>
  <c r="B145" i="22"/>
  <c r="C145" i="22"/>
  <c r="D145" i="22"/>
  <c r="E145" i="22"/>
  <c r="F145" i="22"/>
  <c r="G145" i="22"/>
  <c r="H145" i="22"/>
  <c r="I145" i="22"/>
  <c r="J145" i="22"/>
  <c r="K145" i="22"/>
  <c r="L145" i="22"/>
  <c r="M145" i="22"/>
  <c r="A146" i="22"/>
  <c r="B146" i="22"/>
  <c r="C146" i="22"/>
  <c r="D146" i="22"/>
  <c r="E146" i="22"/>
  <c r="F146" i="22"/>
  <c r="G146" i="22"/>
  <c r="H146" i="22"/>
  <c r="I146" i="22"/>
  <c r="J146" i="22"/>
  <c r="K146" i="22"/>
  <c r="L146" i="22"/>
  <c r="M146" i="22"/>
  <c r="A147" i="22"/>
  <c r="B147" i="22"/>
  <c r="C147" i="22"/>
  <c r="D147" i="22"/>
  <c r="E147" i="22"/>
  <c r="F147" i="22"/>
  <c r="G147" i="22"/>
  <c r="H147" i="22"/>
  <c r="I147" i="22"/>
  <c r="J147" i="22"/>
  <c r="K147" i="22"/>
  <c r="L147" i="22"/>
  <c r="M147" i="22"/>
  <c r="A148" i="22"/>
  <c r="B148" i="22"/>
  <c r="C148" i="22"/>
  <c r="D148" i="22"/>
  <c r="E148" i="22"/>
  <c r="F148" i="22"/>
  <c r="G148" i="22"/>
  <c r="H148" i="22"/>
  <c r="I148" i="22"/>
  <c r="J148" i="22"/>
  <c r="K148" i="22"/>
  <c r="L148" i="22"/>
  <c r="M148" i="22"/>
  <c r="A149" i="22"/>
  <c r="B149" i="22"/>
  <c r="C149" i="22"/>
  <c r="D149" i="22"/>
  <c r="E149" i="22"/>
  <c r="F149" i="22"/>
  <c r="G149" i="22"/>
  <c r="H149" i="22"/>
  <c r="I149" i="22"/>
  <c r="J149" i="22"/>
  <c r="K149" i="22"/>
  <c r="L149" i="22"/>
  <c r="M149" i="22"/>
  <c r="A150" i="22"/>
  <c r="B150" i="22"/>
  <c r="C150" i="22"/>
  <c r="D150" i="22"/>
  <c r="E150" i="22"/>
  <c r="F150" i="22"/>
  <c r="G150" i="22"/>
  <c r="H150" i="22"/>
  <c r="I150" i="22"/>
  <c r="J150" i="22"/>
  <c r="K150" i="22"/>
  <c r="L150" i="22"/>
  <c r="M150" i="22"/>
  <c r="A151" i="22"/>
  <c r="B151" i="22"/>
  <c r="C151" i="22"/>
  <c r="D151" i="22"/>
  <c r="E151" i="22"/>
  <c r="F151" i="22"/>
  <c r="G151" i="22"/>
  <c r="H151" i="22"/>
  <c r="I151" i="22"/>
  <c r="J151" i="22"/>
  <c r="K151" i="22"/>
  <c r="L151" i="22"/>
  <c r="M151" i="22"/>
  <c r="A152" i="22"/>
  <c r="B152" i="22"/>
  <c r="C152" i="22"/>
  <c r="D152" i="22"/>
  <c r="E152" i="22"/>
  <c r="F152" i="22"/>
  <c r="G152" i="22"/>
  <c r="H152" i="22"/>
  <c r="I152" i="22"/>
  <c r="J152" i="22"/>
  <c r="K152" i="22"/>
  <c r="L152" i="22"/>
  <c r="M152" i="22"/>
  <c r="A153" i="22"/>
  <c r="B153" i="22"/>
  <c r="C153" i="22"/>
  <c r="D153" i="22"/>
  <c r="E153" i="22"/>
  <c r="F153" i="22"/>
  <c r="G153" i="22"/>
  <c r="H153" i="22"/>
  <c r="I153" i="22"/>
  <c r="J153" i="22"/>
  <c r="K153" i="22"/>
  <c r="L153" i="22"/>
  <c r="M153" i="22"/>
  <c r="A154" i="22"/>
  <c r="B154" i="22"/>
  <c r="C154" i="22"/>
  <c r="D154" i="22"/>
  <c r="E154" i="22"/>
  <c r="F154" i="22"/>
  <c r="G154" i="22"/>
  <c r="H154" i="22"/>
  <c r="I154" i="22"/>
  <c r="J154" i="22"/>
  <c r="K154" i="22"/>
  <c r="L154" i="22"/>
  <c r="M154" i="22"/>
  <c r="A155" i="22"/>
  <c r="B155" i="22"/>
  <c r="C155" i="22"/>
  <c r="D155" i="22"/>
  <c r="E155" i="22"/>
  <c r="F155" i="22"/>
  <c r="G155" i="22"/>
  <c r="H155" i="22"/>
  <c r="I155" i="22"/>
  <c r="J155" i="22"/>
  <c r="K155" i="22"/>
  <c r="L155" i="22"/>
  <c r="M155" i="22"/>
  <c r="A156" i="22"/>
  <c r="B156" i="22"/>
  <c r="C156" i="22"/>
  <c r="D156" i="22"/>
  <c r="E156" i="22"/>
  <c r="F156" i="22"/>
  <c r="G156" i="22"/>
  <c r="H156" i="22"/>
  <c r="I156" i="22"/>
  <c r="J156" i="22"/>
  <c r="K156" i="22"/>
  <c r="L156" i="22"/>
  <c r="M156" i="22"/>
  <c r="A157" i="22"/>
  <c r="B157" i="22"/>
  <c r="C157" i="22"/>
  <c r="D157" i="22"/>
  <c r="E157" i="22"/>
  <c r="F157" i="22"/>
  <c r="G157" i="22"/>
  <c r="H157" i="22"/>
  <c r="I157" i="22"/>
  <c r="J157" i="22"/>
  <c r="K157" i="22"/>
  <c r="L157" i="22"/>
  <c r="M157" i="22"/>
  <c r="A158" i="22"/>
  <c r="B158" i="22"/>
  <c r="C158" i="22"/>
  <c r="D158" i="22"/>
  <c r="E158" i="22"/>
  <c r="F158" i="22"/>
  <c r="G158" i="22"/>
  <c r="H158" i="22"/>
  <c r="I158" i="22"/>
  <c r="J158" i="22"/>
  <c r="K158" i="22"/>
  <c r="L158" i="22"/>
  <c r="M158" i="22"/>
  <c r="A159" i="22"/>
  <c r="B159" i="22"/>
  <c r="C159" i="22"/>
  <c r="D159" i="22"/>
  <c r="E159" i="22"/>
  <c r="F159" i="22"/>
  <c r="G159" i="22"/>
  <c r="H159" i="22"/>
  <c r="I159" i="22"/>
  <c r="J159" i="22"/>
  <c r="K159" i="22"/>
  <c r="L159" i="22"/>
  <c r="M159" i="22"/>
  <c r="A160" i="22"/>
  <c r="B160" i="22"/>
  <c r="C160" i="22"/>
  <c r="D160" i="22"/>
  <c r="E160" i="22"/>
  <c r="F160" i="22"/>
  <c r="G160" i="22"/>
  <c r="H160" i="22"/>
  <c r="I160" i="22"/>
  <c r="J160" i="22"/>
  <c r="K160" i="22"/>
  <c r="L160" i="22"/>
  <c r="M160" i="22"/>
  <c r="A161" i="22"/>
  <c r="B161" i="22"/>
  <c r="C161" i="22"/>
  <c r="D161" i="22"/>
  <c r="E161" i="22"/>
  <c r="F161" i="22"/>
  <c r="G161" i="22"/>
  <c r="H161" i="22"/>
  <c r="I161" i="22"/>
  <c r="J161" i="22"/>
  <c r="K161" i="22"/>
  <c r="L161" i="22"/>
  <c r="M161" i="22"/>
  <c r="A162" i="22"/>
  <c r="B162" i="22"/>
  <c r="C162" i="22"/>
  <c r="D162" i="22"/>
  <c r="E162" i="22"/>
  <c r="F162" i="22"/>
  <c r="G162" i="22"/>
  <c r="H162" i="22"/>
  <c r="I162" i="22"/>
  <c r="J162" i="22"/>
  <c r="K162" i="22"/>
  <c r="L162" i="22"/>
  <c r="M162" i="22"/>
  <c r="A163" i="22"/>
  <c r="B163" i="22"/>
  <c r="C163" i="22"/>
  <c r="D163" i="22"/>
  <c r="E163" i="22"/>
  <c r="F163" i="22"/>
  <c r="G163" i="22"/>
  <c r="H163" i="22"/>
  <c r="I163" i="22"/>
  <c r="J163" i="22"/>
  <c r="K163" i="22"/>
  <c r="L163" i="22"/>
  <c r="M163" i="22"/>
  <c r="A164" i="22"/>
  <c r="B164" i="22"/>
  <c r="C164" i="22"/>
  <c r="D164" i="22"/>
  <c r="E164" i="22"/>
  <c r="F164" i="22"/>
  <c r="G164" i="22"/>
  <c r="H164" i="22"/>
  <c r="I164" i="22"/>
  <c r="J164" i="22"/>
  <c r="K164" i="22"/>
  <c r="L164" i="22"/>
  <c r="M164" i="22"/>
  <c r="A165" i="22"/>
  <c r="B165" i="22"/>
  <c r="C165" i="22"/>
  <c r="D165" i="22"/>
  <c r="E165" i="22"/>
  <c r="F165" i="22"/>
  <c r="G165" i="22"/>
  <c r="H165" i="22"/>
  <c r="I165" i="22"/>
  <c r="J165" i="22"/>
  <c r="K165" i="22"/>
  <c r="L165" i="22"/>
  <c r="M165" i="22"/>
  <c r="A166" i="22"/>
  <c r="B166" i="22"/>
  <c r="C166" i="22"/>
  <c r="D166" i="22"/>
  <c r="E166" i="22"/>
  <c r="F166" i="22"/>
  <c r="G166" i="22"/>
  <c r="H166" i="22"/>
  <c r="I166" i="22"/>
  <c r="J166" i="22"/>
  <c r="K166" i="22"/>
  <c r="L166" i="22"/>
  <c r="M166" i="22"/>
  <c r="A167" i="22"/>
  <c r="B167" i="22"/>
  <c r="C167" i="22"/>
  <c r="D167" i="22"/>
  <c r="E167" i="22"/>
  <c r="F167" i="22"/>
  <c r="G167" i="22"/>
  <c r="H167" i="22"/>
  <c r="I167" i="22"/>
  <c r="J167" i="22"/>
  <c r="K167" i="22"/>
  <c r="L167" i="22"/>
  <c r="M167" i="22"/>
  <c r="A168" i="22"/>
  <c r="B168" i="22"/>
  <c r="C168" i="22"/>
  <c r="D168" i="22"/>
  <c r="E168" i="22"/>
  <c r="F168" i="22"/>
  <c r="G168" i="22"/>
  <c r="H168" i="22"/>
  <c r="I168" i="22"/>
  <c r="J168" i="22"/>
  <c r="K168" i="22"/>
  <c r="L168" i="22"/>
  <c r="M168" i="22"/>
  <c r="A169" i="22"/>
  <c r="B169" i="22"/>
  <c r="C169" i="22"/>
  <c r="D169" i="22"/>
  <c r="E169" i="22"/>
  <c r="F169" i="22"/>
  <c r="G169" i="22"/>
  <c r="H169" i="22"/>
  <c r="I169" i="22"/>
  <c r="J169" i="22"/>
  <c r="K169" i="22"/>
  <c r="L169" i="22"/>
  <c r="M169" i="22"/>
  <c r="A170" i="22"/>
  <c r="B170" i="22"/>
  <c r="C170" i="22"/>
  <c r="D170" i="22"/>
  <c r="E170" i="22"/>
  <c r="F170" i="22"/>
  <c r="G170" i="22"/>
  <c r="H170" i="22"/>
  <c r="I170" i="22"/>
  <c r="J170" i="22"/>
  <c r="K170" i="22"/>
  <c r="L170" i="22"/>
  <c r="M170" i="22"/>
  <c r="A171" i="22"/>
  <c r="B171" i="22"/>
  <c r="C171" i="22"/>
  <c r="D171" i="22"/>
  <c r="E171" i="22"/>
  <c r="F171" i="22"/>
  <c r="G171" i="22"/>
  <c r="H171" i="22"/>
  <c r="I171" i="22"/>
  <c r="J171" i="22"/>
  <c r="K171" i="22"/>
  <c r="L171" i="22"/>
  <c r="M171" i="22"/>
  <c r="A172" i="22"/>
  <c r="B172" i="22"/>
  <c r="C172" i="22"/>
  <c r="D172" i="22"/>
  <c r="E172" i="22"/>
  <c r="F172" i="22"/>
  <c r="G172" i="22"/>
  <c r="H172" i="22"/>
  <c r="I172" i="22"/>
  <c r="J172" i="22"/>
  <c r="K172" i="22"/>
  <c r="L172" i="22"/>
  <c r="M172" i="22"/>
  <c r="A173" i="22"/>
  <c r="B173" i="22"/>
  <c r="C173" i="22"/>
  <c r="D173" i="22"/>
  <c r="E173" i="22"/>
  <c r="F173" i="22"/>
  <c r="G173" i="22"/>
  <c r="H173" i="22"/>
  <c r="I173" i="22"/>
  <c r="J173" i="22"/>
  <c r="K173" i="22"/>
  <c r="L173" i="22"/>
  <c r="M173" i="22"/>
  <c r="A174" i="22"/>
  <c r="B174" i="22"/>
  <c r="C174" i="22"/>
  <c r="D174" i="22"/>
  <c r="E174" i="22"/>
  <c r="F174" i="22"/>
  <c r="G174" i="22"/>
  <c r="H174" i="22"/>
  <c r="I174" i="22"/>
  <c r="J174" i="22"/>
  <c r="K174" i="22"/>
  <c r="L174" i="22"/>
  <c r="M174" i="22"/>
  <c r="A175" i="22"/>
  <c r="B175" i="22"/>
  <c r="C175" i="22"/>
  <c r="D175" i="22"/>
  <c r="E175" i="22"/>
  <c r="F175" i="22"/>
  <c r="G175" i="22"/>
  <c r="H175" i="22"/>
  <c r="I175" i="22"/>
  <c r="J175" i="22"/>
  <c r="K175" i="22"/>
  <c r="L175" i="22"/>
  <c r="M175" i="22"/>
  <c r="A176" i="22"/>
  <c r="B176" i="22"/>
  <c r="C176" i="22"/>
  <c r="D176" i="22"/>
  <c r="E176" i="22"/>
  <c r="F176" i="22"/>
  <c r="G176" i="22"/>
  <c r="H176" i="22"/>
  <c r="I176" i="22"/>
  <c r="J176" i="22"/>
  <c r="K176" i="22"/>
  <c r="L176" i="22"/>
  <c r="M176" i="22"/>
  <c r="A177" i="22"/>
  <c r="B177" i="22"/>
  <c r="C177" i="22"/>
  <c r="D177" i="22"/>
  <c r="E177" i="22"/>
  <c r="F177" i="22"/>
  <c r="G177" i="22"/>
  <c r="H177" i="22"/>
  <c r="I177" i="22"/>
  <c r="J177" i="22"/>
  <c r="K177" i="22"/>
  <c r="L177" i="22"/>
  <c r="M177" i="22"/>
  <c r="A178" i="22"/>
  <c r="B178" i="22"/>
  <c r="C178" i="22"/>
  <c r="D178" i="22"/>
  <c r="E178" i="22"/>
  <c r="F178" i="22"/>
  <c r="G178" i="22"/>
  <c r="H178" i="22"/>
  <c r="I178" i="22"/>
  <c r="J178" i="22"/>
  <c r="K178" i="22"/>
  <c r="L178" i="22"/>
  <c r="M178" i="22"/>
  <c r="A179" i="22"/>
  <c r="B179" i="22"/>
  <c r="C179" i="22"/>
  <c r="D179" i="22"/>
  <c r="E179" i="22"/>
  <c r="F179" i="22"/>
  <c r="G179" i="22"/>
  <c r="H179" i="22"/>
  <c r="I179" i="22"/>
  <c r="J179" i="22"/>
  <c r="K179" i="22"/>
  <c r="L179" i="22"/>
  <c r="M179" i="22"/>
  <c r="A180" i="22"/>
  <c r="B180" i="22"/>
  <c r="C180" i="22"/>
  <c r="D180" i="22"/>
  <c r="E180" i="22"/>
  <c r="F180" i="22"/>
  <c r="G180" i="22"/>
  <c r="H180" i="22"/>
  <c r="I180" i="22"/>
  <c r="J180" i="22"/>
  <c r="K180" i="22"/>
  <c r="L180" i="22"/>
  <c r="M180" i="22"/>
  <c r="A181" i="22"/>
  <c r="B181" i="22"/>
  <c r="C181" i="22"/>
  <c r="D181" i="22"/>
  <c r="E181" i="22"/>
  <c r="F181" i="22"/>
  <c r="G181" i="22"/>
  <c r="H181" i="22"/>
  <c r="I181" i="22"/>
  <c r="J181" i="22"/>
  <c r="K181" i="22"/>
  <c r="L181" i="22"/>
  <c r="M181" i="22"/>
  <c r="A182" i="22"/>
  <c r="B182" i="22"/>
  <c r="C182" i="22"/>
  <c r="D182" i="22"/>
  <c r="E182" i="22"/>
  <c r="F182" i="22"/>
  <c r="G182" i="22"/>
  <c r="H182" i="22"/>
  <c r="I182" i="22"/>
  <c r="J182" i="22"/>
  <c r="K182" i="22"/>
  <c r="L182" i="22"/>
  <c r="M182" i="22"/>
  <c r="A183" i="22"/>
  <c r="B183" i="22"/>
  <c r="C183" i="22"/>
  <c r="D183" i="22"/>
  <c r="E183" i="22"/>
  <c r="F183" i="22"/>
  <c r="G183" i="22"/>
  <c r="H183" i="22"/>
  <c r="I183" i="22"/>
  <c r="J183" i="22"/>
  <c r="K183" i="22"/>
  <c r="L183" i="22"/>
  <c r="M183" i="22"/>
  <c r="A184" i="22"/>
  <c r="B184" i="22"/>
  <c r="C184" i="22"/>
  <c r="D184" i="22"/>
  <c r="E184" i="22"/>
  <c r="F184" i="22"/>
  <c r="G184" i="22"/>
  <c r="H184" i="22"/>
  <c r="I184" i="22"/>
  <c r="J184" i="22"/>
  <c r="K184" i="22"/>
  <c r="L184" i="22"/>
  <c r="M184" i="22"/>
  <c r="A185" i="22"/>
  <c r="B185" i="22"/>
  <c r="C185" i="22"/>
  <c r="D185" i="22"/>
  <c r="E185" i="22"/>
  <c r="F185" i="22"/>
  <c r="G185" i="22"/>
  <c r="H185" i="22"/>
  <c r="I185" i="22"/>
  <c r="J185" i="22"/>
  <c r="K185" i="22"/>
  <c r="L185" i="22"/>
  <c r="M185" i="22"/>
  <c r="A186" i="22"/>
  <c r="B186" i="22"/>
  <c r="C186" i="22"/>
  <c r="D186" i="22"/>
  <c r="E186" i="22"/>
  <c r="F186" i="22"/>
  <c r="G186" i="22"/>
  <c r="H186" i="22"/>
  <c r="I186" i="22"/>
  <c r="J186" i="22"/>
  <c r="K186" i="22"/>
  <c r="L186" i="22"/>
  <c r="M186" i="22"/>
  <c r="A187" i="22"/>
  <c r="B187" i="22"/>
  <c r="C187" i="22"/>
  <c r="D187" i="22"/>
  <c r="E187" i="22"/>
  <c r="F187" i="22"/>
  <c r="G187" i="22"/>
  <c r="H187" i="22"/>
  <c r="I187" i="22"/>
  <c r="J187" i="22"/>
  <c r="K187" i="22"/>
  <c r="L187" i="22"/>
  <c r="M187" i="22"/>
  <c r="A188" i="22"/>
  <c r="B188" i="22"/>
  <c r="C188" i="22"/>
  <c r="D188" i="22"/>
  <c r="E188" i="22"/>
  <c r="F188" i="22"/>
  <c r="G188" i="22"/>
  <c r="H188" i="22"/>
  <c r="I188" i="22"/>
  <c r="J188" i="22"/>
  <c r="K188" i="22"/>
  <c r="L188" i="22"/>
  <c r="M188" i="22"/>
  <c r="A189" i="22"/>
  <c r="B189" i="22"/>
  <c r="C189" i="22"/>
  <c r="D189" i="22"/>
  <c r="E189" i="22"/>
  <c r="F189" i="22"/>
  <c r="G189" i="22"/>
  <c r="H189" i="22"/>
  <c r="I189" i="22"/>
  <c r="J189" i="22"/>
  <c r="K189" i="22"/>
  <c r="L189" i="22"/>
  <c r="M189" i="22"/>
  <c r="A190" i="22"/>
  <c r="B190" i="22"/>
  <c r="C190" i="22"/>
  <c r="D190" i="22"/>
  <c r="E190" i="22"/>
  <c r="F190" i="22"/>
  <c r="G190" i="22"/>
  <c r="H190" i="22"/>
  <c r="I190" i="22"/>
  <c r="J190" i="22"/>
  <c r="K190" i="22"/>
  <c r="L190" i="22"/>
  <c r="M190" i="22"/>
  <c r="A191" i="22"/>
  <c r="B191" i="22"/>
  <c r="C191" i="22"/>
  <c r="D191" i="22"/>
  <c r="E191" i="22"/>
  <c r="F191" i="22"/>
  <c r="G191" i="22"/>
  <c r="H191" i="22"/>
  <c r="I191" i="22"/>
  <c r="J191" i="22"/>
  <c r="K191" i="22"/>
  <c r="L191" i="22"/>
  <c r="M191" i="22"/>
  <c r="A192" i="22"/>
  <c r="B192" i="22"/>
  <c r="C192" i="22"/>
  <c r="D192" i="22"/>
  <c r="E192" i="22"/>
  <c r="F192" i="22"/>
  <c r="G192" i="22"/>
  <c r="H192" i="22"/>
  <c r="I192" i="22"/>
  <c r="J192" i="22"/>
  <c r="K192" i="22"/>
  <c r="L192" i="22"/>
  <c r="M192" i="22"/>
  <c r="A193" i="22"/>
  <c r="B193" i="22"/>
  <c r="C193" i="22"/>
  <c r="D193" i="22"/>
  <c r="E193" i="22"/>
  <c r="F193" i="22"/>
  <c r="G193" i="22"/>
  <c r="H193" i="22"/>
  <c r="I193" i="22"/>
  <c r="J193" i="22"/>
  <c r="K193" i="22"/>
  <c r="L193" i="22"/>
  <c r="M193" i="22"/>
  <c r="A194" i="22"/>
  <c r="B194" i="22"/>
  <c r="C194" i="22"/>
  <c r="D194" i="22"/>
  <c r="E194" i="22"/>
  <c r="F194" i="22"/>
  <c r="G194" i="22"/>
  <c r="H194" i="22"/>
  <c r="I194" i="22"/>
  <c r="J194" i="22"/>
  <c r="K194" i="22"/>
  <c r="L194" i="22"/>
  <c r="M194" i="22"/>
  <c r="A195" i="22"/>
  <c r="B195" i="22"/>
  <c r="C195" i="22"/>
  <c r="D195" i="22"/>
  <c r="E195" i="22"/>
  <c r="F195" i="22"/>
  <c r="G195" i="22"/>
  <c r="H195" i="22"/>
  <c r="I195" i="22"/>
  <c r="J195" i="22"/>
  <c r="K195" i="22"/>
  <c r="L195" i="22"/>
  <c r="M195" i="22"/>
  <c r="A196" i="22"/>
  <c r="B196" i="22"/>
  <c r="C196" i="22"/>
  <c r="D196" i="22"/>
  <c r="E196" i="22"/>
  <c r="F196" i="22"/>
  <c r="G196" i="22"/>
  <c r="H196" i="22"/>
  <c r="I196" i="22"/>
  <c r="J196" i="22"/>
  <c r="K196" i="22"/>
  <c r="L196" i="22"/>
  <c r="M196" i="22"/>
  <c r="A197" i="22"/>
  <c r="B197" i="22"/>
  <c r="C197" i="22"/>
  <c r="D197" i="22"/>
  <c r="E197" i="22"/>
  <c r="F197" i="22"/>
  <c r="G197" i="22"/>
  <c r="H197" i="22"/>
  <c r="I197" i="22"/>
  <c r="J197" i="22"/>
  <c r="K197" i="22"/>
  <c r="L197" i="22"/>
  <c r="M197" i="22"/>
  <c r="A198" i="22"/>
  <c r="B198" i="22"/>
  <c r="C198" i="22"/>
  <c r="D198" i="22"/>
  <c r="E198" i="22"/>
  <c r="F198" i="22"/>
  <c r="G198" i="22"/>
  <c r="H198" i="22"/>
  <c r="I198" i="22"/>
  <c r="J198" i="22"/>
  <c r="K198" i="22"/>
  <c r="L198" i="22"/>
  <c r="M198" i="22"/>
  <c r="A199" i="22"/>
  <c r="B199" i="22"/>
  <c r="C199" i="22"/>
  <c r="D199" i="22"/>
  <c r="E199" i="22"/>
  <c r="F199" i="22"/>
  <c r="G199" i="22"/>
  <c r="H199" i="22"/>
  <c r="I199" i="22"/>
  <c r="J199" i="22"/>
  <c r="K199" i="22"/>
  <c r="L199" i="22"/>
  <c r="M199" i="22"/>
  <c r="A200" i="22"/>
  <c r="B200" i="22"/>
  <c r="C200" i="22"/>
  <c r="D200" i="22"/>
  <c r="E200" i="22"/>
  <c r="F200" i="22"/>
  <c r="G200" i="22"/>
  <c r="H200" i="22"/>
  <c r="I200" i="22"/>
  <c r="J200" i="22"/>
  <c r="K200" i="22"/>
  <c r="L200" i="22"/>
  <c r="M200" i="22"/>
  <c r="A201" i="22"/>
  <c r="B201" i="22"/>
  <c r="C201" i="22"/>
  <c r="D201" i="22"/>
  <c r="E201" i="22"/>
  <c r="F201" i="22"/>
  <c r="G201" i="22"/>
  <c r="H201" i="22"/>
  <c r="I201" i="22"/>
  <c r="J201" i="22"/>
  <c r="K201" i="22"/>
  <c r="L201" i="22"/>
  <c r="M201" i="22"/>
  <c r="A202" i="22"/>
  <c r="B202" i="22"/>
  <c r="C202" i="22"/>
  <c r="D202" i="22"/>
  <c r="E202" i="22"/>
  <c r="F202" i="22"/>
  <c r="G202" i="22"/>
  <c r="H202" i="22"/>
  <c r="I202" i="22"/>
  <c r="J202" i="22"/>
  <c r="K202" i="22"/>
  <c r="L202" i="22"/>
  <c r="M202" i="22"/>
  <c r="A203" i="22"/>
  <c r="B203" i="22"/>
  <c r="C203" i="22"/>
  <c r="D203" i="22"/>
  <c r="E203" i="22"/>
  <c r="F203" i="22"/>
  <c r="G203" i="22"/>
  <c r="H203" i="22"/>
  <c r="I203" i="22"/>
  <c r="J203" i="22"/>
  <c r="K203" i="22"/>
  <c r="L203" i="22"/>
  <c r="M203" i="22"/>
  <c r="A204" i="22"/>
  <c r="B204" i="22"/>
  <c r="C204" i="22"/>
  <c r="D204" i="22"/>
  <c r="E204" i="22"/>
  <c r="F204" i="22"/>
  <c r="G204" i="22"/>
  <c r="H204" i="22"/>
  <c r="I204" i="22"/>
  <c r="J204" i="22"/>
  <c r="K204" i="22"/>
  <c r="L204" i="22"/>
  <c r="M204" i="22"/>
  <c r="A205" i="22"/>
  <c r="B205" i="22"/>
  <c r="C205" i="22"/>
  <c r="D205" i="22"/>
  <c r="E205" i="22"/>
  <c r="F205" i="22"/>
  <c r="G205" i="22"/>
  <c r="H205" i="22"/>
  <c r="I205" i="22"/>
  <c r="J205" i="22"/>
  <c r="K205" i="22"/>
  <c r="L205" i="22"/>
  <c r="M205" i="22"/>
  <c r="A206" i="22"/>
  <c r="B206" i="22"/>
  <c r="C206" i="22"/>
  <c r="D206" i="22"/>
  <c r="E206" i="22"/>
  <c r="F206" i="22"/>
  <c r="G206" i="22"/>
  <c r="H206" i="22"/>
  <c r="I206" i="22"/>
  <c r="J206" i="22"/>
  <c r="K206" i="22"/>
  <c r="L206" i="22"/>
  <c r="M206" i="22"/>
  <c r="A207" i="22"/>
  <c r="B207" i="22"/>
  <c r="C207" i="22"/>
  <c r="D207" i="22"/>
  <c r="E207" i="22"/>
  <c r="F207" i="22"/>
  <c r="G207" i="22"/>
  <c r="H207" i="22"/>
  <c r="I207" i="22"/>
  <c r="J207" i="22"/>
  <c r="K207" i="22"/>
  <c r="L207" i="22"/>
  <c r="M207" i="22"/>
  <c r="A208" i="22"/>
  <c r="B208" i="22"/>
  <c r="C208" i="22"/>
  <c r="D208" i="22"/>
  <c r="E208" i="22"/>
  <c r="F208" i="22"/>
  <c r="G208" i="22"/>
  <c r="H208" i="22"/>
  <c r="I208" i="22"/>
  <c r="J208" i="22"/>
  <c r="K208" i="22"/>
  <c r="L208" i="22"/>
  <c r="M208" i="22"/>
  <c r="A209" i="22"/>
  <c r="B209" i="22"/>
  <c r="C209" i="22"/>
  <c r="D209" i="22"/>
  <c r="E209" i="22"/>
  <c r="F209" i="22"/>
  <c r="G209" i="22"/>
  <c r="H209" i="22"/>
  <c r="I209" i="22"/>
  <c r="J209" i="22"/>
  <c r="K209" i="22"/>
  <c r="L209" i="22"/>
  <c r="M209" i="22"/>
  <c r="A210" i="22"/>
  <c r="B210" i="22"/>
  <c r="C210" i="22"/>
  <c r="D210" i="22"/>
  <c r="E210" i="22"/>
  <c r="F210" i="22"/>
  <c r="G210" i="22"/>
  <c r="H210" i="22"/>
  <c r="I210" i="22"/>
  <c r="J210" i="22"/>
  <c r="K210" i="22"/>
  <c r="L210" i="22"/>
  <c r="M210" i="22"/>
  <c r="A211" i="22"/>
  <c r="B211" i="22"/>
  <c r="C211" i="22"/>
  <c r="D211" i="22"/>
  <c r="E211" i="22"/>
  <c r="F211" i="22"/>
  <c r="G211" i="22"/>
  <c r="H211" i="22"/>
  <c r="I211" i="22"/>
  <c r="J211" i="22"/>
  <c r="K211" i="22"/>
  <c r="L211" i="22"/>
  <c r="M211" i="22"/>
  <c r="A212" i="22"/>
  <c r="B212" i="22"/>
  <c r="C212" i="22"/>
  <c r="D212" i="22"/>
  <c r="E212" i="22"/>
  <c r="F212" i="22"/>
  <c r="G212" i="22"/>
  <c r="H212" i="22"/>
  <c r="I212" i="22"/>
  <c r="J212" i="22"/>
  <c r="K212" i="22"/>
  <c r="L212" i="22"/>
  <c r="M212" i="22"/>
  <c r="A213" i="22"/>
  <c r="B213" i="22"/>
  <c r="C213" i="22"/>
  <c r="D213" i="22"/>
  <c r="E213" i="22"/>
  <c r="F213" i="22"/>
  <c r="G213" i="22"/>
  <c r="H213" i="22"/>
  <c r="I213" i="22"/>
  <c r="J213" i="22"/>
  <c r="K213" i="22"/>
  <c r="L213" i="22"/>
  <c r="M213" i="22"/>
  <c r="A214" i="22"/>
  <c r="B214" i="22"/>
  <c r="C214" i="22"/>
  <c r="D214" i="22"/>
  <c r="E214" i="22"/>
  <c r="F214" i="22"/>
  <c r="G214" i="22"/>
  <c r="H214" i="22"/>
  <c r="I214" i="22"/>
  <c r="J214" i="22"/>
  <c r="K214" i="22"/>
  <c r="L214" i="22"/>
  <c r="M214" i="22"/>
  <c r="A215" i="22"/>
  <c r="B215" i="22"/>
  <c r="C215" i="22"/>
  <c r="D215" i="22"/>
  <c r="E215" i="22"/>
  <c r="F215" i="22"/>
  <c r="G215" i="22"/>
  <c r="H215" i="22"/>
  <c r="I215" i="22"/>
  <c r="J215" i="22"/>
  <c r="K215" i="22"/>
  <c r="L215" i="22"/>
  <c r="M215" i="22"/>
  <c r="A216" i="22"/>
  <c r="B216" i="22"/>
  <c r="C216" i="22"/>
  <c r="D216" i="22"/>
  <c r="E216" i="22"/>
  <c r="F216" i="22"/>
  <c r="G216" i="22"/>
  <c r="H216" i="22"/>
  <c r="I216" i="22"/>
  <c r="J216" i="22"/>
  <c r="K216" i="22"/>
  <c r="L216" i="22"/>
  <c r="M216" i="22"/>
  <c r="A217" i="22"/>
  <c r="B217" i="22"/>
  <c r="C217" i="22"/>
  <c r="D217" i="22"/>
  <c r="E217" i="22"/>
  <c r="F217" i="22"/>
  <c r="G217" i="22"/>
  <c r="H217" i="22"/>
  <c r="I217" i="22"/>
  <c r="J217" i="22"/>
  <c r="K217" i="22"/>
  <c r="L217" i="22"/>
  <c r="M217" i="22"/>
  <c r="A218" i="22"/>
  <c r="B218" i="22"/>
  <c r="C218" i="22"/>
  <c r="D218" i="22"/>
  <c r="E218" i="22"/>
  <c r="F218" i="22"/>
  <c r="G218" i="22"/>
  <c r="H218" i="22"/>
  <c r="I218" i="22"/>
  <c r="J218" i="22"/>
  <c r="K218" i="22"/>
  <c r="L218" i="22"/>
  <c r="M218" i="22"/>
  <c r="A219" i="22"/>
  <c r="B219" i="22"/>
  <c r="C219" i="22"/>
  <c r="D219" i="22"/>
  <c r="E219" i="22"/>
  <c r="F219" i="22"/>
  <c r="G219" i="22"/>
  <c r="H219" i="22"/>
  <c r="I219" i="22"/>
  <c r="J219" i="22"/>
  <c r="K219" i="22"/>
  <c r="L219" i="22"/>
  <c r="M219" i="22"/>
  <c r="A220" i="22"/>
  <c r="B220" i="22"/>
  <c r="C220" i="22"/>
  <c r="D220" i="22"/>
  <c r="E220" i="22"/>
  <c r="F220" i="22"/>
  <c r="G220" i="22"/>
  <c r="H220" i="22"/>
  <c r="I220" i="22"/>
  <c r="J220" i="22"/>
  <c r="K220" i="22"/>
  <c r="L220" i="22"/>
  <c r="M220" i="22"/>
  <c r="A221" i="22"/>
  <c r="B221" i="22"/>
  <c r="C221" i="22"/>
  <c r="D221" i="22"/>
  <c r="E221" i="22"/>
  <c r="F221" i="22"/>
  <c r="G221" i="22"/>
  <c r="H221" i="22"/>
  <c r="I221" i="22"/>
  <c r="J221" i="22"/>
  <c r="K221" i="22"/>
  <c r="L221" i="22"/>
  <c r="M221" i="22"/>
  <c r="A222" i="22"/>
  <c r="B222" i="22"/>
  <c r="C222" i="22"/>
  <c r="D222" i="22"/>
  <c r="E222" i="22"/>
  <c r="F222" i="22"/>
  <c r="G222" i="22"/>
  <c r="H222" i="22"/>
  <c r="I222" i="22"/>
  <c r="J222" i="22"/>
  <c r="K222" i="22"/>
  <c r="L222" i="22"/>
  <c r="M222" i="22"/>
  <c r="A223" i="22"/>
  <c r="B223" i="22"/>
  <c r="C223" i="22"/>
  <c r="D223" i="22"/>
  <c r="E223" i="22"/>
  <c r="F223" i="22"/>
  <c r="G223" i="22"/>
  <c r="H223" i="22"/>
  <c r="I223" i="22"/>
  <c r="J223" i="22"/>
  <c r="K223" i="22"/>
  <c r="L223" i="22"/>
  <c r="M223" i="22"/>
  <c r="A224" i="22"/>
  <c r="B224" i="22"/>
  <c r="C224" i="22"/>
  <c r="D224" i="22"/>
  <c r="E224" i="22"/>
  <c r="F224" i="22"/>
  <c r="G224" i="22"/>
  <c r="H224" i="22"/>
  <c r="I224" i="22"/>
  <c r="J224" i="22"/>
  <c r="K224" i="22"/>
  <c r="L224" i="22"/>
  <c r="M224" i="22"/>
  <c r="A225" i="22"/>
  <c r="B225" i="22"/>
  <c r="C225" i="22"/>
  <c r="D225" i="22"/>
  <c r="E225" i="22"/>
  <c r="F225" i="22"/>
  <c r="G225" i="22"/>
  <c r="H225" i="22"/>
  <c r="I225" i="22"/>
  <c r="J225" i="22"/>
  <c r="K225" i="22"/>
  <c r="L225" i="22"/>
  <c r="M225" i="22"/>
  <c r="A226" i="22"/>
  <c r="B226" i="22"/>
  <c r="C226" i="22"/>
  <c r="D226" i="22"/>
  <c r="E226" i="22"/>
  <c r="F226" i="22"/>
  <c r="G226" i="22"/>
  <c r="H226" i="22"/>
  <c r="I226" i="22"/>
  <c r="J226" i="22"/>
  <c r="K226" i="22"/>
  <c r="L226" i="22"/>
  <c r="M226" i="22"/>
  <c r="A227" i="22"/>
  <c r="B227" i="22"/>
  <c r="C227" i="22"/>
  <c r="D227" i="22"/>
  <c r="E227" i="22"/>
  <c r="F227" i="22"/>
  <c r="G227" i="22"/>
  <c r="H227" i="22"/>
  <c r="I227" i="22"/>
  <c r="J227" i="22"/>
  <c r="K227" i="22"/>
  <c r="L227" i="22"/>
  <c r="M227" i="22"/>
  <c r="A228" i="22"/>
  <c r="B228" i="22"/>
  <c r="C228" i="22"/>
  <c r="D228" i="22"/>
  <c r="E228" i="22"/>
  <c r="F228" i="22"/>
  <c r="G228" i="22"/>
  <c r="H228" i="22"/>
  <c r="I228" i="22"/>
  <c r="J228" i="22"/>
  <c r="K228" i="22"/>
  <c r="L228" i="22"/>
  <c r="M228" i="22"/>
  <c r="A229" i="22"/>
  <c r="B229" i="22"/>
  <c r="C229" i="22"/>
  <c r="D229" i="22"/>
  <c r="E229" i="22"/>
  <c r="F229" i="22"/>
  <c r="G229" i="22"/>
  <c r="H229" i="22"/>
  <c r="I229" i="22"/>
  <c r="J229" i="22"/>
  <c r="K229" i="22"/>
  <c r="L229" i="22"/>
  <c r="M229" i="22"/>
  <c r="A230" i="22"/>
  <c r="B230" i="22"/>
  <c r="C230" i="22"/>
  <c r="D230" i="22"/>
  <c r="E230" i="22"/>
  <c r="F230" i="22"/>
  <c r="G230" i="22"/>
  <c r="H230" i="22"/>
  <c r="I230" i="22"/>
  <c r="J230" i="22"/>
  <c r="K230" i="22"/>
  <c r="L230" i="22"/>
  <c r="M230" i="22"/>
  <c r="A231" i="22"/>
  <c r="B231" i="22"/>
  <c r="C231" i="22"/>
  <c r="D231" i="22"/>
  <c r="E231" i="22"/>
  <c r="F231" i="22"/>
  <c r="G231" i="22"/>
  <c r="H231" i="22"/>
  <c r="I231" i="22"/>
  <c r="J231" i="22"/>
  <c r="K231" i="22"/>
  <c r="L231" i="22"/>
  <c r="M231" i="22"/>
  <c r="A232" i="22"/>
  <c r="B232" i="22"/>
  <c r="C232" i="22"/>
  <c r="D232" i="22"/>
  <c r="E232" i="22"/>
  <c r="F232" i="22"/>
  <c r="G232" i="22"/>
  <c r="H232" i="22"/>
  <c r="I232" i="22"/>
  <c r="J232" i="22"/>
  <c r="K232" i="22"/>
  <c r="L232" i="22"/>
  <c r="M232" i="22"/>
  <c r="A233" i="22"/>
  <c r="B233" i="22"/>
  <c r="C233" i="22"/>
  <c r="D233" i="22"/>
  <c r="E233" i="22"/>
  <c r="F233" i="22"/>
  <c r="G233" i="22"/>
  <c r="H233" i="22"/>
  <c r="I233" i="22"/>
  <c r="J233" i="22"/>
  <c r="K233" i="22"/>
  <c r="L233" i="22"/>
  <c r="M233" i="22"/>
  <c r="A234" i="22"/>
  <c r="B234" i="22"/>
  <c r="C234" i="22"/>
  <c r="D234" i="22"/>
  <c r="E234" i="22"/>
  <c r="F234" i="22"/>
  <c r="G234" i="22"/>
  <c r="H234" i="22"/>
  <c r="I234" i="22"/>
  <c r="J234" i="22"/>
  <c r="K234" i="22"/>
  <c r="L234" i="22"/>
  <c r="M234" i="22"/>
  <c r="A235" i="22"/>
  <c r="B235" i="22"/>
  <c r="C235" i="22"/>
  <c r="D235" i="22"/>
  <c r="E235" i="22"/>
  <c r="F235" i="22"/>
  <c r="G235" i="22"/>
  <c r="H235" i="22"/>
  <c r="I235" i="22"/>
  <c r="J235" i="22"/>
  <c r="K235" i="22"/>
  <c r="L235" i="22"/>
  <c r="M235" i="22"/>
  <c r="A236" i="22"/>
  <c r="B236" i="22"/>
  <c r="C236" i="22"/>
  <c r="D236" i="22"/>
  <c r="E236" i="22"/>
  <c r="F236" i="22"/>
  <c r="G236" i="22"/>
  <c r="H236" i="22"/>
  <c r="I236" i="22"/>
  <c r="J236" i="22"/>
  <c r="K236" i="22"/>
  <c r="L236" i="22"/>
  <c r="M236" i="22"/>
  <c r="A237" i="22"/>
  <c r="B237" i="22"/>
  <c r="C237" i="22"/>
  <c r="D237" i="22"/>
  <c r="E237" i="22"/>
  <c r="F237" i="22"/>
  <c r="G237" i="22"/>
  <c r="H237" i="22"/>
  <c r="I237" i="22"/>
  <c r="J237" i="22"/>
  <c r="K237" i="22"/>
  <c r="L237" i="22"/>
  <c r="M237" i="22"/>
  <c r="A238" i="22"/>
  <c r="B238" i="22"/>
  <c r="C238" i="22"/>
  <c r="D238" i="22"/>
  <c r="E238" i="22"/>
  <c r="F238" i="22"/>
  <c r="G238" i="22"/>
  <c r="H238" i="22"/>
  <c r="I238" i="22"/>
  <c r="J238" i="22"/>
  <c r="K238" i="22"/>
  <c r="L238" i="22"/>
  <c r="M238" i="22"/>
  <c r="A239" i="22"/>
  <c r="B239" i="22"/>
  <c r="C239" i="22"/>
  <c r="D239" i="22"/>
  <c r="E239" i="22"/>
  <c r="F239" i="22"/>
  <c r="G239" i="22"/>
  <c r="H239" i="22"/>
  <c r="I239" i="22"/>
  <c r="J239" i="22"/>
  <c r="K239" i="22"/>
  <c r="L239" i="22"/>
  <c r="M239" i="22"/>
  <c r="A240" i="22"/>
  <c r="B240" i="22"/>
  <c r="C240" i="22"/>
  <c r="D240" i="22"/>
  <c r="E240" i="22"/>
  <c r="F240" i="22"/>
  <c r="G240" i="22"/>
  <c r="H240" i="22"/>
  <c r="I240" i="22"/>
  <c r="J240" i="22"/>
  <c r="K240" i="22"/>
  <c r="L240" i="22"/>
  <c r="M240" i="22"/>
  <c r="A241" i="22"/>
  <c r="B241" i="22"/>
  <c r="C241" i="22"/>
  <c r="D241" i="22"/>
  <c r="E241" i="22"/>
  <c r="F241" i="22"/>
  <c r="G241" i="22"/>
  <c r="H241" i="22"/>
  <c r="I241" i="22"/>
  <c r="J241" i="22"/>
  <c r="K241" i="22"/>
  <c r="L241" i="22"/>
  <c r="M241" i="22"/>
  <c r="A242" i="22"/>
  <c r="B242" i="22"/>
  <c r="C242" i="22"/>
  <c r="D242" i="22"/>
  <c r="E242" i="22"/>
  <c r="F242" i="22"/>
  <c r="G242" i="22"/>
  <c r="H242" i="22"/>
  <c r="I242" i="22"/>
  <c r="J242" i="22"/>
  <c r="K242" i="22"/>
  <c r="L242" i="22"/>
  <c r="M242" i="22"/>
  <c r="A243" i="22"/>
  <c r="B243" i="22"/>
  <c r="C243" i="22"/>
  <c r="D243" i="22"/>
  <c r="E243" i="22"/>
  <c r="F243" i="22"/>
  <c r="G243" i="22"/>
  <c r="H243" i="22"/>
  <c r="I243" i="22"/>
  <c r="J243" i="22"/>
  <c r="K243" i="22"/>
  <c r="L243" i="22"/>
  <c r="M243" i="22"/>
  <c r="A244" i="22"/>
  <c r="B244" i="22"/>
  <c r="C244" i="22"/>
  <c r="D244" i="22"/>
  <c r="E244" i="22"/>
  <c r="F244" i="22"/>
  <c r="G244" i="22"/>
  <c r="H244" i="22"/>
  <c r="I244" i="22"/>
  <c r="J244" i="22"/>
  <c r="K244" i="22"/>
  <c r="L244" i="22"/>
  <c r="M244" i="22"/>
  <c r="A245" i="22"/>
  <c r="B245" i="22"/>
  <c r="C245" i="22"/>
  <c r="D245" i="22"/>
  <c r="E245" i="22"/>
  <c r="F245" i="22"/>
  <c r="G245" i="22"/>
  <c r="H245" i="22"/>
  <c r="I245" i="22"/>
  <c r="J245" i="22"/>
  <c r="K245" i="22"/>
  <c r="L245" i="22"/>
  <c r="M245" i="22"/>
  <c r="A246" i="22"/>
  <c r="B246" i="22"/>
  <c r="C246" i="22"/>
  <c r="D246" i="22"/>
  <c r="E246" i="22"/>
  <c r="F246" i="22"/>
  <c r="G246" i="22"/>
  <c r="H246" i="22"/>
  <c r="I246" i="22"/>
  <c r="J246" i="22"/>
  <c r="K246" i="22"/>
  <c r="L246" i="22"/>
  <c r="M246" i="22"/>
  <c r="A247" i="22"/>
  <c r="B247" i="22"/>
  <c r="C247" i="22"/>
  <c r="D247" i="22"/>
  <c r="E247" i="22"/>
  <c r="F247" i="22"/>
  <c r="G247" i="22"/>
  <c r="H247" i="22"/>
  <c r="I247" i="22"/>
  <c r="J247" i="22"/>
  <c r="K247" i="22"/>
  <c r="L247" i="22"/>
  <c r="M247" i="22"/>
  <c r="A248" i="22"/>
  <c r="B248" i="22"/>
  <c r="C248" i="22"/>
  <c r="D248" i="22"/>
  <c r="E248" i="22"/>
  <c r="F248" i="22"/>
  <c r="G248" i="22"/>
  <c r="H248" i="22"/>
  <c r="I248" i="22"/>
  <c r="J248" i="22"/>
  <c r="K248" i="22"/>
  <c r="L248" i="22"/>
  <c r="M248" i="22"/>
  <c r="A249" i="22"/>
  <c r="B249" i="22"/>
  <c r="C249" i="22"/>
  <c r="D249" i="22"/>
  <c r="E249" i="22"/>
  <c r="F249" i="22"/>
  <c r="G249" i="22"/>
  <c r="H249" i="22"/>
  <c r="I249" i="22"/>
  <c r="J249" i="22"/>
  <c r="K249" i="22"/>
  <c r="L249" i="22"/>
  <c r="M249" i="22"/>
  <c r="A250" i="22"/>
  <c r="B250" i="22"/>
  <c r="C250" i="22"/>
  <c r="D250" i="22"/>
  <c r="E250" i="22"/>
  <c r="F250" i="22"/>
  <c r="G250" i="22"/>
  <c r="H250" i="22"/>
  <c r="I250" i="22"/>
  <c r="J250" i="22"/>
  <c r="K250" i="22"/>
  <c r="L250" i="22"/>
  <c r="M250" i="22"/>
  <c r="A251" i="22"/>
  <c r="B251" i="22"/>
  <c r="C251" i="22"/>
  <c r="D251" i="22"/>
  <c r="E251" i="22"/>
  <c r="F251" i="22"/>
  <c r="G251" i="22"/>
  <c r="H251" i="22"/>
  <c r="I251" i="22"/>
  <c r="J251" i="22"/>
  <c r="K251" i="22"/>
  <c r="L251" i="22"/>
  <c r="M251" i="22"/>
  <c r="A252" i="22"/>
  <c r="B252" i="22"/>
  <c r="C252" i="22"/>
  <c r="D252" i="22"/>
  <c r="E252" i="22"/>
  <c r="F252" i="22"/>
  <c r="G252" i="22"/>
  <c r="H252" i="22"/>
  <c r="I252" i="22"/>
  <c r="J252" i="22"/>
  <c r="K252" i="22"/>
  <c r="L252" i="22"/>
  <c r="M252" i="22"/>
  <c r="A253" i="22"/>
  <c r="B253" i="22"/>
  <c r="C253" i="22"/>
  <c r="D253" i="22"/>
  <c r="E253" i="22"/>
  <c r="F253" i="22"/>
  <c r="G253" i="22"/>
  <c r="H253" i="22"/>
  <c r="I253" i="22"/>
  <c r="J253" i="22"/>
  <c r="K253" i="22"/>
  <c r="L253" i="22"/>
  <c r="M253" i="22"/>
  <c r="A254" i="22"/>
  <c r="B254" i="22"/>
  <c r="C254" i="22"/>
  <c r="D254" i="22"/>
  <c r="E254" i="22"/>
  <c r="F254" i="22"/>
  <c r="G254" i="22"/>
  <c r="H254" i="22"/>
  <c r="I254" i="22"/>
  <c r="J254" i="22"/>
  <c r="K254" i="22"/>
  <c r="L254" i="22"/>
  <c r="M254" i="22"/>
  <c r="A255" i="22"/>
  <c r="B255" i="22"/>
  <c r="C255" i="22"/>
  <c r="D255" i="22"/>
  <c r="E255" i="22"/>
  <c r="F255" i="22"/>
  <c r="G255" i="22"/>
  <c r="H255" i="22"/>
  <c r="I255" i="22"/>
  <c r="J255" i="22"/>
  <c r="K255" i="22"/>
  <c r="L255" i="22"/>
  <c r="M255" i="22"/>
  <c r="A256" i="22"/>
  <c r="B256" i="22"/>
  <c r="C256" i="22"/>
  <c r="D256" i="22"/>
  <c r="E256" i="22"/>
  <c r="F256" i="22"/>
  <c r="G256" i="22"/>
  <c r="H256" i="22"/>
  <c r="I256" i="22"/>
  <c r="J256" i="22"/>
  <c r="K256" i="22"/>
  <c r="L256" i="22"/>
  <c r="M256" i="22"/>
  <c r="A257" i="22"/>
  <c r="B257" i="22"/>
  <c r="C257" i="22"/>
  <c r="D257" i="22"/>
  <c r="E257" i="22"/>
  <c r="F257" i="22"/>
  <c r="G257" i="22"/>
  <c r="H257" i="22"/>
  <c r="I257" i="22"/>
  <c r="J257" i="22"/>
  <c r="K257" i="22"/>
  <c r="L257" i="22"/>
  <c r="M257" i="22"/>
  <c r="A258" i="22"/>
  <c r="B258" i="22"/>
  <c r="C258" i="22"/>
  <c r="D258" i="22"/>
  <c r="E258" i="22"/>
  <c r="F258" i="22"/>
  <c r="G258" i="22"/>
  <c r="H258" i="22"/>
  <c r="I258" i="22"/>
  <c r="J258" i="22"/>
  <c r="K258" i="22"/>
  <c r="L258" i="22"/>
  <c r="M258" i="22"/>
  <c r="A259" i="22"/>
  <c r="B259" i="22"/>
  <c r="C259" i="22"/>
  <c r="D259" i="22"/>
  <c r="E259" i="22"/>
  <c r="F259" i="22"/>
  <c r="G259" i="22"/>
  <c r="H259" i="22"/>
  <c r="I259" i="22"/>
  <c r="J259" i="22"/>
  <c r="K259" i="22"/>
  <c r="L259" i="22"/>
  <c r="M259" i="22"/>
  <c r="A260" i="22"/>
  <c r="B260" i="22"/>
  <c r="C260" i="22"/>
  <c r="D260" i="22"/>
  <c r="E260" i="22"/>
  <c r="F260" i="22"/>
  <c r="G260" i="22"/>
  <c r="H260" i="22"/>
  <c r="I260" i="22"/>
  <c r="J260" i="22"/>
  <c r="K260" i="22"/>
  <c r="L260" i="22"/>
  <c r="M260" i="22"/>
  <c r="A261" i="22"/>
  <c r="B261" i="22"/>
  <c r="C261" i="22"/>
  <c r="D261" i="22"/>
  <c r="E261" i="22"/>
  <c r="F261" i="22"/>
  <c r="G261" i="22"/>
  <c r="H261" i="22"/>
  <c r="I261" i="22"/>
  <c r="J261" i="22"/>
  <c r="K261" i="22"/>
  <c r="L261" i="22"/>
  <c r="M261" i="22"/>
  <c r="A262" i="22"/>
  <c r="B262" i="22"/>
  <c r="C262" i="22"/>
  <c r="D262" i="22"/>
  <c r="E262" i="22"/>
  <c r="F262" i="22"/>
  <c r="G262" i="22"/>
  <c r="H262" i="22"/>
  <c r="I262" i="22"/>
  <c r="J262" i="22"/>
  <c r="K262" i="22"/>
  <c r="L262" i="22"/>
  <c r="M262" i="22"/>
  <c r="A263" i="22"/>
  <c r="B263" i="22"/>
  <c r="C263" i="22"/>
  <c r="D263" i="22"/>
  <c r="E263" i="22"/>
  <c r="F263" i="22"/>
  <c r="G263" i="22"/>
  <c r="H263" i="22"/>
  <c r="I263" i="22"/>
  <c r="J263" i="22"/>
  <c r="K263" i="22"/>
  <c r="L263" i="22"/>
  <c r="M263" i="22"/>
  <c r="A264" i="22"/>
  <c r="B264" i="22"/>
  <c r="C264" i="22"/>
  <c r="D264" i="22"/>
  <c r="E264" i="22"/>
  <c r="F264" i="22"/>
  <c r="G264" i="22"/>
  <c r="H264" i="22"/>
  <c r="I264" i="22"/>
  <c r="J264" i="22"/>
  <c r="K264" i="22"/>
  <c r="L264" i="22"/>
  <c r="M264" i="22"/>
  <c r="A265" i="22"/>
  <c r="B265" i="22"/>
  <c r="C265" i="22"/>
  <c r="D265" i="22"/>
  <c r="E265" i="22"/>
  <c r="F265" i="22"/>
  <c r="G265" i="22"/>
  <c r="H265" i="22"/>
  <c r="I265" i="22"/>
  <c r="J265" i="22"/>
  <c r="K265" i="22"/>
  <c r="L265" i="22"/>
  <c r="M265" i="22"/>
  <c r="A266" i="22"/>
  <c r="B266" i="22"/>
  <c r="C266" i="22"/>
  <c r="D266" i="22"/>
  <c r="E266" i="22"/>
  <c r="F266" i="22"/>
  <c r="G266" i="22"/>
  <c r="H266" i="22"/>
  <c r="I266" i="22"/>
  <c r="J266" i="22"/>
  <c r="K266" i="22"/>
  <c r="L266" i="22"/>
  <c r="M266" i="22"/>
  <c r="A267" i="22"/>
  <c r="B267" i="22"/>
  <c r="C267" i="22"/>
  <c r="D267" i="22"/>
  <c r="E267" i="22"/>
  <c r="F267" i="22"/>
  <c r="G267" i="22"/>
  <c r="H267" i="22"/>
  <c r="I267" i="22"/>
  <c r="J267" i="22"/>
  <c r="K267" i="22"/>
  <c r="L267" i="22"/>
  <c r="M267" i="22"/>
  <c r="A268" i="22"/>
  <c r="B268" i="22"/>
  <c r="C268" i="22"/>
  <c r="D268" i="22"/>
  <c r="E268" i="22"/>
  <c r="F268" i="22"/>
  <c r="G268" i="22"/>
  <c r="H268" i="22"/>
  <c r="I268" i="22"/>
  <c r="J268" i="22"/>
  <c r="K268" i="22"/>
  <c r="L268" i="22"/>
  <c r="M268" i="22"/>
  <c r="A269" i="22"/>
  <c r="B269" i="22"/>
  <c r="C269" i="22"/>
  <c r="D269" i="22"/>
  <c r="E269" i="22"/>
  <c r="F269" i="22"/>
  <c r="G269" i="22"/>
  <c r="H269" i="22"/>
  <c r="I269" i="22"/>
  <c r="J269" i="22"/>
  <c r="K269" i="22"/>
  <c r="L269" i="22"/>
  <c r="M269" i="22"/>
  <c r="A270" i="22"/>
  <c r="B270" i="22"/>
  <c r="C270" i="22"/>
  <c r="D270" i="22"/>
  <c r="E270" i="22"/>
  <c r="F270" i="22"/>
  <c r="G270" i="22"/>
  <c r="H270" i="22"/>
  <c r="I270" i="22"/>
  <c r="J270" i="22"/>
  <c r="K270" i="22"/>
  <c r="L270" i="22"/>
  <c r="M270" i="22"/>
  <c r="A271" i="22"/>
  <c r="B271" i="22"/>
  <c r="C271" i="22"/>
  <c r="D271" i="22"/>
  <c r="E271" i="22"/>
  <c r="F271" i="22"/>
  <c r="G271" i="22"/>
  <c r="H271" i="22"/>
  <c r="I271" i="22"/>
  <c r="J271" i="22"/>
  <c r="K271" i="22"/>
  <c r="L271" i="22"/>
  <c r="M271" i="22"/>
  <c r="A272" i="22"/>
  <c r="B272" i="22"/>
  <c r="C272" i="22"/>
  <c r="D272" i="22"/>
  <c r="E272" i="22"/>
  <c r="F272" i="22"/>
  <c r="G272" i="22"/>
  <c r="H272" i="22"/>
  <c r="I272" i="22"/>
  <c r="J272" i="22"/>
  <c r="K272" i="22"/>
  <c r="L272" i="22"/>
  <c r="M272" i="22"/>
  <c r="A273" i="22"/>
  <c r="B273" i="22"/>
  <c r="C273" i="22"/>
  <c r="D273" i="22"/>
  <c r="E273" i="22"/>
  <c r="F273" i="22"/>
  <c r="G273" i="22"/>
  <c r="H273" i="22"/>
  <c r="I273" i="22"/>
  <c r="J273" i="22"/>
  <c r="K273" i="22"/>
  <c r="L273" i="22"/>
  <c r="M273" i="22"/>
  <c r="A274" i="22"/>
  <c r="B274" i="22"/>
  <c r="C274" i="22"/>
  <c r="D274" i="22"/>
  <c r="E274" i="22"/>
  <c r="F274" i="22"/>
  <c r="G274" i="22"/>
  <c r="H274" i="22"/>
  <c r="I274" i="22"/>
  <c r="J274" i="22"/>
  <c r="K274" i="22"/>
  <c r="L274" i="22"/>
  <c r="M274" i="22"/>
  <c r="A275" i="22"/>
  <c r="B275" i="22"/>
  <c r="C275" i="22"/>
  <c r="D275" i="22"/>
  <c r="E275" i="22"/>
  <c r="F275" i="22"/>
  <c r="G275" i="22"/>
  <c r="H275" i="22"/>
  <c r="I275" i="22"/>
  <c r="J275" i="22"/>
  <c r="K275" i="22"/>
  <c r="L275" i="22"/>
  <c r="M275" i="22"/>
  <c r="A276" i="22"/>
  <c r="B276" i="22"/>
  <c r="C276" i="22"/>
  <c r="D276" i="22"/>
  <c r="E276" i="22"/>
  <c r="F276" i="22"/>
  <c r="G276" i="22"/>
  <c r="H276" i="22"/>
  <c r="I276" i="22"/>
  <c r="J276" i="22"/>
  <c r="K276" i="22"/>
  <c r="L276" i="22"/>
  <c r="M276" i="22"/>
  <c r="A277" i="22"/>
  <c r="B277" i="22"/>
  <c r="C277" i="22"/>
  <c r="D277" i="22"/>
  <c r="E277" i="22"/>
  <c r="F277" i="22"/>
  <c r="G277" i="22"/>
  <c r="H277" i="22"/>
  <c r="I277" i="22"/>
  <c r="J277" i="22"/>
  <c r="K277" i="22"/>
  <c r="L277" i="22"/>
  <c r="M277" i="22"/>
  <c r="A278" i="22"/>
  <c r="B278" i="22"/>
  <c r="C278" i="22"/>
  <c r="D278" i="22"/>
  <c r="E278" i="22"/>
  <c r="F278" i="22"/>
  <c r="G278" i="22"/>
  <c r="H278" i="22"/>
  <c r="I278" i="22"/>
  <c r="J278" i="22"/>
  <c r="K278" i="22"/>
  <c r="L278" i="22"/>
  <c r="M278" i="22"/>
  <c r="A279" i="22"/>
  <c r="B279" i="22"/>
  <c r="C279" i="22"/>
  <c r="D279" i="22"/>
  <c r="E279" i="22"/>
  <c r="F279" i="22"/>
  <c r="G279" i="22"/>
  <c r="H279" i="22"/>
  <c r="I279" i="22"/>
  <c r="J279" i="22"/>
  <c r="K279" i="22"/>
  <c r="L279" i="22"/>
  <c r="M279" i="22"/>
  <c r="A280" i="22"/>
  <c r="B280" i="22"/>
  <c r="C280" i="22"/>
  <c r="D280" i="22"/>
  <c r="E280" i="22"/>
  <c r="F280" i="22"/>
  <c r="G280" i="22"/>
  <c r="H280" i="22"/>
  <c r="I280" i="22"/>
  <c r="J280" i="22"/>
  <c r="K280" i="22"/>
  <c r="L280" i="22"/>
  <c r="M280" i="22"/>
  <c r="A281" i="22"/>
  <c r="B281" i="22"/>
  <c r="C281" i="22"/>
  <c r="D281" i="22"/>
  <c r="E281" i="22"/>
  <c r="F281" i="22"/>
  <c r="G281" i="22"/>
  <c r="H281" i="22"/>
  <c r="I281" i="22"/>
  <c r="J281" i="22"/>
  <c r="K281" i="22"/>
  <c r="L281" i="22"/>
  <c r="M281" i="22"/>
  <c r="A282" i="22"/>
  <c r="B282" i="22"/>
  <c r="C282" i="22"/>
  <c r="D282" i="22"/>
  <c r="E282" i="22"/>
  <c r="F282" i="22"/>
  <c r="G282" i="22"/>
  <c r="H282" i="22"/>
  <c r="I282" i="22"/>
  <c r="J282" i="22"/>
  <c r="K282" i="22"/>
  <c r="L282" i="22"/>
  <c r="M282" i="22"/>
  <c r="A283" i="22"/>
  <c r="B283" i="22"/>
  <c r="C283" i="22"/>
  <c r="D283" i="22"/>
  <c r="E283" i="22"/>
  <c r="F283" i="22"/>
  <c r="G283" i="22"/>
  <c r="H283" i="22"/>
  <c r="I283" i="22"/>
  <c r="J283" i="22"/>
  <c r="K283" i="22"/>
  <c r="L283" i="22"/>
  <c r="M283" i="22"/>
  <c r="A284" i="22"/>
  <c r="B284" i="22"/>
  <c r="C284" i="22"/>
  <c r="D284" i="22"/>
  <c r="E284" i="22"/>
  <c r="F284" i="22"/>
  <c r="G284" i="22"/>
  <c r="H284" i="22"/>
  <c r="I284" i="22"/>
  <c r="J284" i="22"/>
  <c r="K284" i="22"/>
  <c r="L284" i="22"/>
  <c r="M284" i="22"/>
  <c r="A285" i="22"/>
  <c r="B285" i="22"/>
  <c r="C285" i="22"/>
  <c r="D285" i="22"/>
  <c r="E285" i="22"/>
  <c r="F285" i="22"/>
  <c r="G285" i="22"/>
  <c r="H285" i="22"/>
  <c r="I285" i="22"/>
  <c r="J285" i="22"/>
  <c r="K285" i="22"/>
  <c r="L285" i="22"/>
  <c r="M285" i="22"/>
  <c r="A286" i="22"/>
  <c r="B286" i="22"/>
  <c r="C286" i="22"/>
  <c r="D286" i="22"/>
  <c r="E286" i="22"/>
  <c r="F286" i="22"/>
  <c r="G286" i="22"/>
  <c r="H286" i="22"/>
  <c r="I286" i="22"/>
  <c r="J286" i="22"/>
  <c r="K286" i="22"/>
  <c r="L286" i="22"/>
  <c r="M286" i="22"/>
  <c r="A287" i="22"/>
  <c r="B287" i="22"/>
  <c r="C287" i="22"/>
  <c r="D287" i="22"/>
  <c r="E287" i="22"/>
  <c r="F287" i="22"/>
  <c r="G287" i="22"/>
  <c r="H287" i="22"/>
  <c r="I287" i="22"/>
  <c r="J287" i="22"/>
  <c r="K287" i="22"/>
  <c r="L287" i="22"/>
  <c r="M287" i="22"/>
  <c r="A288" i="22"/>
  <c r="B288" i="22"/>
  <c r="C288" i="22"/>
  <c r="D288" i="22"/>
  <c r="E288" i="22"/>
  <c r="F288" i="22"/>
  <c r="G288" i="22"/>
  <c r="H288" i="22"/>
  <c r="I288" i="22"/>
  <c r="J288" i="22"/>
  <c r="K288" i="22"/>
  <c r="L288" i="22"/>
  <c r="M288" i="22"/>
  <c r="A289" i="22"/>
  <c r="B289" i="22"/>
  <c r="C289" i="22"/>
  <c r="D289" i="22"/>
  <c r="E289" i="22"/>
  <c r="F289" i="22"/>
  <c r="G289" i="22"/>
  <c r="H289" i="22"/>
  <c r="I289" i="22"/>
  <c r="J289" i="22"/>
  <c r="K289" i="22"/>
  <c r="L289" i="22"/>
  <c r="M289" i="22"/>
  <c r="A290" i="22"/>
  <c r="B290" i="22"/>
  <c r="C290" i="22"/>
  <c r="D290" i="22"/>
  <c r="E290" i="22"/>
  <c r="F290" i="22"/>
  <c r="G290" i="22"/>
  <c r="H290" i="22"/>
  <c r="I290" i="22"/>
  <c r="J290" i="22"/>
  <c r="K290" i="22"/>
  <c r="L290" i="22"/>
  <c r="M290" i="22"/>
  <c r="A291" i="22"/>
  <c r="B291" i="22"/>
  <c r="C291" i="22"/>
  <c r="D291" i="22"/>
  <c r="E291" i="22"/>
  <c r="F291" i="22"/>
  <c r="G291" i="22"/>
  <c r="H291" i="22"/>
  <c r="I291" i="22"/>
  <c r="J291" i="22"/>
  <c r="K291" i="22"/>
  <c r="L291" i="22"/>
  <c r="M291" i="22"/>
  <c r="A292" i="22"/>
  <c r="B292" i="22"/>
  <c r="C292" i="22"/>
  <c r="D292" i="22"/>
  <c r="E292" i="22"/>
  <c r="F292" i="22"/>
  <c r="G292" i="22"/>
  <c r="H292" i="22"/>
  <c r="I292" i="22"/>
  <c r="J292" i="22"/>
  <c r="K292" i="22"/>
  <c r="L292" i="22"/>
  <c r="M292" i="22"/>
  <c r="A293" i="22"/>
  <c r="B293" i="22"/>
  <c r="C293" i="22"/>
  <c r="D293" i="22"/>
  <c r="E293" i="22"/>
  <c r="F293" i="22"/>
  <c r="G293" i="22"/>
  <c r="H293" i="22"/>
  <c r="I293" i="22"/>
  <c r="J293" i="22"/>
  <c r="K293" i="22"/>
  <c r="L293" i="22"/>
  <c r="M293" i="22"/>
  <c r="A294" i="22"/>
  <c r="B294" i="22"/>
  <c r="C294" i="22"/>
  <c r="D294" i="22"/>
  <c r="E294" i="22"/>
  <c r="F294" i="22"/>
  <c r="G294" i="22"/>
  <c r="H294" i="22"/>
  <c r="I294" i="22"/>
  <c r="J294" i="22"/>
  <c r="K294" i="22"/>
  <c r="L294" i="22"/>
  <c r="M294" i="22"/>
  <c r="A295" i="22"/>
  <c r="B295" i="22"/>
  <c r="C295" i="22"/>
  <c r="D295" i="22"/>
  <c r="E295" i="22"/>
  <c r="F295" i="22"/>
  <c r="G295" i="22"/>
  <c r="H295" i="22"/>
  <c r="I295" i="22"/>
  <c r="J295" i="22"/>
  <c r="K295" i="22"/>
  <c r="L295" i="22"/>
  <c r="M295" i="22"/>
  <c r="A296" i="22"/>
  <c r="B296" i="22"/>
  <c r="C296" i="22"/>
  <c r="D296" i="22"/>
  <c r="E296" i="22"/>
  <c r="F296" i="22"/>
  <c r="G296" i="22"/>
  <c r="H296" i="22"/>
  <c r="I296" i="22"/>
  <c r="J296" i="22"/>
  <c r="K296" i="22"/>
  <c r="L296" i="22"/>
  <c r="M296" i="22"/>
  <c r="A297" i="22"/>
  <c r="B297" i="22"/>
  <c r="C297" i="22"/>
  <c r="D297" i="22"/>
  <c r="E297" i="22"/>
  <c r="F297" i="22"/>
  <c r="G297" i="22"/>
  <c r="H297" i="22"/>
  <c r="I297" i="22"/>
  <c r="J297" i="22"/>
  <c r="K297" i="22"/>
  <c r="L297" i="22"/>
  <c r="M297" i="22"/>
  <c r="A298" i="22"/>
  <c r="B298" i="22"/>
  <c r="C298" i="22"/>
  <c r="D298" i="22"/>
  <c r="E298" i="22"/>
  <c r="F298" i="22"/>
  <c r="G298" i="22"/>
  <c r="H298" i="22"/>
  <c r="I298" i="22"/>
  <c r="J298" i="22"/>
  <c r="K298" i="22"/>
  <c r="L298" i="22"/>
  <c r="M298" i="22"/>
  <c r="A299" i="22"/>
  <c r="B299" i="22"/>
  <c r="C299" i="22"/>
  <c r="D299" i="22"/>
  <c r="E299" i="22"/>
  <c r="F299" i="22"/>
  <c r="G299" i="22"/>
  <c r="H299" i="22"/>
  <c r="I299" i="22"/>
  <c r="J299" i="22"/>
  <c r="K299" i="22"/>
  <c r="L299" i="22"/>
  <c r="M299" i="22"/>
  <c r="A300" i="22"/>
  <c r="B300" i="22"/>
  <c r="C300" i="22"/>
  <c r="D300" i="22"/>
  <c r="E300" i="22"/>
  <c r="F300" i="22"/>
  <c r="G300" i="22"/>
  <c r="H300" i="22"/>
  <c r="I300" i="22"/>
  <c r="J300" i="22"/>
  <c r="K300" i="22"/>
  <c r="L300" i="22"/>
  <c r="M300" i="22"/>
  <c r="A301" i="22"/>
  <c r="B301" i="22"/>
  <c r="C301" i="22"/>
  <c r="D301" i="22"/>
  <c r="E301" i="22"/>
  <c r="F301" i="22"/>
  <c r="G301" i="22"/>
  <c r="H301" i="22"/>
  <c r="I301" i="22"/>
  <c r="J301" i="22"/>
  <c r="K301" i="22"/>
  <c r="L301" i="22"/>
  <c r="M301" i="22"/>
  <c r="A302" i="22"/>
  <c r="B302" i="22"/>
  <c r="C302" i="22"/>
  <c r="D302" i="22"/>
  <c r="E302" i="22"/>
  <c r="F302" i="22"/>
  <c r="G302" i="22"/>
  <c r="H302" i="22"/>
  <c r="I302" i="22"/>
  <c r="J302" i="22"/>
  <c r="K302" i="22"/>
  <c r="L302" i="22"/>
  <c r="M302" i="22"/>
  <c r="A303" i="22"/>
  <c r="B303" i="22"/>
  <c r="C303" i="22"/>
  <c r="D303" i="22"/>
  <c r="E303" i="22"/>
  <c r="F303" i="22"/>
  <c r="G303" i="22"/>
  <c r="H303" i="22"/>
  <c r="I303" i="22"/>
  <c r="J303" i="22"/>
  <c r="K303" i="22"/>
  <c r="L303" i="22"/>
  <c r="M303" i="22"/>
  <c r="A304" i="22"/>
  <c r="B304" i="22"/>
  <c r="C304" i="22"/>
  <c r="D304" i="22"/>
  <c r="E304" i="22"/>
  <c r="F304" i="22"/>
  <c r="G304" i="22"/>
  <c r="H304" i="22"/>
  <c r="I304" i="22"/>
  <c r="J304" i="22"/>
  <c r="K304" i="22"/>
  <c r="L304" i="22"/>
  <c r="M304" i="22"/>
  <c r="A305" i="22"/>
  <c r="B305" i="22"/>
  <c r="C305" i="22"/>
  <c r="D305" i="22"/>
  <c r="E305" i="22"/>
  <c r="F305" i="22"/>
  <c r="G305" i="22"/>
  <c r="H305" i="22"/>
  <c r="I305" i="22"/>
  <c r="J305" i="22"/>
  <c r="K305" i="22"/>
  <c r="L305" i="22"/>
  <c r="M305" i="22"/>
  <c r="A306" i="22"/>
  <c r="B306" i="22"/>
  <c r="C306" i="22"/>
  <c r="D306" i="22"/>
  <c r="E306" i="22"/>
  <c r="F306" i="22"/>
  <c r="G306" i="22"/>
  <c r="H306" i="22"/>
  <c r="I306" i="22"/>
  <c r="J306" i="22"/>
  <c r="K306" i="22"/>
  <c r="L306" i="22"/>
  <c r="M306" i="22"/>
  <c r="A307" i="22"/>
  <c r="B307" i="22"/>
  <c r="C307" i="22"/>
  <c r="D307" i="22"/>
  <c r="E307" i="22"/>
  <c r="F307" i="22"/>
  <c r="G307" i="22"/>
  <c r="H307" i="22"/>
  <c r="I307" i="22"/>
  <c r="J307" i="22"/>
  <c r="K307" i="22"/>
  <c r="L307" i="22"/>
  <c r="M307" i="22"/>
  <c r="A308" i="22"/>
  <c r="B308" i="22"/>
  <c r="C308" i="22"/>
  <c r="D308" i="22"/>
  <c r="E308" i="22"/>
  <c r="F308" i="22"/>
  <c r="G308" i="22"/>
  <c r="H308" i="22"/>
  <c r="I308" i="22"/>
  <c r="J308" i="22"/>
  <c r="K308" i="22"/>
  <c r="L308" i="22"/>
  <c r="M308" i="22"/>
  <c r="A309" i="22"/>
  <c r="B309" i="22"/>
  <c r="C309" i="22"/>
  <c r="D309" i="22"/>
  <c r="E309" i="22"/>
  <c r="F309" i="22"/>
  <c r="G309" i="22"/>
  <c r="H309" i="22"/>
  <c r="I309" i="22"/>
  <c r="J309" i="22"/>
  <c r="K309" i="22"/>
  <c r="L309" i="22"/>
  <c r="M309" i="22"/>
  <c r="A310" i="22"/>
  <c r="B310" i="22"/>
  <c r="C310" i="22"/>
  <c r="D310" i="22"/>
  <c r="E310" i="22"/>
  <c r="F310" i="22"/>
  <c r="G310" i="22"/>
  <c r="H310" i="22"/>
  <c r="I310" i="22"/>
  <c r="J310" i="22"/>
  <c r="K310" i="22"/>
  <c r="L310" i="22"/>
  <c r="M310" i="22"/>
  <c r="A311" i="22"/>
  <c r="B311" i="22"/>
  <c r="C311" i="22"/>
  <c r="D311" i="22"/>
  <c r="E311" i="22"/>
  <c r="F311" i="22"/>
  <c r="G311" i="22"/>
  <c r="H311" i="22"/>
  <c r="I311" i="22"/>
  <c r="J311" i="22"/>
  <c r="K311" i="22"/>
  <c r="L311" i="22"/>
  <c r="M311" i="22"/>
  <c r="A312" i="22"/>
  <c r="B312" i="22"/>
  <c r="C312" i="22"/>
  <c r="D312" i="22"/>
  <c r="E312" i="22"/>
  <c r="F312" i="22"/>
  <c r="G312" i="22"/>
  <c r="H312" i="22"/>
  <c r="I312" i="22"/>
  <c r="J312" i="22"/>
  <c r="K312" i="22"/>
  <c r="L312" i="22"/>
  <c r="M312" i="22"/>
  <c r="A313" i="22"/>
  <c r="B313" i="22"/>
  <c r="C313" i="22"/>
  <c r="D313" i="22"/>
  <c r="E313" i="22"/>
  <c r="F313" i="22"/>
  <c r="G313" i="22"/>
  <c r="H313" i="22"/>
  <c r="I313" i="22"/>
  <c r="J313" i="22"/>
  <c r="K313" i="22"/>
  <c r="L313" i="22"/>
  <c r="M313" i="22"/>
  <c r="A314" i="22"/>
  <c r="B314" i="22"/>
  <c r="C314" i="22"/>
  <c r="D314" i="22"/>
  <c r="E314" i="22"/>
  <c r="F314" i="22"/>
  <c r="G314" i="22"/>
  <c r="H314" i="22"/>
  <c r="I314" i="22"/>
  <c r="J314" i="22"/>
  <c r="K314" i="22"/>
  <c r="L314" i="22"/>
  <c r="M314" i="22"/>
  <c r="A315" i="22"/>
  <c r="B315" i="22"/>
  <c r="C315" i="22"/>
  <c r="D315" i="22"/>
  <c r="E315" i="22"/>
  <c r="F315" i="22"/>
  <c r="G315" i="22"/>
  <c r="H315" i="22"/>
  <c r="I315" i="22"/>
  <c r="J315" i="22"/>
  <c r="K315" i="22"/>
  <c r="L315" i="22"/>
  <c r="M315" i="22"/>
  <c r="A316" i="22"/>
  <c r="B316" i="22"/>
  <c r="C316" i="22"/>
  <c r="D316" i="22"/>
  <c r="E316" i="22"/>
  <c r="F316" i="22"/>
  <c r="G316" i="22"/>
  <c r="H316" i="22"/>
  <c r="I316" i="22"/>
  <c r="J316" i="22"/>
  <c r="K316" i="22"/>
  <c r="L316" i="22"/>
  <c r="M316" i="22"/>
  <c r="A317" i="22"/>
  <c r="B317" i="22"/>
  <c r="C317" i="22"/>
  <c r="D317" i="22"/>
  <c r="E317" i="22"/>
  <c r="F317" i="22"/>
  <c r="G317" i="22"/>
  <c r="H317" i="22"/>
  <c r="I317" i="22"/>
  <c r="J317" i="22"/>
  <c r="K317" i="22"/>
  <c r="L317" i="22"/>
  <c r="M317" i="22"/>
  <c r="A318" i="22"/>
  <c r="B318" i="22"/>
  <c r="C318" i="22"/>
  <c r="D318" i="22"/>
  <c r="E318" i="22"/>
  <c r="F318" i="22"/>
  <c r="G318" i="22"/>
  <c r="H318" i="22"/>
  <c r="I318" i="22"/>
  <c r="J318" i="22"/>
  <c r="K318" i="22"/>
  <c r="L318" i="22"/>
  <c r="M318" i="22"/>
  <c r="A319" i="22"/>
  <c r="B319" i="22"/>
  <c r="C319" i="22"/>
  <c r="D319" i="22"/>
  <c r="E319" i="22"/>
  <c r="F319" i="22"/>
  <c r="G319" i="22"/>
  <c r="H319" i="22"/>
  <c r="I319" i="22"/>
  <c r="J319" i="22"/>
  <c r="K319" i="22"/>
  <c r="L319" i="22"/>
  <c r="M319" i="22"/>
  <c r="A320" i="22"/>
  <c r="B320" i="22"/>
  <c r="C320" i="22"/>
  <c r="D320" i="22"/>
  <c r="E320" i="22"/>
  <c r="F320" i="22"/>
  <c r="G320" i="22"/>
  <c r="H320" i="22"/>
  <c r="I320" i="22"/>
  <c r="J320" i="22"/>
  <c r="K320" i="22"/>
  <c r="L320" i="22"/>
  <c r="M320" i="22"/>
  <c r="A321" i="22"/>
  <c r="B321" i="22"/>
  <c r="C321" i="22"/>
  <c r="D321" i="22"/>
  <c r="E321" i="22"/>
  <c r="F321" i="22"/>
  <c r="G321" i="22"/>
  <c r="H321" i="22"/>
  <c r="I321" i="22"/>
  <c r="J321" i="22"/>
  <c r="K321" i="22"/>
  <c r="L321" i="22"/>
  <c r="M321" i="22"/>
  <c r="A322" i="22"/>
  <c r="B322" i="22"/>
  <c r="C322" i="22"/>
  <c r="D322" i="22"/>
  <c r="E322" i="22"/>
  <c r="F322" i="22"/>
  <c r="G322" i="22"/>
  <c r="H322" i="22"/>
  <c r="I322" i="22"/>
  <c r="J322" i="22"/>
  <c r="K322" i="22"/>
  <c r="L322" i="22"/>
  <c r="M322" i="22"/>
  <c r="A323" i="22"/>
  <c r="B323" i="22"/>
  <c r="C323" i="22"/>
  <c r="D323" i="22"/>
  <c r="E323" i="22"/>
  <c r="F323" i="22"/>
  <c r="G323" i="22"/>
  <c r="H323" i="22"/>
  <c r="I323" i="22"/>
  <c r="J323" i="22"/>
  <c r="K323" i="22"/>
  <c r="L323" i="22"/>
  <c r="M323" i="22"/>
  <c r="A324" i="22"/>
  <c r="B324" i="22"/>
  <c r="C324" i="22"/>
  <c r="D324" i="22"/>
  <c r="E324" i="22"/>
  <c r="F324" i="22"/>
  <c r="G324" i="22"/>
  <c r="H324" i="22"/>
  <c r="I324" i="22"/>
  <c r="J324" i="22"/>
  <c r="K324" i="22"/>
  <c r="L324" i="22"/>
  <c r="M324" i="22"/>
  <c r="A325" i="22"/>
  <c r="B325" i="22"/>
  <c r="C325" i="22"/>
  <c r="D325" i="22"/>
  <c r="E325" i="22"/>
  <c r="F325" i="22"/>
  <c r="G325" i="22"/>
  <c r="H325" i="22"/>
  <c r="I325" i="22"/>
  <c r="J325" i="22"/>
  <c r="K325" i="22"/>
  <c r="L325" i="22"/>
  <c r="M325" i="22"/>
  <c r="A326" i="22"/>
  <c r="B326" i="22"/>
  <c r="C326" i="22"/>
  <c r="D326" i="22"/>
  <c r="E326" i="22"/>
  <c r="F326" i="22"/>
  <c r="G326" i="22"/>
  <c r="H326" i="22"/>
  <c r="I326" i="22"/>
  <c r="J326" i="22"/>
  <c r="K326" i="22"/>
  <c r="L326" i="22"/>
  <c r="M326" i="22"/>
  <c r="A327" i="22"/>
  <c r="B327" i="22"/>
  <c r="C327" i="22"/>
  <c r="D327" i="22"/>
  <c r="E327" i="22"/>
  <c r="F327" i="22"/>
  <c r="G327" i="22"/>
  <c r="H327" i="22"/>
  <c r="I327" i="22"/>
  <c r="J327" i="22"/>
  <c r="K327" i="22"/>
  <c r="L327" i="22"/>
  <c r="M327" i="22"/>
  <c r="A328" i="22"/>
  <c r="B328" i="22"/>
  <c r="C328" i="22"/>
  <c r="D328" i="22"/>
  <c r="E328" i="22"/>
  <c r="F328" i="22"/>
  <c r="G328" i="22"/>
  <c r="H328" i="22"/>
  <c r="I328" i="22"/>
  <c r="J328" i="22"/>
  <c r="K328" i="22"/>
  <c r="L328" i="22"/>
  <c r="M328" i="22"/>
  <c r="A329" i="22"/>
  <c r="B329" i="22"/>
  <c r="C329" i="22"/>
  <c r="D329" i="22"/>
  <c r="E329" i="22"/>
  <c r="F329" i="22"/>
  <c r="G329" i="22"/>
  <c r="H329" i="22"/>
  <c r="I329" i="22"/>
  <c r="J329" i="22"/>
  <c r="K329" i="22"/>
  <c r="L329" i="22"/>
  <c r="M329" i="22"/>
  <c r="A330" i="22"/>
  <c r="B330" i="22"/>
  <c r="C330" i="22"/>
  <c r="D330" i="22"/>
  <c r="E330" i="22"/>
  <c r="F330" i="22"/>
  <c r="G330" i="22"/>
  <c r="H330" i="22"/>
  <c r="I330" i="22"/>
  <c r="J330" i="22"/>
  <c r="K330" i="22"/>
  <c r="L330" i="22"/>
  <c r="M330" i="22"/>
  <c r="A331" i="22"/>
  <c r="B331" i="22"/>
  <c r="C331" i="22"/>
  <c r="D331" i="22"/>
  <c r="E331" i="22"/>
  <c r="F331" i="22"/>
  <c r="G331" i="22"/>
  <c r="H331" i="22"/>
  <c r="I331" i="22"/>
  <c r="J331" i="22"/>
  <c r="K331" i="22"/>
  <c r="L331" i="22"/>
  <c r="M331" i="22"/>
  <c r="A332" i="22"/>
  <c r="B332" i="22"/>
  <c r="C332" i="22"/>
  <c r="D332" i="22"/>
  <c r="E332" i="22"/>
  <c r="F332" i="22"/>
  <c r="G332" i="22"/>
  <c r="H332" i="22"/>
  <c r="I332" i="22"/>
  <c r="J332" i="22"/>
  <c r="K332" i="22"/>
  <c r="L332" i="22"/>
  <c r="M332" i="22"/>
  <c r="A333" i="22"/>
  <c r="B333" i="22"/>
  <c r="C333" i="22"/>
  <c r="D333" i="22"/>
  <c r="E333" i="22"/>
  <c r="F333" i="22"/>
  <c r="G333" i="22"/>
  <c r="H333" i="22"/>
  <c r="I333" i="22"/>
  <c r="J333" i="22"/>
  <c r="K333" i="22"/>
  <c r="L333" i="22"/>
  <c r="M333" i="22"/>
  <c r="A334" i="22"/>
  <c r="B334" i="22"/>
  <c r="C334" i="22"/>
  <c r="D334" i="22"/>
  <c r="E334" i="22"/>
  <c r="F334" i="22"/>
  <c r="G334" i="22"/>
  <c r="H334" i="22"/>
  <c r="I334" i="22"/>
  <c r="J334" i="22"/>
  <c r="K334" i="22"/>
  <c r="L334" i="22"/>
  <c r="M334" i="22"/>
  <c r="A335" i="22"/>
  <c r="B335" i="22"/>
  <c r="C335" i="22"/>
  <c r="D335" i="22"/>
  <c r="E335" i="22"/>
  <c r="F335" i="22"/>
  <c r="G335" i="22"/>
  <c r="H335" i="22"/>
  <c r="I335" i="22"/>
  <c r="J335" i="22"/>
  <c r="K335" i="22"/>
  <c r="L335" i="22"/>
  <c r="M335" i="22"/>
  <c r="A336" i="22"/>
  <c r="B336" i="22"/>
  <c r="C336" i="22"/>
  <c r="D336" i="22"/>
  <c r="E336" i="22"/>
  <c r="F336" i="22"/>
  <c r="G336" i="22"/>
  <c r="H336" i="22"/>
  <c r="I336" i="22"/>
  <c r="J336" i="22"/>
  <c r="K336" i="22"/>
  <c r="L336" i="22"/>
  <c r="M336" i="22"/>
  <c r="A337" i="22"/>
  <c r="B337" i="22"/>
  <c r="C337" i="22"/>
  <c r="D337" i="22"/>
  <c r="E337" i="22"/>
  <c r="F337" i="22"/>
  <c r="G337" i="22"/>
  <c r="H337" i="22"/>
  <c r="I337" i="22"/>
  <c r="J337" i="22"/>
  <c r="K337" i="22"/>
  <c r="L337" i="22"/>
  <c r="M337" i="22"/>
  <c r="A338" i="22"/>
  <c r="B338" i="22"/>
  <c r="C338" i="22"/>
  <c r="D338" i="22"/>
  <c r="E338" i="22"/>
  <c r="F338" i="22"/>
  <c r="G338" i="22"/>
  <c r="H338" i="22"/>
  <c r="I338" i="22"/>
  <c r="J338" i="22"/>
  <c r="K338" i="22"/>
  <c r="L338" i="22"/>
  <c r="M338" i="22"/>
  <c r="A339" i="22"/>
  <c r="B339" i="22"/>
  <c r="C339" i="22"/>
  <c r="D339" i="22"/>
  <c r="E339" i="22"/>
  <c r="F339" i="22"/>
  <c r="G339" i="22"/>
  <c r="H339" i="22"/>
  <c r="I339" i="22"/>
  <c r="J339" i="22"/>
  <c r="K339" i="22"/>
  <c r="L339" i="22"/>
  <c r="M339" i="22"/>
  <c r="A340" i="22"/>
  <c r="B340" i="22"/>
  <c r="C340" i="22"/>
  <c r="D340" i="22"/>
  <c r="E340" i="22"/>
  <c r="F340" i="22"/>
  <c r="G340" i="22"/>
  <c r="H340" i="22"/>
  <c r="I340" i="22"/>
  <c r="J340" i="22"/>
  <c r="K340" i="22"/>
  <c r="L340" i="22"/>
  <c r="M340" i="22"/>
  <c r="A341" i="22"/>
  <c r="B341" i="22"/>
  <c r="C341" i="22"/>
  <c r="D341" i="22"/>
  <c r="E341" i="22"/>
  <c r="F341" i="22"/>
  <c r="G341" i="22"/>
  <c r="H341" i="22"/>
  <c r="I341" i="22"/>
  <c r="J341" i="22"/>
  <c r="K341" i="22"/>
  <c r="L341" i="22"/>
  <c r="M341" i="22"/>
  <c r="A342" i="22"/>
  <c r="B342" i="22"/>
  <c r="C342" i="22"/>
  <c r="D342" i="22"/>
  <c r="E342" i="22"/>
  <c r="F342" i="22"/>
  <c r="G342" i="22"/>
  <c r="H342" i="22"/>
  <c r="I342" i="22"/>
  <c r="J342" i="22"/>
  <c r="K342" i="22"/>
  <c r="L342" i="22"/>
  <c r="M342" i="22"/>
  <c r="A343" i="22"/>
  <c r="B343" i="22"/>
  <c r="C343" i="22"/>
  <c r="D343" i="22"/>
  <c r="E343" i="22"/>
  <c r="F343" i="22"/>
  <c r="G343" i="22"/>
  <c r="H343" i="22"/>
  <c r="I343" i="22"/>
  <c r="J343" i="22"/>
  <c r="K343" i="22"/>
  <c r="L343" i="22"/>
  <c r="M343" i="22"/>
  <c r="A344" i="22"/>
  <c r="B344" i="22"/>
  <c r="C344" i="22"/>
  <c r="D344" i="22"/>
  <c r="E344" i="22"/>
  <c r="F344" i="22"/>
  <c r="G344" i="22"/>
  <c r="H344" i="22"/>
  <c r="I344" i="22"/>
  <c r="J344" i="22"/>
  <c r="K344" i="22"/>
  <c r="L344" i="22"/>
  <c r="M344" i="22"/>
  <c r="A345" i="22"/>
  <c r="B345" i="22"/>
  <c r="C345" i="22"/>
  <c r="D345" i="22"/>
  <c r="E345" i="22"/>
  <c r="F345" i="22"/>
  <c r="G345" i="22"/>
  <c r="H345" i="22"/>
  <c r="I345" i="22"/>
  <c r="J345" i="22"/>
  <c r="K345" i="22"/>
  <c r="L345" i="22"/>
  <c r="M345" i="22"/>
  <c r="A346" i="22"/>
  <c r="B346" i="22"/>
  <c r="C346" i="22"/>
  <c r="D346" i="22"/>
  <c r="E346" i="22"/>
  <c r="F346" i="22"/>
  <c r="G346" i="22"/>
  <c r="H346" i="22"/>
  <c r="I346" i="22"/>
  <c r="J346" i="22"/>
  <c r="K346" i="22"/>
  <c r="L346" i="22"/>
  <c r="M346" i="22"/>
  <c r="A347" i="22"/>
  <c r="B347" i="22"/>
  <c r="C347" i="22"/>
  <c r="D347" i="22"/>
  <c r="E347" i="22"/>
  <c r="F347" i="22"/>
  <c r="G347" i="22"/>
  <c r="H347" i="22"/>
  <c r="I347" i="22"/>
  <c r="J347" i="22"/>
  <c r="K347" i="22"/>
  <c r="L347" i="22"/>
  <c r="M347" i="22"/>
  <c r="A348" i="22"/>
  <c r="B348" i="22"/>
  <c r="C348" i="22"/>
  <c r="D348" i="22"/>
  <c r="E348" i="22"/>
  <c r="F348" i="22"/>
  <c r="G348" i="22"/>
  <c r="H348" i="22"/>
  <c r="I348" i="22"/>
  <c r="J348" i="22"/>
  <c r="K348" i="22"/>
  <c r="L348" i="22"/>
  <c r="M348" i="22"/>
  <c r="A349" i="22"/>
  <c r="B349" i="22"/>
  <c r="C349" i="22"/>
  <c r="D349" i="22"/>
  <c r="E349" i="22"/>
  <c r="F349" i="22"/>
  <c r="G349" i="22"/>
  <c r="H349" i="22"/>
  <c r="I349" i="22"/>
  <c r="J349" i="22"/>
  <c r="K349" i="22"/>
  <c r="L349" i="22"/>
  <c r="M349" i="22"/>
  <c r="A350" i="22"/>
  <c r="B350" i="22"/>
  <c r="C350" i="22"/>
  <c r="D350" i="22"/>
  <c r="E350" i="22"/>
  <c r="F350" i="22"/>
  <c r="G350" i="22"/>
  <c r="H350" i="22"/>
  <c r="I350" i="22"/>
  <c r="J350" i="22"/>
  <c r="K350" i="22"/>
  <c r="L350" i="22"/>
  <c r="M350" i="22"/>
  <c r="A351" i="22"/>
  <c r="B351" i="22"/>
  <c r="C351" i="22"/>
  <c r="D351" i="22"/>
  <c r="E351" i="22"/>
  <c r="F351" i="22"/>
  <c r="G351" i="22"/>
  <c r="H351" i="22"/>
  <c r="I351" i="22"/>
  <c r="J351" i="22"/>
  <c r="K351" i="22"/>
  <c r="L351" i="22"/>
  <c r="M351" i="22"/>
  <c r="A352" i="22"/>
  <c r="B352" i="22"/>
  <c r="C352" i="22"/>
  <c r="D352" i="22"/>
  <c r="E352" i="22"/>
  <c r="F352" i="22"/>
  <c r="G352" i="22"/>
  <c r="H352" i="22"/>
  <c r="I352" i="22"/>
  <c r="J352" i="22"/>
  <c r="K352" i="22"/>
  <c r="L352" i="22"/>
  <c r="M352" i="22"/>
  <c r="A353" i="22"/>
  <c r="B353" i="22"/>
  <c r="C353" i="22"/>
  <c r="D353" i="22"/>
  <c r="E353" i="22"/>
  <c r="F353" i="22"/>
  <c r="G353" i="22"/>
  <c r="H353" i="22"/>
  <c r="I353" i="22"/>
  <c r="J353" i="22"/>
  <c r="K353" i="22"/>
  <c r="L353" i="22"/>
  <c r="M353" i="22"/>
  <c r="A354" i="22"/>
  <c r="B354" i="22"/>
  <c r="C354" i="22"/>
  <c r="D354" i="22"/>
  <c r="E354" i="22"/>
  <c r="F354" i="22"/>
  <c r="G354" i="22"/>
  <c r="H354" i="22"/>
  <c r="I354" i="22"/>
  <c r="J354" i="22"/>
  <c r="K354" i="22"/>
  <c r="L354" i="22"/>
  <c r="M354" i="22"/>
  <c r="A355" i="22"/>
  <c r="B355" i="22"/>
  <c r="C355" i="22"/>
  <c r="D355" i="22"/>
  <c r="E355" i="22"/>
  <c r="F355" i="22"/>
  <c r="G355" i="22"/>
  <c r="H355" i="22"/>
  <c r="I355" i="22"/>
  <c r="J355" i="22"/>
  <c r="K355" i="22"/>
  <c r="L355" i="22"/>
  <c r="M355" i="22"/>
  <c r="A356" i="22"/>
  <c r="B356" i="22"/>
  <c r="C356" i="22"/>
  <c r="D356" i="22"/>
  <c r="E356" i="22"/>
  <c r="F356" i="22"/>
  <c r="G356" i="22"/>
  <c r="H356" i="22"/>
  <c r="I356" i="22"/>
  <c r="J356" i="22"/>
  <c r="K356" i="22"/>
  <c r="L356" i="22"/>
  <c r="M356" i="22"/>
  <c r="A357" i="22"/>
  <c r="B357" i="22"/>
  <c r="C357" i="22"/>
  <c r="D357" i="22"/>
  <c r="E357" i="22"/>
  <c r="F357" i="22"/>
  <c r="G357" i="22"/>
  <c r="H357" i="22"/>
  <c r="I357" i="22"/>
  <c r="J357" i="22"/>
  <c r="K357" i="22"/>
  <c r="L357" i="22"/>
  <c r="M357" i="22"/>
  <c r="A358" i="22"/>
  <c r="B358" i="22"/>
  <c r="C358" i="22"/>
  <c r="D358" i="22"/>
  <c r="E358" i="22"/>
  <c r="F358" i="22"/>
  <c r="G358" i="22"/>
  <c r="H358" i="22"/>
  <c r="I358" i="22"/>
  <c r="J358" i="22"/>
  <c r="K358" i="22"/>
  <c r="L358" i="22"/>
  <c r="M358" i="22"/>
  <c r="A359" i="22"/>
  <c r="B359" i="22"/>
  <c r="C359" i="22"/>
  <c r="D359" i="22"/>
  <c r="E359" i="22"/>
  <c r="F359" i="22"/>
  <c r="G359" i="22"/>
  <c r="H359" i="22"/>
  <c r="I359" i="22"/>
  <c r="J359" i="22"/>
  <c r="K359" i="22"/>
  <c r="L359" i="22"/>
  <c r="M359" i="22"/>
  <c r="A360" i="22"/>
  <c r="B360" i="22"/>
  <c r="C360" i="22"/>
  <c r="D360" i="22"/>
  <c r="E360" i="22"/>
  <c r="F360" i="22"/>
  <c r="G360" i="22"/>
  <c r="H360" i="22"/>
  <c r="I360" i="22"/>
  <c r="J360" i="22"/>
  <c r="K360" i="22"/>
  <c r="L360" i="22"/>
  <c r="M360" i="22"/>
  <c r="A361" i="22"/>
  <c r="B361" i="22"/>
  <c r="C361" i="22"/>
  <c r="D361" i="22"/>
  <c r="E361" i="22"/>
  <c r="F361" i="22"/>
  <c r="G361" i="22"/>
  <c r="H361" i="22"/>
  <c r="I361" i="22"/>
  <c r="J361" i="22"/>
  <c r="K361" i="22"/>
  <c r="L361" i="22"/>
  <c r="M361" i="22"/>
  <c r="A362" i="22"/>
  <c r="B362" i="22"/>
  <c r="C362" i="22"/>
  <c r="D362" i="22"/>
  <c r="E362" i="22"/>
  <c r="F362" i="22"/>
  <c r="G362" i="22"/>
  <c r="H362" i="22"/>
  <c r="I362" i="22"/>
  <c r="J362" i="22"/>
  <c r="K362" i="22"/>
  <c r="L362" i="22"/>
  <c r="M362" i="22"/>
  <c r="A363" i="22"/>
  <c r="B363" i="22"/>
  <c r="C363" i="22"/>
  <c r="D363" i="22"/>
  <c r="E363" i="22"/>
  <c r="F363" i="22"/>
  <c r="G363" i="22"/>
  <c r="H363" i="22"/>
  <c r="I363" i="22"/>
  <c r="J363" i="22"/>
  <c r="K363" i="22"/>
  <c r="L363" i="22"/>
  <c r="M363" i="22"/>
  <c r="A364" i="22"/>
  <c r="B364" i="22"/>
  <c r="C364" i="22"/>
  <c r="D364" i="22"/>
  <c r="E364" i="22"/>
  <c r="F364" i="22"/>
  <c r="G364" i="22"/>
  <c r="H364" i="22"/>
  <c r="I364" i="22"/>
  <c r="J364" i="22"/>
  <c r="K364" i="22"/>
  <c r="L364" i="22"/>
  <c r="M364" i="22"/>
  <c r="A365" i="22"/>
  <c r="B365" i="22"/>
  <c r="C365" i="22"/>
  <c r="D365" i="22"/>
  <c r="E365" i="22"/>
  <c r="F365" i="22"/>
  <c r="G365" i="22"/>
  <c r="H365" i="22"/>
  <c r="I365" i="22"/>
  <c r="J365" i="22"/>
  <c r="K365" i="22"/>
  <c r="L365" i="22"/>
  <c r="M365" i="22"/>
  <c r="A366" i="22"/>
  <c r="B366" i="22"/>
  <c r="C366" i="22"/>
  <c r="D366" i="22"/>
  <c r="E366" i="22"/>
  <c r="F366" i="22"/>
  <c r="G366" i="22"/>
  <c r="H366" i="22"/>
  <c r="I366" i="22"/>
  <c r="J366" i="22"/>
  <c r="K366" i="22"/>
  <c r="L366" i="22"/>
  <c r="M366" i="22"/>
  <c r="A367" i="22"/>
  <c r="B367" i="22"/>
  <c r="C367" i="22"/>
  <c r="D367" i="22"/>
  <c r="E367" i="22"/>
  <c r="F367" i="22"/>
  <c r="G367" i="22"/>
  <c r="H367" i="22"/>
  <c r="I367" i="22"/>
  <c r="J367" i="22"/>
  <c r="K367" i="22"/>
  <c r="L367" i="22"/>
  <c r="M367" i="22"/>
  <c r="A368" i="22"/>
  <c r="B368" i="22"/>
  <c r="C368" i="22"/>
  <c r="D368" i="22"/>
  <c r="E368" i="22"/>
  <c r="F368" i="22"/>
  <c r="G368" i="22"/>
  <c r="H368" i="22"/>
  <c r="I368" i="22"/>
  <c r="J368" i="22"/>
  <c r="K368" i="22"/>
  <c r="L368" i="22"/>
  <c r="M368" i="22"/>
  <c r="A369" i="22"/>
  <c r="B369" i="22"/>
  <c r="C369" i="22"/>
  <c r="D369" i="22"/>
  <c r="E369" i="22"/>
  <c r="F369" i="22"/>
  <c r="G369" i="22"/>
  <c r="H369" i="22"/>
  <c r="I369" i="22"/>
  <c r="J369" i="22"/>
  <c r="K369" i="22"/>
  <c r="L369" i="22"/>
  <c r="M369" i="22"/>
  <c r="A370" i="22"/>
  <c r="B370" i="22"/>
  <c r="C370" i="22"/>
  <c r="D370" i="22"/>
  <c r="E370" i="22"/>
  <c r="F370" i="22"/>
  <c r="G370" i="22"/>
  <c r="H370" i="22"/>
  <c r="I370" i="22"/>
  <c r="J370" i="22"/>
  <c r="K370" i="22"/>
  <c r="L370" i="22"/>
  <c r="M370" i="22"/>
  <c r="A371" i="22"/>
  <c r="B371" i="22"/>
  <c r="C371" i="22"/>
  <c r="D371" i="22"/>
  <c r="E371" i="22"/>
  <c r="F371" i="22"/>
  <c r="G371" i="22"/>
  <c r="H371" i="22"/>
  <c r="I371" i="22"/>
  <c r="J371" i="22"/>
  <c r="K371" i="22"/>
  <c r="L371" i="22"/>
  <c r="M371" i="22"/>
  <c r="A372" i="22"/>
  <c r="B372" i="22"/>
  <c r="C372" i="22"/>
  <c r="D372" i="22"/>
  <c r="E372" i="22"/>
  <c r="F372" i="22"/>
  <c r="G372" i="22"/>
  <c r="H372" i="22"/>
  <c r="I372" i="22"/>
  <c r="J372" i="22"/>
  <c r="K372" i="22"/>
  <c r="L372" i="22"/>
  <c r="M372" i="22"/>
  <c r="A373" i="22"/>
  <c r="B373" i="22"/>
  <c r="C373" i="22"/>
  <c r="D373" i="22"/>
  <c r="E373" i="22"/>
  <c r="F373" i="22"/>
  <c r="G373" i="22"/>
  <c r="H373" i="22"/>
  <c r="I373" i="22"/>
  <c r="J373" i="22"/>
  <c r="K373" i="22"/>
  <c r="L373" i="22"/>
  <c r="M373" i="22"/>
  <c r="A374" i="22"/>
  <c r="B374" i="22"/>
  <c r="C374" i="22"/>
  <c r="D374" i="22"/>
  <c r="E374" i="22"/>
  <c r="F374" i="22"/>
  <c r="G374" i="22"/>
  <c r="H374" i="22"/>
  <c r="I374" i="22"/>
  <c r="J374" i="22"/>
  <c r="K374" i="22"/>
  <c r="L374" i="22"/>
  <c r="M374" i="22"/>
  <c r="A375" i="22"/>
  <c r="B375" i="22"/>
  <c r="C375" i="22"/>
  <c r="D375" i="22"/>
  <c r="E375" i="22"/>
  <c r="F375" i="22"/>
  <c r="G375" i="22"/>
  <c r="H375" i="22"/>
  <c r="I375" i="22"/>
  <c r="J375" i="22"/>
  <c r="K375" i="22"/>
  <c r="L375" i="22"/>
  <c r="M375" i="22"/>
  <c r="A376" i="22"/>
  <c r="B376" i="22"/>
  <c r="C376" i="22"/>
  <c r="D376" i="22"/>
  <c r="E376" i="22"/>
  <c r="F376" i="22"/>
  <c r="G376" i="22"/>
  <c r="H376" i="22"/>
  <c r="I376" i="22"/>
  <c r="J376" i="22"/>
  <c r="K376" i="22"/>
  <c r="L376" i="22"/>
  <c r="M376" i="22"/>
  <c r="A377" i="22"/>
  <c r="B377" i="22"/>
  <c r="C377" i="22"/>
  <c r="D377" i="22"/>
  <c r="E377" i="22"/>
  <c r="F377" i="22"/>
  <c r="G377" i="22"/>
  <c r="H377" i="22"/>
  <c r="I377" i="22"/>
  <c r="J377" i="22"/>
  <c r="K377" i="22"/>
  <c r="L377" i="22"/>
  <c r="M377" i="22"/>
  <c r="A378" i="22"/>
  <c r="B378" i="22"/>
  <c r="C378" i="22"/>
  <c r="D378" i="22"/>
  <c r="E378" i="22"/>
  <c r="F378" i="22"/>
  <c r="G378" i="22"/>
  <c r="H378" i="22"/>
  <c r="I378" i="22"/>
  <c r="J378" i="22"/>
  <c r="K378" i="22"/>
  <c r="L378" i="22"/>
  <c r="M378" i="22"/>
  <c r="A379" i="22"/>
  <c r="B379" i="22"/>
  <c r="C379" i="22"/>
  <c r="D379" i="22"/>
  <c r="E379" i="22"/>
  <c r="F379" i="22"/>
  <c r="G379" i="22"/>
  <c r="H379" i="22"/>
  <c r="I379" i="22"/>
  <c r="J379" i="22"/>
  <c r="K379" i="22"/>
  <c r="L379" i="22"/>
  <c r="M379" i="22"/>
  <c r="A380" i="22"/>
  <c r="B380" i="22"/>
  <c r="C380" i="22"/>
  <c r="D380" i="22"/>
  <c r="E380" i="22"/>
  <c r="F380" i="22"/>
  <c r="G380" i="22"/>
  <c r="H380" i="22"/>
  <c r="I380" i="22"/>
  <c r="J380" i="22"/>
  <c r="K380" i="22"/>
  <c r="L380" i="22"/>
  <c r="M380" i="22"/>
  <c r="A381" i="22"/>
  <c r="B381" i="22"/>
  <c r="C381" i="22"/>
  <c r="D381" i="22"/>
  <c r="E381" i="22"/>
  <c r="F381" i="22"/>
  <c r="G381" i="22"/>
  <c r="H381" i="22"/>
  <c r="I381" i="22"/>
  <c r="J381" i="22"/>
  <c r="K381" i="22"/>
  <c r="L381" i="22"/>
  <c r="M381" i="22"/>
  <c r="A382" i="22"/>
  <c r="B382" i="22"/>
  <c r="C382" i="22"/>
  <c r="D382" i="22"/>
  <c r="E382" i="22"/>
  <c r="F382" i="22"/>
  <c r="G382" i="22"/>
  <c r="H382" i="22"/>
  <c r="I382" i="22"/>
  <c r="J382" i="22"/>
  <c r="K382" i="22"/>
  <c r="L382" i="22"/>
  <c r="M382" i="22"/>
  <c r="A383" i="22"/>
  <c r="B383" i="22"/>
  <c r="C383" i="22"/>
  <c r="D383" i="22"/>
  <c r="E383" i="22"/>
  <c r="F383" i="22"/>
  <c r="G383" i="22"/>
  <c r="H383" i="22"/>
  <c r="I383" i="22"/>
  <c r="J383" i="22"/>
  <c r="K383" i="22"/>
  <c r="L383" i="22"/>
  <c r="M383" i="22"/>
  <c r="A384" i="22"/>
  <c r="B384" i="22"/>
  <c r="C384" i="22"/>
  <c r="D384" i="22"/>
  <c r="E384" i="22"/>
  <c r="F384" i="22"/>
  <c r="G384" i="22"/>
  <c r="H384" i="22"/>
  <c r="I384" i="22"/>
  <c r="J384" i="22"/>
  <c r="K384" i="22"/>
  <c r="L384" i="22"/>
  <c r="M384" i="22"/>
  <c r="A385" i="22"/>
  <c r="B385" i="22"/>
  <c r="C385" i="22"/>
  <c r="D385" i="22"/>
  <c r="E385" i="22"/>
  <c r="F385" i="22"/>
  <c r="G385" i="22"/>
  <c r="H385" i="22"/>
  <c r="I385" i="22"/>
  <c r="J385" i="22"/>
  <c r="K385" i="22"/>
  <c r="L385" i="22"/>
  <c r="M385" i="22"/>
  <c r="A386" i="22"/>
  <c r="B386" i="22"/>
  <c r="C386" i="22"/>
  <c r="D386" i="22"/>
  <c r="E386" i="22"/>
  <c r="F386" i="22"/>
  <c r="G386" i="22"/>
  <c r="H386" i="22"/>
  <c r="I386" i="22"/>
  <c r="J386" i="22"/>
  <c r="K386" i="22"/>
  <c r="L386" i="22"/>
  <c r="M386" i="22"/>
  <c r="A387" i="22"/>
  <c r="B387" i="22"/>
  <c r="C387" i="22"/>
  <c r="D387" i="22"/>
  <c r="E387" i="22"/>
  <c r="F387" i="22"/>
  <c r="G387" i="22"/>
  <c r="H387" i="22"/>
  <c r="I387" i="22"/>
  <c r="J387" i="22"/>
  <c r="K387" i="22"/>
  <c r="L387" i="22"/>
  <c r="M387" i="22"/>
  <c r="A388" i="22"/>
  <c r="B388" i="22"/>
  <c r="C388" i="22"/>
  <c r="D388" i="22"/>
  <c r="E388" i="22"/>
  <c r="F388" i="22"/>
  <c r="G388" i="22"/>
  <c r="H388" i="22"/>
  <c r="I388" i="22"/>
  <c r="J388" i="22"/>
  <c r="K388" i="22"/>
  <c r="L388" i="22"/>
  <c r="M388" i="22"/>
  <c r="A389" i="22"/>
  <c r="B389" i="22"/>
  <c r="C389" i="22"/>
  <c r="D389" i="22"/>
  <c r="E389" i="22"/>
  <c r="F389" i="22"/>
  <c r="G389" i="22"/>
  <c r="H389" i="22"/>
  <c r="I389" i="22"/>
  <c r="J389" i="22"/>
  <c r="K389" i="22"/>
  <c r="L389" i="22"/>
  <c r="M389" i="22"/>
  <c r="A390" i="22"/>
  <c r="B390" i="22"/>
  <c r="C390" i="22"/>
  <c r="D390" i="22"/>
  <c r="E390" i="22"/>
  <c r="F390" i="22"/>
  <c r="G390" i="22"/>
  <c r="H390" i="22"/>
  <c r="I390" i="22"/>
  <c r="J390" i="22"/>
  <c r="K390" i="22"/>
  <c r="L390" i="22"/>
  <c r="M390" i="22"/>
  <c r="A391" i="22"/>
  <c r="B391" i="22"/>
  <c r="C391" i="22"/>
  <c r="D391" i="22"/>
  <c r="E391" i="22"/>
  <c r="F391" i="22"/>
  <c r="G391" i="22"/>
  <c r="H391" i="22"/>
  <c r="I391" i="22"/>
  <c r="J391" i="22"/>
  <c r="K391" i="22"/>
  <c r="L391" i="22"/>
  <c r="M391" i="22"/>
  <c r="A392" i="22"/>
  <c r="B392" i="22"/>
  <c r="C392" i="22"/>
  <c r="D392" i="22"/>
  <c r="E392" i="22"/>
  <c r="F392" i="22"/>
  <c r="G392" i="22"/>
  <c r="H392" i="22"/>
  <c r="I392" i="22"/>
  <c r="J392" i="22"/>
  <c r="K392" i="22"/>
  <c r="L392" i="22"/>
  <c r="M392" i="22"/>
  <c r="A393" i="22"/>
  <c r="B393" i="22"/>
  <c r="C393" i="22"/>
  <c r="D393" i="22"/>
  <c r="E393" i="22"/>
  <c r="F393" i="22"/>
  <c r="G393" i="22"/>
  <c r="H393" i="22"/>
  <c r="I393" i="22"/>
  <c r="J393" i="22"/>
  <c r="K393" i="22"/>
  <c r="L393" i="22"/>
  <c r="M393" i="22"/>
  <c r="A394" i="22"/>
  <c r="B394" i="22"/>
  <c r="C394" i="22"/>
  <c r="D394" i="22"/>
  <c r="E394" i="22"/>
  <c r="F394" i="22"/>
  <c r="G394" i="22"/>
  <c r="H394" i="22"/>
  <c r="I394" i="22"/>
  <c r="J394" i="22"/>
  <c r="K394" i="22"/>
  <c r="L394" i="22"/>
  <c r="M394" i="22"/>
  <c r="A395" i="22"/>
  <c r="B395" i="22"/>
  <c r="C395" i="22"/>
  <c r="D395" i="22"/>
  <c r="E395" i="22"/>
  <c r="F395" i="22"/>
  <c r="G395" i="22"/>
  <c r="H395" i="22"/>
  <c r="I395" i="22"/>
  <c r="J395" i="22"/>
  <c r="K395" i="22"/>
  <c r="L395" i="22"/>
  <c r="M395" i="22"/>
  <c r="A396" i="22"/>
  <c r="B396" i="22"/>
  <c r="C396" i="22"/>
  <c r="D396" i="22"/>
  <c r="E396" i="22"/>
  <c r="F396" i="22"/>
  <c r="G396" i="22"/>
  <c r="H396" i="22"/>
  <c r="I396" i="22"/>
  <c r="J396" i="22"/>
  <c r="K396" i="22"/>
  <c r="L396" i="22"/>
  <c r="M396" i="22"/>
  <c r="A397" i="22"/>
  <c r="B397" i="22"/>
  <c r="C397" i="22"/>
  <c r="D397" i="22"/>
  <c r="E397" i="22"/>
  <c r="F397" i="22"/>
  <c r="G397" i="22"/>
  <c r="H397" i="22"/>
  <c r="I397" i="22"/>
  <c r="J397" i="22"/>
  <c r="K397" i="22"/>
  <c r="L397" i="22"/>
  <c r="M397" i="22"/>
  <c r="A398" i="22"/>
  <c r="B398" i="22"/>
  <c r="C398" i="22"/>
  <c r="D398" i="22"/>
  <c r="E398" i="22"/>
  <c r="F398" i="22"/>
  <c r="G398" i="22"/>
  <c r="H398" i="22"/>
  <c r="I398" i="22"/>
  <c r="J398" i="22"/>
  <c r="K398" i="22"/>
  <c r="L398" i="22"/>
  <c r="M398" i="22"/>
  <c r="A399" i="22"/>
  <c r="B399" i="22"/>
  <c r="C399" i="22"/>
  <c r="D399" i="22"/>
  <c r="E399" i="22"/>
  <c r="F399" i="22"/>
  <c r="G399" i="22"/>
  <c r="H399" i="22"/>
  <c r="I399" i="22"/>
  <c r="J399" i="22"/>
  <c r="K399" i="22"/>
  <c r="L399" i="22"/>
  <c r="M399" i="22"/>
  <c r="A400" i="22"/>
  <c r="B400" i="22"/>
  <c r="C400" i="22"/>
  <c r="D400" i="22"/>
  <c r="E400" i="22"/>
  <c r="F400" i="22"/>
  <c r="G400" i="22"/>
  <c r="H400" i="22"/>
  <c r="I400" i="22"/>
  <c r="J400" i="22"/>
  <c r="K400" i="22"/>
  <c r="L400" i="22"/>
  <c r="M400" i="22"/>
  <c r="A401" i="22"/>
  <c r="B401" i="22"/>
  <c r="C401" i="22"/>
  <c r="D401" i="22"/>
  <c r="E401" i="22"/>
  <c r="F401" i="22"/>
  <c r="G401" i="22"/>
  <c r="H401" i="22"/>
  <c r="I401" i="22"/>
  <c r="J401" i="22"/>
  <c r="K401" i="22"/>
  <c r="L401" i="22"/>
  <c r="M401" i="22"/>
  <c r="A402" i="22"/>
  <c r="B402" i="22"/>
  <c r="C402" i="22"/>
  <c r="D402" i="22"/>
  <c r="E402" i="22"/>
  <c r="F402" i="22"/>
  <c r="G402" i="22"/>
  <c r="H402" i="22"/>
  <c r="I402" i="22"/>
  <c r="J402" i="22"/>
  <c r="K402" i="22"/>
  <c r="L402" i="22"/>
  <c r="M402" i="22"/>
  <c r="A403" i="22"/>
  <c r="B403" i="22"/>
  <c r="C403" i="22"/>
  <c r="D403" i="22"/>
  <c r="E403" i="22"/>
  <c r="F403" i="22"/>
  <c r="G403" i="22"/>
  <c r="H403" i="22"/>
  <c r="I403" i="22"/>
  <c r="J403" i="22"/>
  <c r="K403" i="22"/>
  <c r="L403" i="22"/>
  <c r="M403" i="22"/>
  <c r="A404" i="22"/>
  <c r="B404" i="22"/>
  <c r="C404" i="22"/>
  <c r="D404" i="22"/>
  <c r="E404" i="22"/>
  <c r="F404" i="22"/>
  <c r="G404" i="22"/>
  <c r="H404" i="22"/>
  <c r="I404" i="22"/>
  <c r="J404" i="22"/>
  <c r="K404" i="22"/>
  <c r="L404" i="22"/>
  <c r="M404" i="22"/>
  <c r="A405" i="22"/>
  <c r="B405" i="22"/>
  <c r="C405" i="22"/>
  <c r="D405" i="22"/>
  <c r="E405" i="22"/>
  <c r="F405" i="22"/>
  <c r="G405" i="22"/>
  <c r="H405" i="22"/>
  <c r="I405" i="22"/>
  <c r="J405" i="22"/>
  <c r="K405" i="22"/>
  <c r="L405" i="22"/>
  <c r="M405" i="22"/>
  <c r="A406" i="22"/>
  <c r="B406" i="22"/>
  <c r="C406" i="22"/>
  <c r="D406" i="22"/>
  <c r="E406" i="22"/>
  <c r="F406" i="22"/>
  <c r="G406" i="22"/>
  <c r="H406" i="22"/>
  <c r="I406" i="22"/>
  <c r="J406" i="22"/>
  <c r="K406" i="22"/>
  <c r="L406" i="22"/>
  <c r="M406" i="22"/>
  <c r="A407" i="22"/>
  <c r="B407" i="22"/>
  <c r="C407" i="22"/>
  <c r="D407" i="22"/>
  <c r="E407" i="22"/>
  <c r="F407" i="22"/>
  <c r="G407" i="22"/>
  <c r="H407" i="22"/>
  <c r="I407" i="22"/>
  <c r="J407" i="22"/>
  <c r="K407" i="22"/>
  <c r="L407" i="22"/>
  <c r="M407" i="22"/>
  <c r="A408" i="22"/>
  <c r="B408" i="22"/>
  <c r="C408" i="22"/>
  <c r="D408" i="22"/>
  <c r="E408" i="22"/>
  <c r="F408" i="22"/>
  <c r="G408" i="22"/>
  <c r="H408" i="22"/>
  <c r="I408" i="22"/>
  <c r="J408" i="22"/>
  <c r="K408" i="22"/>
  <c r="L408" i="22"/>
  <c r="M408" i="22"/>
  <c r="A409" i="22"/>
  <c r="B409" i="22"/>
  <c r="C409" i="22"/>
  <c r="D409" i="22"/>
  <c r="E409" i="22"/>
  <c r="F409" i="22"/>
  <c r="G409" i="22"/>
  <c r="H409" i="22"/>
  <c r="I409" i="22"/>
  <c r="J409" i="22"/>
  <c r="K409" i="22"/>
  <c r="L409" i="22"/>
  <c r="M409" i="22"/>
  <c r="A410" i="22"/>
  <c r="B410" i="22"/>
  <c r="C410" i="22"/>
  <c r="D410" i="22"/>
  <c r="E410" i="22"/>
  <c r="F410" i="22"/>
  <c r="G410" i="22"/>
  <c r="H410" i="22"/>
  <c r="I410" i="22"/>
  <c r="J410" i="22"/>
  <c r="K410" i="22"/>
  <c r="L410" i="22"/>
  <c r="M410" i="22"/>
  <c r="A411" i="22"/>
  <c r="B411" i="22"/>
  <c r="C411" i="22"/>
  <c r="D411" i="22"/>
  <c r="E411" i="22"/>
  <c r="F411" i="22"/>
  <c r="G411" i="22"/>
  <c r="H411" i="22"/>
  <c r="I411" i="22"/>
  <c r="J411" i="22"/>
  <c r="K411" i="22"/>
  <c r="L411" i="22"/>
  <c r="M411" i="22"/>
  <c r="A412" i="22"/>
  <c r="B412" i="22"/>
  <c r="C412" i="22"/>
  <c r="D412" i="22"/>
  <c r="E412" i="22"/>
  <c r="F412" i="22"/>
  <c r="G412" i="22"/>
  <c r="H412" i="22"/>
  <c r="I412" i="22"/>
  <c r="J412" i="22"/>
  <c r="K412" i="22"/>
  <c r="L412" i="22"/>
  <c r="M412" i="22"/>
  <c r="A413" i="22"/>
  <c r="B413" i="22"/>
  <c r="C413" i="22"/>
  <c r="D413" i="22"/>
  <c r="E413" i="22"/>
  <c r="F413" i="22"/>
  <c r="G413" i="22"/>
  <c r="H413" i="22"/>
  <c r="I413" i="22"/>
  <c r="J413" i="22"/>
  <c r="K413" i="22"/>
  <c r="L413" i="22"/>
  <c r="M413" i="22"/>
  <c r="A414" i="22"/>
  <c r="B414" i="22"/>
  <c r="C414" i="22"/>
  <c r="D414" i="22"/>
  <c r="E414" i="22"/>
  <c r="F414" i="22"/>
  <c r="G414" i="22"/>
  <c r="H414" i="22"/>
  <c r="I414" i="22"/>
  <c r="J414" i="22"/>
  <c r="K414" i="22"/>
  <c r="L414" i="22"/>
  <c r="M414" i="22"/>
  <c r="A415" i="22"/>
  <c r="B415" i="22"/>
  <c r="C415" i="22"/>
  <c r="D415" i="22"/>
  <c r="E415" i="22"/>
  <c r="F415" i="22"/>
  <c r="G415" i="22"/>
  <c r="H415" i="22"/>
  <c r="I415" i="22"/>
  <c r="J415" i="22"/>
  <c r="K415" i="22"/>
  <c r="L415" i="22"/>
  <c r="M415" i="22"/>
  <c r="A416" i="22"/>
  <c r="B416" i="22"/>
  <c r="C416" i="22"/>
  <c r="D416" i="22"/>
  <c r="E416" i="22"/>
  <c r="F416" i="22"/>
  <c r="G416" i="22"/>
  <c r="H416" i="22"/>
  <c r="I416" i="22"/>
  <c r="J416" i="22"/>
  <c r="K416" i="22"/>
  <c r="L416" i="22"/>
  <c r="M416" i="22"/>
  <c r="A417" i="22"/>
  <c r="B417" i="22"/>
  <c r="C417" i="22"/>
  <c r="D417" i="22"/>
  <c r="E417" i="22"/>
  <c r="F417" i="22"/>
  <c r="G417" i="22"/>
  <c r="H417" i="22"/>
  <c r="I417" i="22"/>
  <c r="J417" i="22"/>
  <c r="K417" i="22"/>
  <c r="L417" i="22"/>
  <c r="M417" i="22"/>
  <c r="A418" i="22"/>
  <c r="B418" i="22"/>
  <c r="C418" i="22"/>
  <c r="D418" i="22"/>
  <c r="E418" i="22"/>
  <c r="F418" i="22"/>
  <c r="G418" i="22"/>
  <c r="H418" i="22"/>
  <c r="I418" i="22"/>
  <c r="J418" i="22"/>
  <c r="K418" i="22"/>
  <c r="L418" i="22"/>
  <c r="M418" i="22"/>
  <c r="A419" i="22"/>
  <c r="B419" i="22"/>
  <c r="C419" i="22"/>
  <c r="D419" i="22"/>
  <c r="E419" i="22"/>
  <c r="F419" i="22"/>
  <c r="G419" i="22"/>
  <c r="H419" i="22"/>
  <c r="I419" i="22"/>
  <c r="J419" i="22"/>
  <c r="K419" i="22"/>
  <c r="L419" i="22"/>
  <c r="M419" i="22"/>
  <c r="A420" i="22"/>
  <c r="B420" i="22"/>
  <c r="C420" i="22"/>
  <c r="D420" i="22"/>
  <c r="E420" i="22"/>
  <c r="F420" i="22"/>
  <c r="G420" i="22"/>
  <c r="H420" i="22"/>
  <c r="I420" i="22"/>
  <c r="J420" i="22"/>
  <c r="K420" i="22"/>
  <c r="L420" i="22"/>
  <c r="M420" i="22"/>
  <c r="A421" i="22"/>
  <c r="B421" i="22"/>
  <c r="C421" i="22"/>
  <c r="D421" i="22"/>
  <c r="E421" i="22"/>
  <c r="F421" i="22"/>
  <c r="G421" i="22"/>
  <c r="H421" i="22"/>
  <c r="I421" i="22"/>
  <c r="J421" i="22"/>
  <c r="K421" i="22"/>
  <c r="L421" i="22"/>
  <c r="M421" i="22"/>
  <c r="A422" i="22"/>
  <c r="B422" i="22"/>
  <c r="C422" i="22"/>
  <c r="D422" i="22"/>
  <c r="E422" i="22"/>
  <c r="F422" i="22"/>
  <c r="G422" i="22"/>
  <c r="H422" i="22"/>
  <c r="I422" i="22"/>
  <c r="J422" i="22"/>
  <c r="K422" i="22"/>
  <c r="L422" i="22"/>
  <c r="M422" i="22"/>
  <c r="A423" i="22"/>
  <c r="B423" i="22"/>
  <c r="C423" i="22"/>
  <c r="D423" i="22"/>
  <c r="E423" i="22"/>
  <c r="F423" i="22"/>
  <c r="G423" i="22"/>
  <c r="H423" i="22"/>
  <c r="I423" i="22"/>
  <c r="J423" i="22"/>
  <c r="K423" i="22"/>
  <c r="L423" i="22"/>
  <c r="M423" i="22"/>
  <c r="A424" i="22"/>
  <c r="B424" i="22"/>
  <c r="C424" i="22"/>
  <c r="D424" i="22"/>
  <c r="E424" i="22"/>
  <c r="F424" i="22"/>
  <c r="G424" i="22"/>
  <c r="H424" i="22"/>
  <c r="I424" i="22"/>
  <c r="J424" i="22"/>
  <c r="K424" i="22"/>
  <c r="L424" i="22"/>
  <c r="M424" i="22"/>
  <c r="A425" i="22"/>
  <c r="B425" i="22"/>
  <c r="C425" i="22"/>
  <c r="D425" i="22"/>
  <c r="E425" i="22"/>
  <c r="F425" i="22"/>
  <c r="G425" i="22"/>
  <c r="H425" i="22"/>
  <c r="I425" i="22"/>
  <c r="J425" i="22"/>
  <c r="K425" i="22"/>
  <c r="L425" i="22"/>
  <c r="M425" i="22"/>
  <c r="A426" i="22"/>
  <c r="B426" i="22"/>
  <c r="C426" i="22"/>
  <c r="D426" i="22"/>
  <c r="E426" i="22"/>
  <c r="F426" i="22"/>
  <c r="G426" i="22"/>
  <c r="H426" i="22"/>
  <c r="I426" i="22"/>
  <c r="J426" i="22"/>
  <c r="K426" i="22"/>
  <c r="L426" i="22"/>
  <c r="M426" i="22"/>
  <c r="A427" i="22"/>
  <c r="B427" i="22"/>
  <c r="C427" i="22"/>
  <c r="D427" i="22"/>
  <c r="E427" i="22"/>
  <c r="F427" i="22"/>
  <c r="G427" i="22"/>
  <c r="H427" i="22"/>
  <c r="I427" i="22"/>
  <c r="J427" i="22"/>
  <c r="K427" i="22"/>
  <c r="L427" i="22"/>
  <c r="M427" i="22"/>
  <c r="A428" i="22"/>
  <c r="B428" i="22"/>
  <c r="C428" i="22"/>
  <c r="D428" i="22"/>
  <c r="E428" i="22"/>
  <c r="F428" i="22"/>
  <c r="G428" i="22"/>
  <c r="H428" i="22"/>
  <c r="I428" i="22"/>
  <c r="J428" i="22"/>
  <c r="K428" i="22"/>
  <c r="L428" i="22"/>
  <c r="M428" i="22"/>
  <c r="A429" i="22"/>
  <c r="B429" i="22"/>
  <c r="C429" i="22"/>
  <c r="D429" i="22"/>
  <c r="E429" i="22"/>
  <c r="F429" i="22"/>
  <c r="G429" i="22"/>
  <c r="H429" i="22"/>
  <c r="I429" i="22"/>
  <c r="J429" i="22"/>
  <c r="K429" i="22"/>
  <c r="L429" i="22"/>
  <c r="M429" i="22"/>
  <c r="A430" i="22"/>
  <c r="B430" i="22"/>
  <c r="C430" i="22"/>
  <c r="D430" i="22"/>
  <c r="E430" i="22"/>
  <c r="F430" i="22"/>
  <c r="G430" i="22"/>
  <c r="H430" i="22"/>
  <c r="I430" i="22"/>
  <c r="J430" i="22"/>
  <c r="K430" i="22"/>
  <c r="L430" i="22"/>
  <c r="M430" i="22"/>
  <c r="A431" i="22"/>
  <c r="B431" i="22"/>
  <c r="C431" i="22"/>
  <c r="D431" i="22"/>
  <c r="E431" i="22"/>
  <c r="F431" i="22"/>
  <c r="G431" i="22"/>
  <c r="H431" i="22"/>
  <c r="I431" i="22"/>
  <c r="J431" i="22"/>
  <c r="K431" i="22"/>
  <c r="L431" i="22"/>
  <c r="M431" i="22"/>
  <c r="A432" i="22"/>
  <c r="B432" i="22"/>
  <c r="C432" i="22"/>
  <c r="D432" i="22"/>
  <c r="E432" i="22"/>
  <c r="F432" i="22"/>
  <c r="G432" i="22"/>
  <c r="H432" i="22"/>
  <c r="I432" i="22"/>
  <c r="J432" i="22"/>
  <c r="K432" i="22"/>
  <c r="L432" i="22"/>
  <c r="M432" i="22"/>
  <c r="A433" i="22"/>
  <c r="B433" i="22"/>
  <c r="C433" i="22"/>
  <c r="D433" i="22"/>
  <c r="E433" i="22"/>
  <c r="F433" i="22"/>
  <c r="G433" i="22"/>
  <c r="H433" i="22"/>
  <c r="I433" i="22"/>
  <c r="J433" i="22"/>
  <c r="K433" i="22"/>
  <c r="L433" i="22"/>
  <c r="M433" i="22"/>
  <c r="A434" i="22"/>
  <c r="B434" i="22"/>
  <c r="C434" i="22"/>
  <c r="D434" i="22"/>
  <c r="E434" i="22"/>
  <c r="F434" i="22"/>
  <c r="G434" i="22"/>
  <c r="H434" i="22"/>
  <c r="I434" i="22"/>
  <c r="J434" i="22"/>
  <c r="K434" i="22"/>
  <c r="L434" i="22"/>
  <c r="M434" i="22"/>
  <c r="A435" i="22"/>
  <c r="B435" i="22"/>
  <c r="C435" i="22"/>
  <c r="D435" i="22"/>
  <c r="E435" i="22"/>
  <c r="F435" i="22"/>
  <c r="G435" i="22"/>
  <c r="H435" i="22"/>
  <c r="I435" i="22"/>
  <c r="J435" i="22"/>
  <c r="K435" i="22"/>
  <c r="L435" i="22"/>
  <c r="M435" i="22"/>
  <c r="A436" i="22"/>
  <c r="B436" i="22"/>
  <c r="C436" i="22"/>
  <c r="D436" i="22"/>
  <c r="E436" i="22"/>
  <c r="F436" i="22"/>
  <c r="G436" i="22"/>
  <c r="H436" i="22"/>
  <c r="I436" i="22"/>
  <c r="J436" i="22"/>
  <c r="K436" i="22"/>
  <c r="L436" i="22"/>
  <c r="M436" i="22"/>
  <c r="A437" i="22"/>
  <c r="B437" i="22"/>
  <c r="C437" i="22"/>
  <c r="D437" i="22"/>
  <c r="E437" i="22"/>
  <c r="F437" i="22"/>
  <c r="G437" i="22"/>
  <c r="H437" i="22"/>
  <c r="I437" i="22"/>
  <c r="J437" i="22"/>
  <c r="K437" i="22"/>
  <c r="L437" i="22"/>
  <c r="M437" i="22"/>
  <c r="A438" i="22"/>
  <c r="B438" i="22"/>
  <c r="C438" i="22"/>
  <c r="D438" i="22"/>
  <c r="E438" i="22"/>
  <c r="F438" i="22"/>
  <c r="G438" i="22"/>
  <c r="H438" i="22"/>
  <c r="I438" i="22"/>
  <c r="J438" i="22"/>
  <c r="K438" i="22"/>
  <c r="L438" i="22"/>
  <c r="M438" i="22"/>
  <c r="A439" i="22"/>
  <c r="B439" i="22"/>
  <c r="C439" i="22"/>
  <c r="D439" i="22"/>
  <c r="E439" i="22"/>
  <c r="F439" i="22"/>
  <c r="G439" i="22"/>
  <c r="H439" i="22"/>
  <c r="I439" i="22"/>
  <c r="J439" i="22"/>
  <c r="K439" i="22"/>
  <c r="L439" i="22"/>
  <c r="M439" i="22"/>
  <c r="A440" i="22"/>
  <c r="B440" i="22"/>
  <c r="C440" i="22"/>
  <c r="D440" i="22"/>
  <c r="E440" i="22"/>
  <c r="F440" i="22"/>
  <c r="G440" i="22"/>
  <c r="H440" i="22"/>
  <c r="I440" i="22"/>
  <c r="J440" i="22"/>
  <c r="K440" i="22"/>
  <c r="L440" i="22"/>
  <c r="M440" i="22"/>
  <c r="A441" i="22"/>
  <c r="B441" i="22"/>
  <c r="C441" i="22"/>
  <c r="D441" i="22"/>
  <c r="E441" i="22"/>
  <c r="F441" i="22"/>
  <c r="G441" i="22"/>
  <c r="H441" i="22"/>
  <c r="I441" i="22"/>
  <c r="J441" i="22"/>
  <c r="K441" i="22"/>
  <c r="L441" i="22"/>
  <c r="M441" i="22"/>
  <c r="A442" i="22"/>
  <c r="B442" i="22"/>
  <c r="C442" i="22"/>
  <c r="D442" i="22"/>
  <c r="E442" i="22"/>
  <c r="F442" i="22"/>
  <c r="G442" i="22"/>
  <c r="H442" i="22"/>
  <c r="I442" i="22"/>
  <c r="J442" i="22"/>
  <c r="K442" i="22"/>
  <c r="L442" i="22"/>
  <c r="M442" i="22"/>
  <c r="A443" i="22"/>
  <c r="B443" i="22"/>
  <c r="C443" i="22"/>
  <c r="D443" i="22"/>
  <c r="E443" i="22"/>
  <c r="F443" i="22"/>
  <c r="G443" i="22"/>
  <c r="H443" i="22"/>
  <c r="I443" i="22"/>
  <c r="J443" i="22"/>
  <c r="K443" i="22"/>
  <c r="L443" i="22"/>
  <c r="M443" i="22"/>
  <c r="A444" i="22"/>
  <c r="B444" i="22"/>
  <c r="C444" i="22"/>
  <c r="D444" i="22"/>
  <c r="E444" i="22"/>
  <c r="F444" i="22"/>
  <c r="G444" i="22"/>
  <c r="H444" i="22"/>
  <c r="I444" i="22"/>
  <c r="J444" i="22"/>
  <c r="K444" i="22"/>
  <c r="L444" i="22"/>
  <c r="M444" i="22"/>
  <c r="A445" i="22"/>
  <c r="B445" i="22"/>
  <c r="C445" i="22"/>
  <c r="D445" i="22"/>
  <c r="E445" i="22"/>
  <c r="F445" i="22"/>
  <c r="G445" i="22"/>
  <c r="H445" i="22"/>
  <c r="I445" i="22"/>
  <c r="J445" i="22"/>
  <c r="K445" i="22"/>
  <c r="L445" i="22"/>
  <c r="M445" i="22"/>
  <c r="A446" i="22"/>
  <c r="B446" i="22"/>
  <c r="C446" i="22"/>
  <c r="D446" i="22"/>
  <c r="E446" i="22"/>
  <c r="F446" i="22"/>
  <c r="G446" i="22"/>
  <c r="H446" i="22"/>
  <c r="I446" i="22"/>
  <c r="J446" i="22"/>
  <c r="K446" i="22"/>
  <c r="L446" i="22"/>
  <c r="M446" i="22"/>
  <c r="A447" i="22"/>
  <c r="B447" i="22"/>
  <c r="C447" i="22"/>
  <c r="D447" i="22"/>
  <c r="E447" i="22"/>
  <c r="F447" i="22"/>
  <c r="G447" i="22"/>
  <c r="H447" i="22"/>
  <c r="I447" i="22"/>
  <c r="J447" i="22"/>
  <c r="K447" i="22"/>
  <c r="L447" i="22"/>
  <c r="M447" i="22"/>
  <c r="A448" i="22"/>
  <c r="B448" i="22"/>
  <c r="C448" i="22"/>
  <c r="D448" i="22"/>
  <c r="E448" i="22"/>
  <c r="F448" i="22"/>
  <c r="G448" i="22"/>
  <c r="H448" i="22"/>
  <c r="I448" i="22"/>
  <c r="J448" i="22"/>
  <c r="K448" i="22"/>
  <c r="L448" i="22"/>
  <c r="M448" i="22"/>
  <c r="A449" i="22"/>
  <c r="B449" i="22"/>
  <c r="C449" i="22"/>
  <c r="D449" i="22"/>
  <c r="E449" i="22"/>
  <c r="F449" i="22"/>
  <c r="G449" i="22"/>
  <c r="H449" i="22"/>
  <c r="I449" i="22"/>
  <c r="J449" i="22"/>
  <c r="K449" i="22"/>
  <c r="L449" i="22"/>
  <c r="M449" i="22"/>
  <c r="A450" i="22"/>
  <c r="B450" i="22"/>
  <c r="C450" i="22"/>
  <c r="D450" i="22"/>
  <c r="E450" i="22"/>
  <c r="F450" i="22"/>
  <c r="G450" i="22"/>
  <c r="H450" i="22"/>
  <c r="I450" i="22"/>
  <c r="J450" i="22"/>
  <c r="K450" i="22"/>
  <c r="L450" i="22"/>
  <c r="M450" i="22"/>
  <c r="A451" i="22"/>
  <c r="B451" i="22"/>
  <c r="C451" i="22"/>
  <c r="D451" i="22"/>
  <c r="E451" i="22"/>
  <c r="F451" i="22"/>
  <c r="G451" i="22"/>
  <c r="H451" i="22"/>
  <c r="I451" i="22"/>
  <c r="J451" i="22"/>
  <c r="K451" i="22"/>
  <c r="L451" i="22"/>
  <c r="M451" i="22"/>
  <c r="A452" i="22"/>
  <c r="B452" i="22"/>
  <c r="C452" i="22"/>
  <c r="D452" i="22"/>
  <c r="E452" i="22"/>
  <c r="F452" i="22"/>
  <c r="G452" i="22"/>
  <c r="H452" i="22"/>
  <c r="I452" i="22"/>
  <c r="J452" i="22"/>
  <c r="K452" i="22"/>
  <c r="L452" i="22"/>
  <c r="M452" i="22"/>
  <c r="A453" i="22"/>
  <c r="B453" i="22"/>
  <c r="C453" i="22"/>
  <c r="D453" i="22"/>
  <c r="E453" i="22"/>
  <c r="F453" i="22"/>
  <c r="G453" i="22"/>
  <c r="H453" i="22"/>
  <c r="I453" i="22"/>
  <c r="J453" i="22"/>
  <c r="K453" i="22"/>
  <c r="L453" i="22"/>
  <c r="M453" i="22"/>
  <c r="A454" i="22"/>
  <c r="B454" i="22"/>
  <c r="C454" i="22"/>
  <c r="D454" i="22"/>
  <c r="E454" i="22"/>
  <c r="F454" i="22"/>
  <c r="G454" i="22"/>
  <c r="H454" i="22"/>
  <c r="I454" i="22"/>
  <c r="J454" i="22"/>
  <c r="K454" i="22"/>
  <c r="L454" i="22"/>
  <c r="M454" i="22"/>
  <c r="A455" i="22"/>
  <c r="B455" i="22"/>
  <c r="C455" i="22"/>
  <c r="D455" i="22"/>
  <c r="E455" i="22"/>
  <c r="F455" i="22"/>
  <c r="G455" i="22"/>
  <c r="H455" i="22"/>
  <c r="I455" i="22"/>
  <c r="J455" i="22"/>
  <c r="K455" i="22"/>
  <c r="L455" i="22"/>
  <c r="M455" i="22"/>
  <c r="A456" i="22"/>
  <c r="B456" i="22"/>
  <c r="C456" i="22"/>
  <c r="D456" i="22"/>
  <c r="E456" i="22"/>
  <c r="F456" i="22"/>
  <c r="G456" i="22"/>
  <c r="H456" i="22"/>
  <c r="I456" i="22"/>
  <c r="J456" i="22"/>
  <c r="K456" i="22"/>
  <c r="L456" i="22"/>
  <c r="M456" i="22"/>
  <c r="A457" i="22"/>
  <c r="B457" i="22"/>
  <c r="C457" i="22"/>
  <c r="D457" i="22"/>
  <c r="E457" i="22"/>
  <c r="F457" i="22"/>
  <c r="G457" i="22"/>
  <c r="H457" i="22"/>
  <c r="I457" i="22"/>
  <c r="J457" i="22"/>
  <c r="K457" i="22"/>
  <c r="L457" i="22"/>
  <c r="M457" i="22"/>
  <c r="A458" i="22"/>
  <c r="B458" i="22"/>
  <c r="C458" i="22"/>
  <c r="D458" i="22"/>
  <c r="E458" i="22"/>
  <c r="F458" i="22"/>
  <c r="G458" i="22"/>
  <c r="H458" i="22"/>
  <c r="I458" i="22"/>
  <c r="J458" i="22"/>
  <c r="K458" i="22"/>
  <c r="L458" i="22"/>
  <c r="M458" i="22"/>
  <c r="A459" i="22"/>
  <c r="B459" i="22"/>
  <c r="C459" i="22"/>
  <c r="D459" i="22"/>
  <c r="E459" i="22"/>
  <c r="F459" i="22"/>
  <c r="G459" i="22"/>
  <c r="H459" i="22"/>
  <c r="I459" i="22"/>
  <c r="J459" i="22"/>
  <c r="K459" i="22"/>
  <c r="L459" i="22"/>
  <c r="M459" i="22"/>
  <c r="A460" i="22"/>
  <c r="B460" i="22"/>
  <c r="C460" i="22"/>
  <c r="D460" i="22"/>
  <c r="E460" i="22"/>
  <c r="F460" i="22"/>
  <c r="G460" i="22"/>
  <c r="H460" i="22"/>
  <c r="I460" i="22"/>
  <c r="J460" i="22"/>
  <c r="K460" i="22"/>
  <c r="L460" i="22"/>
  <c r="M460" i="22"/>
  <c r="A461" i="22"/>
  <c r="B461" i="22"/>
  <c r="C461" i="22"/>
  <c r="D461" i="22"/>
  <c r="E461" i="22"/>
  <c r="F461" i="22"/>
  <c r="G461" i="22"/>
  <c r="H461" i="22"/>
  <c r="I461" i="22"/>
  <c r="J461" i="22"/>
  <c r="K461" i="22"/>
  <c r="L461" i="22"/>
  <c r="M461" i="22"/>
  <c r="A462" i="22"/>
  <c r="B462" i="22"/>
  <c r="C462" i="22"/>
  <c r="D462" i="22"/>
  <c r="E462" i="22"/>
  <c r="F462" i="22"/>
  <c r="G462" i="22"/>
  <c r="H462" i="22"/>
  <c r="I462" i="22"/>
  <c r="J462" i="22"/>
  <c r="K462" i="22"/>
  <c r="L462" i="22"/>
  <c r="M462" i="22"/>
  <c r="A463" i="22"/>
  <c r="B463" i="22"/>
  <c r="C463" i="22"/>
  <c r="D463" i="22"/>
  <c r="E463" i="22"/>
  <c r="F463" i="22"/>
  <c r="G463" i="22"/>
  <c r="H463" i="22"/>
  <c r="I463" i="22"/>
  <c r="J463" i="22"/>
  <c r="K463" i="22"/>
  <c r="L463" i="22"/>
  <c r="M463" i="22"/>
  <c r="A464" i="22"/>
  <c r="B464" i="22"/>
  <c r="C464" i="22"/>
  <c r="D464" i="22"/>
  <c r="E464" i="22"/>
  <c r="F464" i="22"/>
  <c r="G464" i="22"/>
  <c r="H464" i="22"/>
  <c r="I464" i="22"/>
  <c r="J464" i="22"/>
  <c r="K464" i="22"/>
  <c r="L464" i="22"/>
  <c r="M464" i="22"/>
  <c r="A465" i="22"/>
  <c r="B465" i="22"/>
  <c r="C465" i="22"/>
  <c r="D465" i="22"/>
  <c r="E465" i="22"/>
  <c r="F465" i="22"/>
  <c r="G465" i="22"/>
  <c r="H465" i="22"/>
  <c r="I465" i="22"/>
  <c r="J465" i="22"/>
  <c r="K465" i="22"/>
  <c r="L465" i="22"/>
  <c r="M465" i="22"/>
  <c r="A466" i="22"/>
  <c r="B466" i="22"/>
  <c r="C466" i="22"/>
  <c r="D466" i="22"/>
  <c r="E466" i="22"/>
  <c r="F466" i="22"/>
  <c r="G466" i="22"/>
  <c r="H466" i="22"/>
  <c r="I466" i="22"/>
  <c r="J466" i="22"/>
  <c r="K466" i="22"/>
  <c r="L466" i="22"/>
  <c r="M466" i="22"/>
  <c r="A467" i="22"/>
  <c r="B467" i="22"/>
  <c r="C467" i="22"/>
  <c r="D467" i="22"/>
  <c r="E467" i="22"/>
  <c r="F467" i="22"/>
  <c r="G467" i="22"/>
  <c r="H467" i="22"/>
  <c r="I467" i="22"/>
  <c r="J467" i="22"/>
  <c r="K467" i="22"/>
  <c r="L467" i="22"/>
  <c r="M467" i="22"/>
  <c r="A468" i="22"/>
  <c r="B468" i="22"/>
  <c r="C468" i="22"/>
  <c r="D468" i="22"/>
  <c r="E468" i="22"/>
  <c r="F468" i="22"/>
  <c r="G468" i="22"/>
  <c r="H468" i="22"/>
  <c r="I468" i="22"/>
  <c r="J468" i="22"/>
  <c r="K468" i="22"/>
  <c r="L468" i="22"/>
  <c r="M468" i="22"/>
  <c r="A469" i="22"/>
  <c r="B469" i="22"/>
  <c r="C469" i="22"/>
  <c r="D469" i="22"/>
  <c r="E469" i="22"/>
  <c r="F469" i="22"/>
  <c r="G469" i="22"/>
  <c r="H469" i="22"/>
  <c r="I469" i="22"/>
  <c r="J469" i="22"/>
  <c r="K469" i="22"/>
  <c r="L469" i="22"/>
  <c r="M469" i="22"/>
  <c r="A470" i="22"/>
  <c r="B470" i="22"/>
  <c r="C470" i="22"/>
  <c r="D470" i="22"/>
  <c r="E470" i="22"/>
  <c r="F470" i="22"/>
  <c r="G470" i="22"/>
  <c r="H470" i="22"/>
  <c r="I470" i="22"/>
  <c r="J470" i="22"/>
  <c r="K470" i="22"/>
  <c r="L470" i="22"/>
  <c r="M470" i="22"/>
  <c r="A471" i="22"/>
  <c r="B471" i="22"/>
  <c r="C471" i="22"/>
  <c r="D471" i="22"/>
  <c r="E471" i="22"/>
  <c r="F471" i="22"/>
  <c r="G471" i="22"/>
  <c r="H471" i="22"/>
  <c r="I471" i="22"/>
  <c r="J471" i="22"/>
  <c r="K471" i="22"/>
  <c r="L471" i="22"/>
  <c r="M471" i="22"/>
  <c r="A472" i="22"/>
  <c r="B472" i="22"/>
  <c r="C472" i="22"/>
  <c r="D472" i="22"/>
  <c r="E472" i="22"/>
  <c r="F472" i="22"/>
  <c r="G472" i="22"/>
  <c r="H472" i="22"/>
  <c r="I472" i="22"/>
  <c r="J472" i="22"/>
  <c r="K472" i="22"/>
  <c r="L472" i="22"/>
  <c r="M472" i="22"/>
  <c r="A473" i="22"/>
  <c r="B473" i="22"/>
  <c r="C473" i="22"/>
  <c r="D473" i="22"/>
  <c r="E473" i="22"/>
  <c r="F473" i="22"/>
  <c r="G473" i="22"/>
  <c r="H473" i="22"/>
  <c r="I473" i="22"/>
  <c r="J473" i="22"/>
  <c r="K473" i="22"/>
  <c r="L473" i="22"/>
  <c r="M473" i="22"/>
  <c r="A474" i="22"/>
  <c r="B474" i="22"/>
  <c r="C474" i="22"/>
  <c r="D474" i="22"/>
  <c r="E474" i="22"/>
  <c r="F474" i="22"/>
  <c r="G474" i="22"/>
  <c r="H474" i="22"/>
  <c r="I474" i="22"/>
  <c r="J474" i="22"/>
  <c r="K474" i="22"/>
  <c r="L474" i="22"/>
  <c r="M474" i="22"/>
  <c r="A475" i="22"/>
  <c r="B475" i="22"/>
  <c r="C475" i="22"/>
  <c r="D475" i="22"/>
  <c r="E475" i="22"/>
  <c r="F475" i="22"/>
  <c r="G475" i="22"/>
  <c r="H475" i="22"/>
  <c r="I475" i="22"/>
  <c r="J475" i="22"/>
  <c r="K475" i="22"/>
  <c r="L475" i="22"/>
  <c r="M475" i="22"/>
  <c r="A476" i="22"/>
  <c r="B476" i="22"/>
  <c r="C476" i="22"/>
  <c r="D476" i="22"/>
  <c r="E476" i="22"/>
  <c r="F476" i="22"/>
  <c r="G476" i="22"/>
  <c r="H476" i="22"/>
  <c r="I476" i="22"/>
  <c r="J476" i="22"/>
  <c r="K476" i="22"/>
  <c r="L476" i="22"/>
  <c r="M476" i="22"/>
  <c r="A477" i="22"/>
  <c r="B477" i="22"/>
  <c r="C477" i="22"/>
  <c r="D477" i="22"/>
  <c r="E477" i="22"/>
  <c r="F477" i="22"/>
  <c r="G477" i="22"/>
  <c r="H477" i="22"/>
  <c r="I477" i="22"/>
  <c r="J477" i="22"/>
  <c r="K477" i="22"/>
  <c r="L477" i="22"/>
  <c r="M477" i="22"/>
  <c r="A478" i="22"/>
  <c r="B478" i="22"/>
  <c r="C478" i="22"/>
  <c r="D478" i="22"/>
  <c r="E478" i="22"/>
  <c r="F478" i="22"/>
  <c r="G478" i="22"/>
  <c r="H478" i="22"/>
  <c r="I478" i="22"/>
  <c r="J478" i="22"/>
  <c r="K478" i="22"/>
  <c r="L478" i="22"/>
  <c r="M478" i="22"/>
  <c r="A479" i="22"/>
  <c r="B479" i="22"/>
  <c r="C479" i="22"/>
  <c r="D479" i="22"/>
  <c r="E479" i="22"/>
  <c r="F479" i="22"/>
  <c r="G479" i="22"/>
  <c r="H479" i="22"/>
  <c r="I479" i="22"/>
  <c r="J479" i="22"/>
  <c r="K479" i="22"/>
  <c r="L479" i="22"/>
  <c r="M479" i="22"/>
  <c r="A480" i="22"/>
  <c r="B480" i="22"/>
  <c r="C480" i="22"/>
  <c r="D480" i="22"/>
  <c r="E480" i="22"/>
  <c r="F480" i="22"/>
  <c r="G480" i="22"/>
  <c r="H480" i="22"/>
  <c r="I480" i="22"/>
  <c r="J480" i="22"/>
  <c r="K480" i="22"/>
  <c r="L480" i="22"/>
  <c r="M480" i="22"/>
  <c r="A481" i="22"/>
  <c r="B481" i="22"/>
  <c r="C481" i="22"/>
  <c r="D481" i="22"/>
  <c r="E481" i="22"/>
  <c r="F481" i="22"/>
  <c r="G481" i="22"/>
  <c r="H481" i="22"/>
  <c r="I481" i="22"/>
  <c r="J481" i="22"/>
  <c r="K481" i="22"/>
  <c r="L481" i="22"/>
  <c r="M481" i="22"/>
  <c r="A482" i="22"/>
  <c r="B482" i="22"/>
  <c r="C482" i="22"/>
  <c r="D482" i="22"/>
  <c r="E482" i="22"/>
  <c r="F482" i="22"/>
  <c r="G482" i="22"/>
  <c r="H482" i="22"/>
  <c r="I482" i="22"/>
  <c r="J482" i="22"/>
  <c r="K482" i="22"/>
  <c r="L482" i="22"/>
  <c r="M482" i="22"/>
  <c r="A483" i="22"/>
  <c r="B483" i="22"/>
  <c r="C483" i="22"/>
  <c r="D483" i="22"/>
  <c r="E483" i="22"/>
  <c r="F483" i="22"/>
  <c r="G483" i="22"/>
  <c r="H483" i="22"/>
  <c r="I483" i="22"/>
  <c r="J483" i="22"/>
  <c r="K483" i="22"/>
  <c r="L483" i="22"/>
  <c r="M483" i="22"/>
  <c r="A484" i="22"/>
  <c r="B484" i="22"/>
  <c r="C484" i="22"/>
  <c r="D484" i="22"/>
  <c r="E484" i="22"/>
  <c r="F484" i="22"/>
  <c r="G484" i="22"/>
  <c r="H484" i="22"/>
  <c r="I484" i="22"/>
  <c r="J484" i="22"/>
  <c r="K484" i="22"/>
  <c r="L484" i="22"/>
  <c r="M484" i="22"/>
  <c r="A485" i="22"/>
  <c r="B485" i="22"/>
  <c r="C485" i="22"/>
  <c r="D485" i="22"/>
  <c r="E485" i="22"/>
  <c r="F485" i="22"/>
  <c r="G485" i="22"/>
  <c r="H485" i="22"/>
  <c r="I485" i="22"/>
  <c r="J485" i="22"/>
  <c r="K485" i="22"/>
  <c r="L485" i="22"/>
  <c r="M485" i="22"/>
  <c r="A486" i="22"/>
  <c r="B486" i="22"/>
  <c r="C486" i="22"/>
  <c r="D486" i="22"/>
  <c r="E486" i="22"/>
  <c r="F486" i="22"/>
  <c r="G486" i="22"/>
  <c r="H486" i="22"/>
  <c r="I486" i="22"/>
  <c r="J486" i="22"/>
  <c r="K486" i="22"/>
  <c r="L486" i="22"/>
  <c r="M486" i="22"/>
  <c r="A487" i="22"/>
  <c r="B487" i="22"/>
  <c r="C487" i="22"/>
  <c r="D487" i="22"/>
  <c r="E487" i="22"/>
  <c r="F487" i="22"/>
  <c r="G487" i="22"/>
  <c r="H487" i="22"/>
  <c r="I487" i="22"/>
  <c r="J487" i="22"/>
  <c r="K487" i="22"/>
  <c r="L487" i="22"/>
  <c r="M487" i="22"/>
  <c r="A488" i="22"/>
  <c r="B488" i="22"/>
  <c r="C488" i="22"/>
  <c r="D488" i="22"/>
  <c r="E488" i="22"/>
  <c r="F488" i="22"/>
  <c r="G488" i="22"/>
  <c r="H488" i="22"/>
  <c r="I488" i="22"/>
  <c r="J488" i="22"/>
  <c r="K488" i="22"/>
  <c r="L488" i="22"/>
  <c r="M488" i="22"/>
  <c r="A489" i="22"/>
  <c r="B489" i="22"/>
  <c r="C489" i="22"/>
  <c r="D489" i="22"/>
  <c r="E489" i="22"/>
  <c r="F489" i="22"/>
  <c r="G489" i="22"/>
  <c r="H489" i="22"/>
  <c r="I489" i="22"/>
  <c r="J489" i="22"/>
  <c r="K489" i="22"/>
  <c r="L489" i="22"/>
  <c r="M489" i="22"/>
  <c r="A490" i="22"/>
  <c r="B490" i="22"/>
  <c r="C490" i="22"/>
  <c r="D490" i="22"/>
  <c r="E490" i="22"/>
  <c r="F490" i="22"/>
  <c r="G490" i="22"/>
  <c r="H490" i="22"/>
  <c r="I490" i="22"/>
  <c r="J490" i="22"/>
  <c r="K490" i="22"/>
  <c r="L490" i="22"/>
  <c r="M490" i="22"/>
  <c r="A491" i="22"/>
  <c r="B491" i="22"/>
  <c r="C491" i="22"/>
  <c r="D491" i="22"/>
  <c r="E491" i="22"/>
  <c r="F491" i="22"/>
  <c r="G491" i="22"/>
  <c r="H491" i="22"/>
  <c r="I491" i="22"/>
  <c r="J491" i="22"/>
  <c r="K491" i="22"/>
  <c r="L491" i="22"/>
  <c r="M491" i="22"/>
  <c r="A492" i="22"/>
  <c r="B492" i="22"/>
  <c r="C492" i="22"/>
  <c r="D492" i="22"/>
  <c r="E492" i="22"/>
  <c r="F492" i="22"/>
  <c r="G492" i="22"/>
  <c r="H492" i="22"/>
  <c r="I492" i="22"/>
  <c r="J492" i="22"/>
  <c r="K492" i="22"/>
  <c r="L492" i="22"/>
  <c r="M492" i="22"/>
  <c r="A493" i="22"/>
  <c r="B493" i="22"/>
  <c r="C493" i="22"/>
  <c r="D493" i="22"/>
  <c r="E493" i="22"/>
  <c r="F493" i="22"/>
  <c r="G493" i="22"/>
  <c r="H493" i="22"/>
  <c r="I493" i="22"/>
  <c r="J493" i="22"/>
  <c r="K493" i="22"/>
  <c r="L493" i="22"/>
  <c r="M493" i="22"/>
  <c r="A494" i="22"/>
  <c r="B494" i="22"/>
  <c r="C494" i="22"/>
  <c r="D494" i="22"/>
  <c r="E494" i="22"/>
  <c r="F494" i="22"/>
  <c r="G494" i="22"/>
  <c r="H494" i="22"/>
  <c r="I494" i="22"/>
  <c r="J494" i="22"/>
  <c r="K494" i="22"/>
  <c r="L494" i="22"/>
  <c r="M494" i="22"/>
  <c r="A495" i="22"/>
  <c r="B495" i="22"/>
  <c r="C495" i="22"/>
  <c r="D495" i="22"/>
  <c r="E495" i="22"/>
  <c r="F495" i="22"/>
  <c r="G495" i="22"/>
  <c r="H495" i="22"/>
  <c r="I495" i="22"/>
  <c r="J495" i="22"/>
  <c r="K495" i="22"/>
  <c r="L495" i="22"/>
  <c r="M495" i="22"/>
  <c r="A496" i="22"/>
  <c r="B496" i="22"/>
  <c r="C496" i="22"/>
  <c r="D496" i="22"/>
  <c r="E496" i="22"/>
  <c r="F496" i="22"/>
  <c r="G496" i="22"/>
  <c r="H496" i="22"/>
  <c r="I496" i="22"/>
  <c r="J496" i="22"/>
  <c r="K496" i="22"/>
  <c r="L496" i="22"/>
  <c r="M496" i="22"/>
  <c r="A497" i="22"/>
  <c r="B497" i="22"/>
  <c r="C497" i="22"/>
  <c r="D497" i="22"/>
  <c r="E497" i="22"/>
  <c r="F497" i="22"/>
  <c r="G497" i="22"/>
  <c r="H497" i="22"/>
  <c r="I497" i="22"/>
  <c r="J497" i="22"/>
  <c r="K497" i="22"/>
  <c r="L497" i="22"/>
  <c r="M497" i="22"/>
  <c r="A498" i="22"/>
  <c r="B498" i="22"/>
  <c r="C498" i="22"/>
  <c r="D498" i="22"/>
  <c r="E498" i="22"/>
  <c r="F498" i="22"/>
  <c r="G498" i="22"/>
  <c r="H498" i="22"/>
  <c r="I498" i="22"/>
  <c r="J498" i="22"/>
  <c r="K498" i="22"/>
  <c r="L498" i="22"/>
  <c r="M498" i="22"/>
  <c r="A499" i="22"/>
  <c r="B499" i="22"/>
  <c r="C499" i="22"/>
  <c r="D499" i="22"/>
  <c r="E499" i="22"/>
  <c r="F499" i="22"/>
  <c r="G499" i="22"/>
  <c r="H499" i="22"/>
  <c r="I499" i="22"/>
  <c r="J499" i="22"/>
  <c r="K499" i="22"/>
  <c r="L499" i="22"/>
  <c r="M499" i="22"/>
  <c r="A500" i="22"/>
  <c r="B500" i="22"/>
  <c r="C500" i="22"/>
  <c r="D500" i="22"/>
  <c r="E500" i="22"/>
  <c r="F500" i="22"/>
  <c r="G500" i="22"/>
  <c r="H500" i="22"/>
  <c r="I500" i="22"/>
  <c r="J500" i="22"/>
  <c r="K500" i="22"/>
  <c r="L500" i="22"/>
  <c r="M500" i="22"/>
  <c r="A501" i="22"/>
  <c r="B501" i="22"/>
  <c r="C501" i="22"/>
  <c r="D501" i="22"/>
  <c r="E501" i="22"/>
  <c r="F501" i="22"/>
  <c r="G501" i="22"/>
  <c r="H501" i="22"/>
  <c r="I501" i="22"/>
  <c r="J501" i="22"/>
  <c r="K501" i="22"/>
  <c r="L501" i="22"/>
  <c r="M501" i="22"/>
  <c r="A502" i="22"/>
  <c r="B502" i="22"/>
  <c r="C502" i="22"/>
  <c r="D502" i="22"/>
  <c r="E502" i="22"/>
  <c r="F502" i="22"/>
  <c r="G502" i="22"/>
  <c r="H502" i="22"/>
  <c r="I502" i="22"/>
  <c r="J502" i="22"/>
  <c r="K502" i="22"/>
  <c r="L502" i="22"/>
  <c r="M502" i="22"/>
  <c r="A503" i="22"/>
  <c r="B503" i="22"/>
  <c r="C503" i="22"/>
  <c r="D503" i="22"/>
  <c r="E503" i="22"/>
  <c r="F503" i="22"/>
  <c r="G503" i="22"/>
  <c r="H503" i="22"/>
  <c r="I503" i="22"/>
  <c r="J503" i="22"/>
  <c r="K503" i="22"/>
  <c r="L503" i="22"/>
  <c r="M503" i="22"/>
  <c r="A504" i="22"/>
  <c r="B504" i="22"/>
  <c r="C504" i="22"/>
  <c r="D504" i="22"/>
  <c r="E504" i="22"/>
  <c r="F504" i="22"/>
  <c r="G504" i="22"/>
  <c r="H504" i="22"/>
  <c r="I504" i="22"/>
  <c r="J504" i="22"/>
  <c r="K504" i="22"/>
  <c r="L504" i="22"/>
  <c r="M504" i="22"/>
  <c r="A505" i="22"/>
  <c r="B505" i="22"/>
  <c r="C505" i="22"/>
  <c r="D505" i="22"/>
  <c r="E505" i="22"/>
  <c r="F505" i="22"/>
  <c r="G505" i="22"/>
  <c r="H505" i="22"/>
  <c r="I505" i="22"/>
  <c r="J505" i="22"/>
  <c r="K505" i="22"/>
  <c r="L505" i="22"/>
  <c r="M505" i="22"/>
  <c r="A506" i="22"/>
  <c r="B506" i="22"/>
  <c r="C506" i="22"/>
  <c r="D506" i="22"/>
  <c r="E506" i="22"/>
  <c r="F506" i="22"/>
  <c r="G506" i="22"/>
  <c r="H506" i="22"/>
  <c r="I506" i="22"/>
  <c r="J506" i="22"/>
  <c r="K506" i="22"/>
  <c r="L506" i="22"/>
  <c r="M506" i="22"/>
  <c r="A507" i="22"/>
  <c r="B507" i="22"/>
  <c r="C507" i="22"/>
  <c r="D507" i="22"/>
  <c r="E507" i="22"/>
  <c r="F507" i="22"/>
  <c r="G507" i="22"/>
  <c r="H507" i="22"/>
  <c r="I507" i="22"/>
  <c r="J507" i="22"/>
  <c r="K507" i="22"/>
  <c r="L507" i="22"/>
  <c r="M507" i="22"/>
  <c r="A508" i="22"/>
  <c r="B508" i="22"/>
  <c r="C508" i="22"/>
  <c r="D508" i="22"/>
  <c r="E508" i="22"/>
  <c r="F508" i="22"/>
  <c r="G508" i="22"/>
  <c r="H508" i="22"/>
  <c r="I508" i="22"/>
  <c r="J508" i="22"/>
  <c r="K508" i="22"/>
  <c r="L508" i="22"/>
  <c r="M508" i="22"/>
  <c r="A509" i="22"/>
  <c r="B509" i="22"/>
  <c r="C509" i="22"/>
  <c r="D509" i="22"/>
  <c r="E509" i="22"/>
  <c r="F509" i="22"/>
  <c r="G509" i="22"/>
  <c r="H509" i="22"/>
  <c r="I509" i="22"/>
  <c r="J509" i="22"/>
  <c r="K509" i="22"/>
  <c r="L509" i="22"/>
  <c r="M509" i="22"/>
  <c r="A510" i="22"/>
  <c r="B510" i="22"/>
  <c r="C510" i="22"/>
  <c r="D510" i="22"/>
  <c r="E510" i="22"/>
  <c r="F510" i="22"/>
  <c r="G510" i="22"/>
  <c r="H510" i="22"/>
  <c r="I510" i="22"/>
  <c r="J510" i="22"/>
  <c r="K510" i="22"/>
  <c r="L510" i="22"/>
  <c r="M510" i="22"/>
  <c r="A511" i="22"/>
  <c r="B511" i="22"/>
  <c r="C511" i="22"/>
  <c r="D511" i="22"/>
  <c r="E511" i="22"/>
  <c r="F511" i="22"/>
  <c r="G511" i="22"/>
  <c r="H511" i="22"/>
  <c r="I511" i="22"/>
  <c r="J511" i="22"/>
  <c r="K511" i="22"/>
  <c r="L511" i="22"/>
  <c r="M511" i="22"/>
  <c r="A512" i="22"/>
  <c r="B512" i="22"/>
  <c r="C512" i="22"/>
  <c r="D512" i="22"/>
  <c r="E512" i="22"/>
  <c r="F512" i="22"/>
  <c r="G512" i="22"/>
  <c r="H512" i="22"/>
  <c r="I512" i="22"/>
  <c r="J512" i="22"/>
  <c r="K512" i="22"/>
  <c r="L512" i="22"/>
  <c r="M512" i="22"/>
  <c r="A513" i="22"/>
  <c r="B513" i="22"/>
  <c r="C513" i="22"/>
  <c r="D513" i="22"/>
  <c r="E513" i="22"/>
  <c r="F513" i="22"/>
  <c r="G513" i="22"/>
  <c r="H513" i="22"/>
  <c r="I513" i="22"/>
  <c r="J513" i="22"/>
  <c r="K513" i="22"/>
  <c r="L513" i="22"/>
  <c r="M513" i="22"/>
  <c r="A514" i="22"/>
  <c r="B514" i="22"/>
  <c r="C514" i="22"/>
  <c r="D514" i="22"/>
  <c r="E514" i="22"/>
  <c r="F514" i="22"/>
  <c r="G514" i="22"/>
  <c r="H514" i="22"/>
  <c r="I514" i="22"/>
  <c r="J514" i="22"/>
  <c r="K514" i="22"/>
  <c r="L514" i="22"/>
  <c r="M514" i="22"/>
  <c r="A515" i="22"/>
  <c r="B515" i="22"/>
  <c r="C515" i="22"/>
  <c r="D515" i="22"/>
  <c r="E515" i="22"/>
  <c r="F515" i="22"/>
  <c r="G515" i="22"/>
  <c r="H515" i="22"/>
  <c r="I515" i="22"/>
  <c r="J515" i="22"/>
  <c r="K515" i="22"/>
  <c r="L515" i="22"/>
  <c r="M515" i="22"/>
  <c r="A516" i="22"/>
  <c r="B516" i="22"/>
  <c r="C516" i="22"/>
  <c r="D516" i="22"/>
  <c r="E516" i="22"/>
  <c r="F516" i="22"/>
  <c r="G516" i="22"/>
  <c r="H516" i="22"/>
  <c r="I516" i="22"/>
  <c r="J516" i="22"/>
  <c r="K516" i="22"/>
  <c r="L516" i="22"/>
  <c r="M516" i="22"/>
  <c r="A517" i="22"/>
  <c r="B517" i="22"/>
  <c r="C517" i="22"/>
  <c r="D517" i="22"/>
  <c r="E517" i="22"/>
  <c r="F517" i="22"/>
  <c r="G517" i="22"/>
  <c r="H517" i="22"/>
  <c r="I517" i="22"/>
  <c r="J517" i="22"/>
  <c r="K517" i="22"/>
  <c r="L517" i="22"/>
  <c r="M517" i="22"/>
  <c r="A518" i="22"/>
  <c r="B518" i="22"/>
  <c r="C518" i="22"/>
  <c r="D518" i="22"/>
  <c r="E518" i="22"/>
  <c r="F518" i="22"/>
  <c r="G518" i="22"/>
  <c r="H518" i="22"/>
  <c r="I518" i="22"/>
  <c r="J518" i="22"/>
  <c r="K518" i="22"/>
  <c r="L518" i="22"/>
  <c r="M518" i="22"/>
  <c r="A519" i="22"/>
  <c r="B519" i="22"/>
  <c r="C519" i="22"/>
  <c r="D519" i="22"/>
  <c r="E519" i="22"/>
  <c r="F519" i="22"/>
  <c r="G519" i="22"/>
  <c r="H519" i="22"/>
  <c r="I519" i="22"/>
  <c r="J519" i="22"/>
  <c r="K519" i="22"/>
  <c r="L519" i="22"/>
  <c r="M519" i="22"/>
  <c r="A520" i="22"/>
  <c r="B520" i="22"/>
  <c r="C520" i="22"/>
  <c r="D520" i="22"/>
  <c r="E520" i="22"/>
  <c r="F520" i="22"/>
  <c r="G520" i="22"/>
  <c r="H520" i="22"/>
  <c r="I520" i="22"/>
  <c r="J520" i="22"/>
  <c r="K520" i="22"/>
  <c r="L520" i="22"/>
  <c r="M520" i="22"/>
  <c r="A521" i="22"/>
  <c r="B521" i="22"/>
  <c r="C521" i="22"/>
  <c r="D521" i="22"/>
  <c r="E521" i="22"/>
  <c r="F521" i="22"/>
  <c r="G521" i="22"/>
  <c r="H521" i="22"/>
  <c r="I521" i="22"/>
  <c r="J521" i="22"/>
  <c r="K521" i="22"/>
  <c r="L521" i="22"/>
  <c r="M521" i="22"/>
  <c r="A522" i="22"/>
  <c r="B522" i="22"/>
  <c r="C522" i="22"/>
  <c r="D522" i="22"/>
  <c r="E522" i="22"/>
  <c r="F522" i="22"/>
  <c r="G522" i="22"/>
  <c r="H522" i="22"/>
  <c r="I522" i="22"/>
  <c r="J522" i="22"/>
  <c r="K522" i="22"/>
  <c r="L522" i="22"/>
  <c r="M522" i="22"/>
  <c r="A523" i="22"/>
  <c r="B523" i="22"/>
  <c r="C523" i="22"/>
  <c r="D523" i="22"/>
  <c r="E523" i="22"/>
  <c r="F523" i="22"/>
  <c r="G523" i="22"/>
  <c r="H523" i="22"/>
  <c r="I523" i="22"/>
  <c r="J523" i="22"/>
  <c r="K523" i="22"/>
  <c r="L523" i="22"/>
  <c r="M523" i="22"/>
  <c r="A524" i="22"/>
  <c r="B524" i="22"/>
  <c r="C524" i="22"/>
  <c r="D524" i="22"/>
  <c r="E524" i="22"/>
  <c r="F524" i="22"/>
  <c r="G524" i="22"/>
  <c r="H524" i="22"/>
  <c r="I524" i="22"/>
  <c r="J524" i="22"/>
  <c r="K524" i="22"/>
  <c r="L524" i="22"/>
  <c r="M524" i="22"/>
  <c r="A525" i="22"/>
  <c r="B525" i="22"/>
  <c r="C525" i="22"/>
  <c r="D525" i="22"/>
  <c r="E525" i="22"/>
  <c r="F525" i="22"/>
  <c r="G525" i="22"/>
  <c r="H525" i="22"/>
  <c r="I525" i="22"/>
  <c r="J525" i="22"/>
  <c r="K525" i="22"/>
  <c r="L525" i="22"/>
  <c r="M525" i="22"/>
  <c r="A526" i="22"/>
  <c r="B526" i="22"/>
  <c r="C526" i="22"/>
  <c r="D526" i="22"/>
  <c r="E526" i="22"/>
  <c r="F526" i="22"/>
  <c r="G526" i="22"/>
  <c r="H526" i="22"/>
  <c r="I526" i="22"/>
  <c r="J526" i="22"/>
  <c r="K526" i="22"/>
  <c r="L526" i="22"/>
  <c r="M526" i="22"/>
  <c r="A527" i="22"/>
  <c r="B527" i="22"/>
  <c r="C527" i="22"/>
  <c r="D527" i="22"/>
  <c r="E527" i="22"/>
  <c r="F527" i="22"/>
  <c r="G527" i="22"/>
  <c r="H527" i="22"/>
  <c r="I527" i="22"/>
  <c r="J527" i="22"/>
  <c r="K527" i="22"/>
  <c r="L527" i="22"/>
  <c r="M527" i="22"/>
  <c r="A528" i="22"/>
  <c r="B528" i="22"/>
  <c r="C528" i="22"/>
  <c r="D528" i="22"/>
  <c r="E528" i="22"/>
  <c r="F528" i="22"/>
  <c r="G528" i="22"/>
  <c r="H528" i="22"/>
  <c r="I528" i="22"/>
  <c r="J528" i="22"/>
  <c r="K528" i="22"/>
  <c r="L528" i="22"/>
  <c r="M528" i="22"/>
  <c r="A529" i="22"/>
  <c r="B529" i="22"/>
  <c r="C529" i="22"/>
  <c r="D529" i="22"/>
  <c r="E529" i="22"/>
  <c r="F529" i="22"/>
  <c r="G529" i="22"/>
  <c r="H529" i="22"/>
  <c r="I529" i="22"/>
  <c r="J529" i="22"/>
  <c r="K529" i="22"/>
  <c r="L529" i="22"/>
  <c r="M529" i="22"/>
  <c r="A530" i="22"/>
  <c r="B530" i="22"/>
  <c r="C530" i="22"/>
  <c r="D530" i="22"/>
  <c r="E530" i="22"/>
  <c r="F530" i="22"/>
  <c r="G530" i="22"/>
  <c r="H530" i="22"/>
  <c r="I530" i="22"/>
  <c r="J530" i="22"/>
  <c r="K530" i="22"/>
  <c r="L530" i="22"/>
  <c r="M530" i="22"/>
  <c r="A531" i="22"/>
  <c r="B531" i="22"/>
  <c r="C531" i="22"/>
  <c r="D531" i="22"/>
  <c r="E531" i="22"/>
  <c r="F531" i="22"/>
  <c r="G531" i="22"/>
  <c r="H531" i="22"/>
  <c r="I531" i="22"/>
  <c r="J531" i="22"/>
  <c r="K531" i="22"/>
  <c r="L531" i="22"/>
  <c r="M531" i="22"/>
  <c r="A532" i="22"/>
  <c r="B532" i="22"/>
  <c r="C532" i="22"/>
  <c r="D532" i="22"/>
  <c r="E532" i="22"/>
  <c r="F532" i="22"/>
  <c r="G532" i="22"/>
  <c r="H532" i="22"/>
  <c r="I532" i="22"/>
  <c r="J532" i="22"/>
  <c r="K532" i="22"/>
  <c r="L532" i="22"/>
  <c r="M532" i="22"/>
  <c r="A533" i="22"/>
  <c r="B533" i="22"/>
  <c r="C533" i="22"/>
  <c r="D533" i="22"/>
  <c r="E533" i="22"/>
  <c r="F533" i="22"/>
  <c r="G533" i="22"/>
  <c r="H533" i="22"/>
  <c r="I533" i="22"/>
  <c r="J533" i="22"/>
  <c r="K533" i="22"/>
  <c r="L533" i="22"/>
  <c r="M533" i="22"/>
  <c r="A534" i="22"/>
  <c r="B534" i="22"/>
  <c r="C534" i="22"/>
  <c r="D534" i="22"/>
  <c r="E534" i="22"/>
  <c r="F534" i="22"/>
  <c r="G534" i="22"/>
  <c r="H534" i="22"/>
  <c r="I534" i="22"/>
  <c r="J534" i="22"/>
  <c r="K534" i="22"/>
  <c r="L534" i="22"/>
  <c r="M534" i="22"/>
  <c r="A535" i="22"/>
  <c r="B535" i="22"/>
  <c r="C535" i="22"/>
  <c r="D535" i="22"/>
  <c r="E535" i="22"/>
  <c r="F535" i="22"/>
  <c r="G535" i="22"/>
  <c r="H535" i="22"/>
  <c r="I535" i="22"/>
  <c r="J535" i="22"/>
  <c r="K535" i="22"/>
  <c r="L535" i="22"/>
  <c r="M535" i="22"/>
  <c r="A536" i="22"/>
  <c r="B536" i="22"/>
  <c r="C536" i="22"/>
  <c r="D536" i="22"/>
  <c r="E536" i="22"/>
  <c r="F536" i="22"/>
  <c r="G536" i="22"/>
  <c r="H536" i="22"/>
  <c r="I536" i="22"/>
  <c r="J536" i="22"/>
  <c r="K536" i="22"/>
  <c r="L536" i="22"/>
  <c r="M536" i="22"/>
  <c r="A537" i="22"/>
  <c r="B537" i="22"/>
  <c r="C537" i="22"/>
  <c r="D537" i="22"/>
  <c r="E537" i="22"/>
  <c r="F537" i="22"/>
  <c r="G537" i="22"/>
  <c r="H537" i="22"/>
  <c r="I537" i="22"/>
  <c r="J537" i="22"/>
  <c r="K537" i="22"/>
  <c r="L537" i="22"/>
  <c r="M537" i="22"/>
  <c r="A538" i="22"/>
  <c r="B538" i="22"/>
  <c r="C538" i="22"/>
  <c r="D538" i="22"/>
  <c r="E538" i="22"/>
  <c r="F538" i="22"/>
  <c r="G538" i="22"/>
  <c r="H538" i="22"/>
  <c r="I538" i="22"/>
  <c r="J538" i="22"/>
  <c r="K538" i="22"/>
  <c r="L538" i="22"/>
  <c r="M538" i="22"/>
  <c r="A539" i="22"/>
  <c r="B539" i="22"/>
  <c r="C539" i="22"/>
  <c r="D539" i="22"/>
  <c r="E539" i="22"/>
  <c r="F539" i="22"/>
  <c r="G539" i="22"/>
  <c r="H539" i="22"/>
  <c r="I539" i="22"/>
  <c r="J539" i="22"/>
  <c r="K539" i="22"/>
  <c r="L539" i="22"/>
  <c r="M539" i="22"/>
  <c r="A540" i="22"/>
  <c r="B540" i="22"/>
  <c r="C540" i="22"/>
  <c r="D540" i="22"/>
  <c r="E540" i="22"/>
  <c r="F540" i="22"/>
  <c r="G540" i="22"/>
  <c r="H540" i="22"/>
  <c r="I540" i="22"/>
  <c r="J540" i="22"/>
  <c r="K540" i="22"/>
  <c r="L540" i="22"/>
  <c r="M540" i="22"/>
  <c r="A541" i="22"/>
  <c r="B541" i="22"/>
  <c r="C541" i="22"/>
  <c r="D541" i="22"/>
  <c r="E541" i="22"/>
  <c r="F541" i="22"/>
  <c r="G541" i="22"/>
  <c r="H541" i="22"/>
  <c r="I541" i="22"/>
  <c r="J541" i="22"/>
  <c r="K541" i="22"/>
  <c r="L541" i="22"/>
  <c r="M541" i="22"/>
  <c r="A542" i="22"/>
  <c r="B542" i="22"/>
  <c r="C542" i="22"/>
  <c r="D542" i="22"/>
  <c r="E542" i="22"/>
  <c r="F542" i="22"/>
  <c r="G542" i="22"/>
  <c r="H542" i="22"/>
  <c r="I542" i="22"/>
  <c r="J542" i="22"/>
  <c r="K542" i="22"/>
  <c r="L542" i="22"/>
  <c r="M542" i="22"/>
  <c r="A543" i="22"/>
  <c r="B543" i="22"/>
  <c r="C543" i="22"/>
  <c r="D543" i="22"/>
  <c r="E543" i="22"/>
  <c r="F543" i="22"/>
  <c r="G543" i="22"/>
  <c r="H543" i="22"/>
  <c r="I543" i="22"/>
  <c r="J543" i="22"/>
  <c r="K543" i="22"/>
  <c r="L543" i="22"/>
  <c r="M543" i="22"/>
  <c r="A544" i="22"/>
  <c r="B544" i="22"/>
  <c r="C544" i="22"/>
  <c r="D544" i="22"/>
  <c r="E544" i="22"/>
  <c r="F544" i="22"/>
  <c r="G544" i="22"/>
  <c r="H544" i="22"/>
  <c r="I544" i="22"/>
  <c r="J544" i="22"/>
  <c r="K544" i="22"/>
  <c r="L544" i="22"/>
  <c r="M544" i="22"/>
  <c r="A545" i="22"/>
  <c r="B545" i="22"/>
  <c r="C545" i="22"/>
  <c r="D545" i="22"/>
  <c r="E545" i="22"/>
  <c r="F545" i="22"/>
  <c r="G545" i="22"/>
  <c r="H545" i="22"/>
  <c r="I545" i="22"/>
  <c r="J545" i="22"/>
  <c r="K545" i="22"/>
  <c r="L545" i="22"/>
  <c r="M545" i="22"/>
  <c r="A546" i="22"/>
  <c r="B546" i="22"/>
  <c r="C546" i="22"/>
  <c r="D546" i="22"/>
  <c r="E546" i="22"/>
  <c r="F546" i="22"/>
  <c r="G546" i="22"/>
  <c r="H546" i="22"/>
  <c r="I546" i="22"/>
  <c r="J546" i="22"/>
  <c r="K546" i="22"/>
  <c r="L546" i="22"/>
  <c r="M546" i="22"/>
  <c r="A547" i="22"/>
  <c r="B547" i="22"/>
  <c r="C547" i="22"/>
  <c r="D547" i="22"/>
  <c r="E547" i="22"/>
  <c r="F547" i="22"/>
  <c r="G547" i="22"/>
  <c r="H547" i="22"/>
  <c r="I547" i="22"/>
  <c r="J547" i="22"/>
  <c r="K547" i="22"/>
  <c r="L547" i="22"/>
  <c r="M547" i="22"/>
  <c r="A548" i="22"/>
  <c r="B548" i="22"/>
  <c r="C548" i="22"/>
  <c r="D548" i="22"/>
  <c r="E548" i="22"/>
  <c r="F548" i="22"/>
  <c r="G548" i="22"/>
  <c r="H548" i="22"/>
  <c r="I548" i="22"/>
  <c r="J548" i="22"/>
  <c r="K548" i="22"/>
  <c r="L548" i="22"/>
  <c r="M548" i="22"/>
  <c r="A549" i="22"/>
  <c r="B549" i="22"/>
  <c r="C549" i="22"/>
  <c r="D549" i="22"/>
  <c r="E549" i="22"/>
  <c r="F549" i="22"/>
  <c r="G549" i="22"/>
  <c r="H549" i="22"/>
  <c r="I549" i="22"/>
  <c r="J549" i="22"/>
  <c r="K549" i="22"/>
  <c r="L549" i="22"/>
  <c r="M549" i="22"/>
  <c r="A550" i="22"/>
  <c r="B550" i="22"/>
  <c r="C550" i="22"/>
  <c r="D550" i="22"/>
  <c r="E550" i="22"/>
  <c r="F550" i="22"/>
  <c r="G550" i="22"/>
  <c r="H550" i="22"/>
  <c r="I550" i="22"/>
  <c r="J550" i="22"/>
  <c r="K550" i="22"/>
  <c r="L550" i="22"/>
  <c r="M550" i="22"/>
  <c r="A551" i="22"/>
  <c r="B551" i="22"/>
  <c r="C551" i="22"/>
  <c r="D551" i="22"/>
  <c r="E551" i="22"/>
  <c r="F551" i="22"/>
  <c r="G551" i="22"/>
  <c r="H551" i="22"/>
  <c r="I551" i="22"/>
  <c r="J551" i="22"/>
  <c r="K551" i="22"/>
  <c r="L551" i="22"/>
  <c r="M551" i="22"/>
  <c r="A552" i="22"/>
  <c r="B552" i="22"/>
  <c r="C552" i="22"/>
  <c r="D552" i="22"/>
  <c r="E552" i="22"/>
  <c r="F552" i="22"/>
  <c r="G552" i="22"/>
  <c r="H552" i="22"/>
  <c r="I552" i="22"/>
  <c r="J552" i="22"/>
  <c r="K552" i="22"/>
  <c r="L552" i="22"/>
  <c r="M552" i="22"/>
  <c r="A553" i="22"/>
  <c r="B553" i="22"/>
  <c r="C553" i="22"/>
  <c r="D553" i="22"/>
  <c r="E553" i="22"/>
  <c r="F553" i="22"/>
  <c r="G553" i="22"/>
  <c r="H553" i="22"/>
  <c r="I553" i="22"/>
  <c r="J553" i="22"/>
  <c r="K553" i="22"/>
  <c r="L553" i="22"/>
  <c r="M553" i="22"/>
  <c r="A554" i="22"/>
  <c r="B554" i="22"/>
  <c r="C554" i="22"/>
  <c r="D554" i="22"/>
  <c r="E554" i="22"/>
  <c r="F554" i="22"/>
  <c r="G554" i="22"/>
  <c r="H554" i="22"/>
  <c r="I554" i="22"/>
  <c r="J554" i="22"/>
  <c r="K554" i="22"/>
  <c r="L554" i="22"/>
  <c r="M554" i="22"/>
  <c r="A555" i="22"/>
  <c r="B555" i="22"/>
  <c r="C555" i="22"/>
  <c r="D555" i="22"/>
  <c r="E555" i="22"/>
  <c r="F555" i="22"/>
  <c r="G555" i="22"/>
  <c r="H555" i="22"/>
  <c r="I555" i="22"/>
  <c r="J555" i="22"/>
  <c r="K555" i="22"/>
  <c r="L555" i="22"/>
  <c r="M555" i="22"/>
  <c r="A556" i="22"/>
  <c r="B556" i="22"/>
  <c r="C556" i="22"/>
  <c r="D556" i="22"/>
  <c r="E556" i="22"/>
  <c r="F556" i="22"/>
  <c r="G556" i="22"/>
  <c r="H556" i="22"/>
  <c r="I556" i="22"/>
  <c r="J556" i="22"/>
  <c r="K556" i="22"/>
  <c r="L556" i="22"/>
  <c r="M556" i="22"/>
  <c r="A557" i="22"/>
  <c r="B557" i="22"/>
  <c r="C557" i="22"/>
  <c r="D557" i="22"/>
  <c r="E557" i="22"/>
  <c r="F557" i="22"/>
  <c r="G557" i="22"/>
  <c r="H557" i="22"/>
  <c r="I557" i="22"/>
  <c r="J557" i="22"/>
  <c r="K557" i="22"/>
  <c r="L557" i="22"/>
  <c r="M557" i="22"/>
  <c r="A558" i="22"/>
  <c r="B558" i="22"/>
  <c r="C558" i="22"/>
  <c r="D558" i="22"/>
  <c r="E558" i="22"/>
  <c r="F558" i="22"/>
  <c r="G558" i="22"/>
  <c r="H558" i="22"/>
  <c r="I558" i="22"/>
  <c r="J558" i="22"/>
  <c r="K558" i="22"/>
  <c r="L558" i="22"/>
  <c r="M558" i="22"/>
  <c r="A559" i="22"/>
  <c r="B559" i="22"/>
  <c r="C559" i="22"/>
  <c r="D559" i="22"/>
  <c r="E559" i="22"/>
  <c r="F559" i="22"/>
  <c r="G559" i="22"/>
  <c r="H559" i="22"/>
  <c r="I559" i="22"/>
  <c r="J559" i="22"/>
  <c r="K559" i="22"/>
  <c r="L559" i="22"/>
  <c r="M559" i="22"/>
  <c r="A560" i="22"/>
  <c r="B560" i="22"/>
  <c r="C560" i="22"/>
  <c r="D560" i="22"/>
  <c r="E560" i="22"/>
  <c r="F560" i="22"/>
  <c r="G560" i="22"/>
  <c r="H560" i="22"/>
  <c r="I560" i="22"/>
  <c r="J560" i="22"/>
  <c r="K560" i="22"/>
  <c r="L560" i="22"/>
  <c r="M560" i="22"/>
  <c r="A561" i="22"/>
  <c r="B561" i="22"/>
  <c r="C561" i="22"/>
  <c r="D561" i="22"/>
  <c r="E561" i="22"/>
  <c r="F561" i="22"/>
  <c r="G561" i="22"/>
  <c r="H561" i="22"/>
  <c r="I561" i="22"/>
  <c r="J561" i="22"/>
  <c r="K561" i="22"/>
  <c r="L561" i="22"/>
  <c r="M561" i="22"/>
  <c r="A562" i="22"/>
  <c r="B562" i="22"/>
  <c r="C562" i="22"/>
  <c r="D562" i="22"/>
  <c r="E562" i="22"/>
  <c r="F562" i="22"/>
  <c r="G562" i="22"/>
  <c r="H562" i="22"/>
  <c r="I562" i="22"/>
  <c r="J562" i="22"/>
  <c r="K562" i="22"/>
  <c r="L562" i="22"/>
  <c r="M562" i="22"/>
  <c r="A563" i="22"/>
  <c r="B563" i="22"/>
  <c r="C563" i="22"/>
  <c r="D563" i="22"/>
  <c r="E563" i="22"/>
  <c r="F563" i="22"/>
  <c r="G563" i="22"/>
  <c r="H563" i="22"/>
  <c r="I563" i="22"/>
  <c r="J563" i="22"/>
  <c r="K563" i="22"/>
  <c r="L563" i="22"/>
  <c r="M563" i="22"/>
  <c r="A564" i="22"/>
  <c r="B564" i="22"/>
  <c r="C564" i="22"/>
  <c r="D564" i="22"/>
  <c r="E564" i="22"/>
  <c r="F564" i="22"/>
  <c r="G564" i="22"/>
  <c r="H564" i="22"/>
  <c r="I564" i="22"/>
  <c r="J564" i="22"/>
  <c r="K564" i="22"/>
  <c r="L564" i="22"/>
  <c r="M564" i="22"/>
  <c r="A565" i="22"/>
  <c r="B565" i="22"/>
  <c r="C565" i="22"/>
  <c r="D565" i="22"/>
  <c r="E565" i="22"/>
  <c r="F565" i="22"/>
  <c r="G565" i="22"/>
  <c r="H565" i="22"/>
  <c r="I565" i="22"/>
  <c r="J565" i="22"/>
  <c r="K565" i="22"/>
  <c r="L565" i="22"/>
  <c r="M565" i="22"/>
  <c r="A566" i="22"/>
  <c r="B566" i="22"/>
  <c r="C566" i="22"/>
  <c r="D566" i="22"/>
  <c r="E566" i="22"/>
  <c r="F566" i="22"/>
  <c r="G566" i="22"/>
  <c r="H566" i="22"/>
  <c r="I566" i="22"/>
  <c r="J566" i="22"/>
  <c r="K566" i="22"/>
  <c r="L566" i="22"/>
  <c r="M566" i="22"/>
  <c r="A567" i="22"/>
  <c r="B567" i="22"/>
  <c r="C567" i="22"/>
  <c r="D567" i="22"/>
  <c r="E567" i="22"/>
  <c r="F567" i="22"/>
  <c r="G567" i="22"/>
  <c r="H567" i="22"/>
  <c r="I567" i="22"/>
  <c r="J567" i="22"/>
  <c r="K567" i="22"/>
  <c r="L567" i="22"/>
  <c r="M567" i="22"/>
  <c r="A568" i="22"/>
  <c r="B568" i="22"/>
  <c r="C568" i="22"/>
  <c r="D568" i="22"/>
  <c r="E568" i="22"/>
  <c r="F568" i="22"/>
  <c r="G568" i="22"/>
  <c r="H568" i="22"/>
  <c r="I568" i="22"/>
  <c r="J568" i="22"/>
  <c r="K568" i="22"/>
  <c r="L568" i="22"/>
  <c r="M568" i="22"/>
  <c r="A569" i="22"/>
  <c r="B569" i="22"/>
  <c r="C569" i="22"/>
  <c r="D569" i="22"/>
  <c r="E569" i="22"/>
  <c r="F569" i="22"/>
  <c r="G569" i="22"/>
  <c r="H569" i="22"/>
  <c r="I569" i="22"/>
  <c r="J569" i="22"/>
  <c r="K569" i="22"/>
  <c r="L569" i="22"/>
  <c r="M569" i="22"/>
  <c r="A570" i="22"/>
  <c r="B570" i="22"/>
  <c r="C570" i="22"/>
  <c r="D570" i="22"/>
  <c r="E570" i="22"/>
  <c r="F570" i="22"/>
  <c r="G570" i="22"/>
  <c r="H570" i="22"/>
  <c r="I570" i="22"/>
  <c r="J570" i="22"/>
  <c r="K570" i="22"/>
  <c r="L570" i="22"/>
  <c r="M570" i="22"/>
  <c r="A571" i="22"/>
  <c r="B571" i="22"/>
  <c r="C571" i="22"/>
  <c r="D571" i="22"/>
  <c r="E571" i="22"/>
  <c r="F571" i="22"/>
  <c r="G571" i="22"/>
  <c r="H571" i="22"/>
  <c r="I571" i="22"/>
  <c r="J571" i="22"/>
  <c r="K571" i="22"/>
  <c r="L571" i="22"/>
  <c r="M571" i="22"/>
  <c r="A572" i="22"/>
  <c r="B572" i="22"/>
  <c r="C572" i="22"/>
  <c r="D572" i="22"/>
  <c r="E572" i="22"/>
  <c r="F572" i="22"/>
  <c r="G572" i="22"/>
  <c r="H572" i="22"/>
  <c r="I572" i="22"/>
  <c r="J572" i="22"/>
  <c r="K572" i="22"/>
  <c r="L572" i="22"/>
  <c r="M572" i="22"/>
  <c r="A573" i="22"/>
  <c r="B573" i="22"/>
  <c r="C573" i="22"/>
  <c r="D573" i="22"/>
  <c r="E573" i="22"/>
  <c r="F573" i="22"/>
  <c r="G573" i="22"/>
  <c r="H573" i="22"/>
  <c r="I573" i="22"/>
  <c r="J573" i="22"/>
  <c r="K573" i="22"/>
  <c r="L573" i="22"/>
  <c r="M573" i="22"/>
  <c r="A574" i="22"/>
  <c r="B574" i="22"/>
  <c r="C574" i="22"/>
  <c r="D574" i="22"/>
  <c r="E574" i="22"/>
  <c r="F574" i="22"/>
  <c r="G574" i="22"/>
  <c r="H574" i="22"/>
  <c r="I574" i="22"/>
  <c r="J574" i="22"/>
  <c r="K574" i="22"/>
  <c r="L574" i="22"/>
  <c r="M574" i="22"/>
  <c r="A575" i="22"/>
  <c r="B575" i="22"/>
  <c r="C575" i="22"/>
  <c r="D575" i="22"/>
  <c r="E575" i="22"/>
  <c r="F575" i="22"/>
  <c r="G575" i="22"/>
  <c r="H575" i="22"/>
  <c r="I575" i="22"/>
  <c r="J575" i="22"/>
  <c r="K575" i="22"/>
  <c r="L575" i="22"/>
  <c r="M575" i="22"/>
  <c r="A576" i="22"/>
  <c r="B576" i="22"/>
  <c r="C576" i="22"/>
  <c r="D576" i="22"/>
  <c r="E576" i="22"/>
  <c r="F576" i="22"/>
  <c r="G576" i="22"/>
  <c r="H576" i="22"/>
  <c r="I576" i="22"/>
  <c r="J576" i="22"/>
  <c r="K576" i="22"/>
  <c r="L576" i="22"/>
  <c r="M576" i="22"/>
  <c r="A577" i="22"/>
  <c r="B577" i="22"/>
  <c r="C577" i="22"/>
  <c r="D577" i="22"/>
  <c r="E577" i="22"/>
  <c r="F577" i="22"/>
  <c r="G577" i="22"/>
  <c r="H577" i="22"/>
  <c r="I577" i="22"/>
  <c r="J577" i="22"/>
  <c r="K577" i="22"/>
  <c r="L577" i="22"/>
  <c r="M577" i="22"/>
  <c r="A578" i="22"/>
  <c r="B578" i="22"/>
  <c r="C578" i="22"/>
  <c r="D578" i="22"/>
  <c r="E578" i="22"/>
  <c r="F578" i="22"/>
  <c r="G578" i="22"/>
  <c r="H578" i="22"/>
  <c r="I578" i="22"/>
  <c r="J578" i="22"/>
  <c r="K578" i="22"/>
  <c r="L578" i="22"/>
  <c r="M578" i="22"/>
  <c r="A579" i="22"/>
  <c r="B579" i="22"/>
  <c r="C579" i="22"/>
  <c r="D579" i="22"/>
  <c r="E579" i="22"/>
  <c r="F579" i="22"/>
  <c r="G579" i="22"/>
  <c r="H579" i="22"/>
  <c r="I579" i="22"/>
  <c r="J579" i="22"/>
  <c r="K579" i="22"/>
  <c r="L579" i="22"/>
  <c r="M579" i="22"/>
  <c r="A580" i="22"/>
  <c r="B580" i="22"/>
  <c r="C580" i="22"/>
  <c r="D580" i="22"/>
  <c r="E580" i="22"/>
  <c r="F580" i="22"/>
  <c r="G580" i="22"/>
  <c r="H580" i="22"/>
  <c r="I580" i="22"/>
  <c r="J580" i="22"/>
  <c r="K580" i="22"/>
  <c r="L580" i="22"/>
  <c r="M580" i="22"/>
  <c r="A581" i="22"/>
  <c r="B581" i="22"/>
  <c r="C581" i="22"/>
  <c r="D581" i="22"/>
  <c r="E581" i="22"/>
  <c r="F581" i="22"/>
  <c r="G581" i="22"/>
  <c r="H581" i="22"/>
  <c r="I581" i="22"/>
  <c r="J581" i="22"/>
  <c r="K581" i="22"/>
  <c r="L581" i="22"/>
  <c r="M581" i="22"/>
  <c r="A582" i="22"/>
  <c r="B582" i="22"/>
  <c r="C582" i="22"/>
  <c r="D582" i="22"/>
  <c r="E582" i="22"/>
  <c r="F582" i="22"/>
  <c r="G582" i="22"/>
  <c r="H582" i="22"/>
  <c r="I582" i="22"/>
  <c r="J582" i="22"/>
  <c r="K582" i="22"/>
  <c r="L582" i="22"/>
  <c r="M582" i="22"/>
  <c r="A583" i="22"/>
  <c r="B583" i="22"/>
  <c r="C583" i="22"/>
  <c r="D583" i="22"/>
  <c r="E583" i="22"/>
  <c r="F583" i="22"/>
  <c r="G583" i="22"/>
  <c r="H583" i="22"/>
  <c r="I583" i="22"/>
  <c r="J583" i="22"/>
  <c r="K583" i="22"/>
  <c r="L583" i="22"/>
  <c r="M583" i="22"/>
  <c r="A584" i="22"/>
  <c r="B584" i="22"/>
  <c r="C584" i="22"/>
  <c r="D584" i="22"/>
  <c r="E584" i="22"/>
  <c r="F584" i="22"/>
  <c r="G584" i="22"/>
  <c r="H584" i="22"/>
  <c r="I584" i="22"/>
  <c r="J584" i="22"/>
  <c r="K584" i="22"/>
  <c r="L584" i="22"/>
  <c r="M584" i="22"/>
  <c r="A585" i="22"/>
  <c r="B585" i="22"/>
  <c r="C585" i="22"/>
  <c r="D585" i="22"/>
  <c r="E585" i="22"/>
  <c r="F585" i="22"/>
  <c r="G585" i="22"/>
  <c r="H585" i="22"/>
  <c r="I585" i="22"/>
  <c r="J585" i="22"/>
  <c r="K585" i="22"/>
  <c r="L585" i="22"/>
  <c r="M585" i="22"/>
  <c r="A586" i="22"/>
  <c r="B586" i="22"/>
  <c r="C586" i="22"/>
  <c r="D586" i="22"/>
  <c r="E586" i="22"/>
  <c r="F586" i="22"/>
  <c r="G586" i="22"/>
  <c r="H586" i="22"/>
  <c r="I586" i="22"/>
  <c r="J586" i="22"/>
  <c r="K586" i="22"/>
  <c r="L586" i="22"/>
  <c r="M586" i="22"/>
  <c r="A587" i="22"/>
  <c r="B587" i="22"/>
  <c r="C587" i="22"/>
  <c r="D587" i="22"/>
  <c r="E587" i="22"/>
  <c r="F587" i="22"/>
  <c r="G587" i="22"/>
  <c r="H587" i="22"/>
  <c r="I587" i="22"/>
  <c r="J587" i="22"/>
  <c r="K587" i="22"/>
  <c r="L587" i="22"/>
  <c r="M587" i="22"/>
  <c r="A588" i="22"/>
  <c r="B588" i="22"/>
  <c r="C588" i="22"/>
  <c r="D588" i="22"/>
  <c r="E588" i="22"/>
  <c r="F588" i="22"/>
  <c r="G588" i="22"/>
  <c r="H588" i="22"/>
  <c r="I588" i="22"/>
  <c r="J588" i="22"/>
  <c r="K588" i="22"/>
  <c r="L588" i="22"/>
  <c r="M588" i="22"/>
  <c r="A589" i="22"/>
  <c r="B589" i="22"/>
  <c r="C589" i="22"/>
  <c r="D589" i="22"/>
  <c r="E589" i="22"/>
  <c r="F589" i="22"/>
  <c r="G589" i="22"/>
  <c r="H589" i="22"/>
  <c r="I589" i="22"/>
  <c r="J589" i="22"/>
  <c r="K589" i="22"/>
  <c r="L589" i="22"/>
  <c r="M589" i="22"/>
  <c r="A590" i="22"/>
  <c r="B590" i="22"/>
  <c r="C590" i="22"/>
  <c r="D590" i="22"/>
  <c r="E590" i="22"/>
  <c r="F590" i="22"/>
  <c r="G590" i="22"/>
  <c r="H590" i="22"/>
  <c r="I590" i="22"/>
  <c r="J590" i="22"/>
  <c r="K590" i="22"/>
  <c r="L590" i="22"/>
  <c r="M590" i="22"/>
  <c r="A591" i="22"/>
  <c r="B591" i="22"/>
  <c r="C591" i="22"/>
  <c r="D591" i="22"/>
  <c r="E591" i="22"/>
  <c r="F591" i="22"/>
  <c r="G591" i="22"/>
  <c r="H591" i="22"/>
  <c r="I591" i="22"/>
  <c r="J591" i="22"/>
  <c r="K591" i="22"/>
  <c r="L591" i="22"/>
  <c r="M591" i="22"/>
  <c r="A592" i="22"/>
  <c r="B592" i="22"/>
  <c r="C592" i="22"/>
  <c r="D592" i="22"/>
  <c r="E592" i="22"/>
  <c r="F592" i="22"/>
  <c r="G592" i="22"/>
  <c r="H592" i="22"/>
  <c r="I592" i="22"/>
  <c r="J592" i="22"/>
  <c r="K592" i="22"/>
  <c r="L592" i="22"/>
  <c r="M592" i="22"/>
  <c r="A593" i="22"/>
  <c r="B593" i="22"/>
  <c r="C593" i="22"/>
  <c r="D593" i="22"/>
  <c r="E593" i="22"/>
  <c r="F593" i="22"/>
  <c r="G593" i="22"/>
  <c r="H593" i="22"/>
  <c r="I593" i="22"/>
  <c r="J593" i="22"/>
  <c r="K593" i="22"/>
  <c r="L593" i="22"/>
  <c r="M593" i="22"/>
  <c r="A594" i="22"/>
  <c r="B594" i="22"/>
  <c r="C594" i="22"/>
  <c r="D594" i="22"/>
  <c r="E594" i="22"/>
  <c r="F594" i="22"/>
  <c r="G594" i="22"/>
  <c r="H594" i="22"/>
  <c r="I594" i="22"/>
  <c r="J594" i="22"/>
  <c r="K594" i="22"/>
  <c r="L594" i="22"/>
  <c r="M594" i="22"/>
  <c r="A595" i="22"/>
  <c r="B595" i="22"/>
  <c r="C595" i="22"/>
  <c r="D595" i="22"/>
  <c r="E595" i="22"/>
  <c r="F595" i="22"/>
  <c r="G595" i="22"/>
  <c r="H595" i="22"/>
  <c r="I595" i="22"/>
  <c r="J595" i="22"/>
  <c r="K595" i="22"/>
  <c r="L595" i="22"/>
  <c r="M595" i="22"/>
  <c r="A596" i="22"/>
  <c r="B596" i="22"/>
  <c r="C596" i="22"/>
  <c r="D596" i="22"/>
  <c r="E596" i="22"/>
  <c r="F596" i="22"/>
  <c r="G596" i="22"/>
  <c r="H596" i="22"/>
  <c r="I596" i="22"/>
  <c r="J596" i="22"/>
  <c r="K596" i="22"/>
  <c r="L596" i="22"/>
  <c r="M596" i="22"/>
  <c r="A597" i="22"/>
  <c r="B597" i="22"/>
  <c r="C597" i="22"/>
  <c r="D597" i="22"/>
  <c r="E597" i="22"/>
  <c r="F597" i="22"/>
  <c r="G597" i="22"/>
  <c r="H597" i="22"/>
  <c r="I597" i="22"/>
  <c r="J597" i="22"/>
  <c r="K597" i="22"/>
  <c r="L597" i="22"/>
  <c r="M597" i="22"/>
  <c r="A598" i="22"/>
  <c r="B598" i="22"/>
  <c r="C598" i="22"/>
  <c r="D598" i="22"/>
  <c r="E598" i="22"/>
  <c r="F598" i="22"/>
  <c r="G598" i="22"/>
  <c r="H598" i="22"/>
  <c r="I598" i="22"/>
  <c r="J598" i="22"/>
  <c r="K598" i="22"/>
  <c r="L598" i="22"/>
  <c r="M598" i="22"/>
  <c r="A599" i="22"/>
  <c r="B599" i="22"/>
  <c r="C599" i="22"/>
  <c r="D599" i="22"/>
  <c r="E599" i="22"/>
  <c r="F599" i="22"/>
  <c r="G599" i="22"/>
  <c r="H599" i="22"/>
  <c r="I599" i="22"/>
  <c r="J599" i="22"/>
  <c r="K599" i="22"/>
  <c r="L599" i="22"/>
  <c r="M599" i="22"/>
  <c r="A600" i="22"/>
  <c r="B600" i="22"/>
  <c r="C600" i="22"/>
  <c r="D600" i="22"/>
  <c r="E600" i="22"/>
  <c r="F600" i="22"/>
  <c r="G600" i="22"/>
  <c r="H600" i="22"/>
  <c r="I600" i="22"/>
  <c r="J600" i="22"/>
  <c r="K600" i="22"/>
  <c r="L600" i="22"/>
  <c r="M600" i="22"/>
  <c r="A601" i="22"/>
  <c r="B601" i="22"/>
  <c r="C601" i="22"/>
  <c r="D601" i="22"/>
  <c r="E601" i="22"/>
  <c r="F601" i="22"/>
  <c r="G601" i="22"/>
  <c r="H601" i="22"/>
  <c r="I601" i="22"/>
  <c r="J601" i="22"/>
  <c r="K601" i="22"/>
  <c r="L601" i="22"/>
  <c r="M601" i="22"/>
  <c r="A602" i="22"/>
  <c r="B602" i="22"/>
  <c r="C602" i="22"/>
  <c r="D602" i="22"/>
  <c r="E602" i="22"/>
  <c r="F602" i="22"/>
  <c r="G602" i="22"/>
  <c r="H602" i="22"/>
  <c r="I602" i="22"/>
  <c r="J602" i="22"/>
  <c r="K602" i="22"/>
  <c r="L602" i="22"/>
  <c r="M602" i="22"/>
  <c r="A603" i="22"/>
  <c r="B603" i="22"/>
  <c r="C603" i="22"/>
  <c r="D603" i="22"/>
  <c r="E603" i="22"/>
  <c r="F603" i="22"/>
  <c r="G603" i="22"/>
  <c r="H603" i="22"/>
  <c r="I603" i="22"/>
  <c r="J603" i="22"/>
  <c r="K603" i="22"/>
  <c r="L603" i="22"/>
  <c r="M603" i="22"/>
  <c r="A604" i="22"/>
  <c r="B604" i="22"/>
  <c r="C604" i="22"/>
  <c r="D604" i="22"/>
  <c r="E604" i="22"/>
  <c r="F604" i="22"/>
  <c r="G604" i="22"/>
  <c r="H604" i="22"/>
  <c r="I604" i="22"/>
  <c r="J604" i="22"/>
  <c r="K604" i="22"/>
  <c r="L604" i="22"/>
  <c r="M604" i="22"/>
  <c r="A605" i="22"/>
  <c r="B605" i="22"/>
  <c r="C605" i="22"/>
  <c r="D605" i="22"/>
  <c r="E605" i="22"/>
  <c r="F605" i="22"/>
  <c r="G605" i="22"/>
  <c r="H605" i="22"/>
  <c r="I605" i="22"/>
  <c r="J605" i="22"/>
  <c r="K605" i="22"/>
  <c r="L605" i="22"/>
  <c r="M605" i="22"/>
  <c r="A606" i="22"/>
  <c r="B606" i="22"/>
  <c r="C606" i="22"/>
  <c r="D606" i="22"/>
  <c r="E606" i="22"/>
  <c r="F606" i="22"/>
  <c r="G606" i="22"/>
  <c r="H606" i="22"/>
  <c r="I606" i="22"/>
  <c r="J606" i="22"/>
  <c r="K606" i="22"/>
  <c r="L606" i="22"/>
  <c r="M606" i="22"/>
  <c r="A607" i="22"/>
  <c r="B607" i="22"/>
  <c r="C607" i="22"/>
  <c r="D607" i="22"/>
  <c r="E607" i="22"/>
  <c r="F607" i="22"/>
  <c r="G607" i="22"/>
  <c r="H607" i="22"/>
  <c r="I607" i="22"/>
  <c r="J607" i="22"/>
  <c r="K607" i="22"/>
  <c r="L607" i="22"/>
  <c r="M607" i="22"/>
  <c r="A608" i="22"/>
  <c r="B608" i="22"/>
  <c r="C608" i="22"/>
  <c r="D608" i="22"/>
  <c r="E608" i="22"/>
  <c r="F608" i="22"/>
  <c r="G608" i="22"/>
  <c r="H608" i="22"/>
  <c r="I608" i="22"/>
  <c r="J608" i="22"/>
  <c r="K608" i="22"/>
  <c r="L608" i="22"/>
  <c r="M608" i="22"/>
  <c r="A609" i="22"/>
  <c r="B609" i="22"/>
  <c r="C609" i="22"/>
  <c r="D609" i="22"/>
  <c r="E609" i="22"/>
  <c r="F609" i="22"/>
  <c r="G609" i="22"/>
  <c r="H609" i="22"/>
  <c r="I609" i="22"/>
  <c r="J609" i="22"/>
  <c r="K609" i="22"/>
  <c r="L609" i="22"/>
  <c r="M609" i="22"/>
  <c r="A610" i="22"/>
  <c r="B610" i="22"/>
  <c r="C610" i="22"/>
  <c r="D610" i="22"/>
  <c r="E610" i="22"/>
  <c r="F610" i="22"/>
  <c r="G610" i="22"/>
  <c r="H610" i="22"/>
  <c r="I610" i="22"/>
  <c r="J610" i="22"/>
  <c r="K610" i="22"/>
  <c r="L610" i="22"/>
  <c r="M610" i="22"/>
  <c r="A611" i="22"/>
  <c r="B611" i="22"/>
  <c r="C611" i="22"/>
  <c r="D611" i="22"/>
  <c r="E611" i="22"/>
  <c r="F611" i="22"/>
  <c r="G611" i="22"/>
  <c r="H611" i="22"/>
  <c r="I611" i="22"/>
  <c r="J611" i="22"/>
  <c r="K611" i="22"/>
  <c r="L611" i="22"/>
  <c r="M611" i="22"/>
  <c r="A612" i="22"/>
  <c r="B612" i="22"/>
  <c r="C612" i="22"/>
  <c r="D612" i="22"/>
  <c r="E612" i="22"/>
  <c r="F612" i="22"/>
  <c r="G612" i="22"/>
  <c r="H612" i="22"/>
  <c r="I612" i="22"/>
  <c r="J612" i="22"/>
  <c r="K612" i="22"/>
  <c r="L612" i="22"/>
  <c r="M612" i="22"/>
  <c r="A613" i="22"/>
  <c r="B613" i="22"/>
  <c r="C613" i="22"/>
  <c r="D613" i="22"/>
  <c r="E613" i="22"/>
  <c r="F613" i="22"/>
  <c r="G613" i="22"/>
  <c r="H613" i="22"/>
  <c r="I613" i="22"/>
  <c r="J613" i="22"/>
  <c r="K613" i="22"/>
  <c r="L613" i="22"/>
  <c r="M613" i="22"/>
  <c r="A614" i="22"/>
  <c r="B614" i="22"/>
  <c r="C614" i="22"/>
  <c r="D614" i="22"/>
  <c r="E614" i="22"/>
  <c r="F614" i="22"/>
  <c r="G614" i="22"/>
  <c r="H614" i="22"/>
  <c r="I614" i="22"/>
  <c r="J614" i="22"/>
  <c r="K614" i="22"/>
  <c r="L614" i="22"/>
  <c r="M614" i="22"/>
  <c r="A615" i="22"/>
  <c r="B615" i="22"/>
  <c r="C615" i="22"/>
  <c r="D615" i="22"/>
  <c r="E615" i="22"/>
  <c r="F615" i="22"/>
  <c r="G615" i="22"/>
  <c r="H615" i="22"/>
  <c r="I615" i="22"/>
  <c r="J615" i="22"/>
  <c r="K615" i="22"/>
  <c r="L615" i="22"/>
  <c r="M615" i="22"/>
  <c r="A616" i="22"/>
  <c r="B616" i="22"/>
  <c r="C616" i="22"/>
  <c r="D616" i="22"/>
  <c r="E616" i="22"/>
  <c r="F616" i="22"/>
  <c r="G616" i="22"/>
  <c r="H616" i="22"/>
  <c r="I616" i="22"/>
  <c r="J616" i="22"/>
  <c r="K616" i="22"/>
  <c r="L616" i="22"/>
  <c r="M616" i="22"/>
  <c r="A617" i="22"/>
  <c r="B617" i="22"/>
  <c r="C617" i="22"/>
  <c r="D617" i="22"/>
  <c r="E617" i="22"/>
  <c r="F617" i="22"/>
  <c r="G617" i="22"/>
  <c r="H617" i="22"/>
  <c r="I617" i="22"/>
  <c r="J617" i="22"/>
  <c r="K617" i="22"/>
  <c r="L617" i="22"/>
  <c r="M617" i="22"/>
  <c r="A618" i="22"/>
  <c r="B618" i="22"/>
  <c r="C618" i="22"/>
  <c r="D618" i="22"/>
  <c r="E618" i="22"/>
  <c r="F618" i="22"/>
  <c r="G618" i="22"/>
  <c r="H618" i="22"/>
  <c r="I618" i="22"/>
  <c r="J618" i="22"/>
  <c r="K618" i="22"/>
  <c r="L618" i="22"/>
  <c r="M618" i="22"/>
  <c r="A619" i="22"/>
  <c r="B619" i="22"/>
  <c r="C619" i="22"/>
  <c r="D619" i="22"/>
  <c r="E619" i="22"/>
  <c r="F619" i="22"/>
  <c r="G619" i="22"/>
  <c r="H619" i="22"/>
  <c r="I619" i="22"/>
  <c r="J619" i="22"/>
  <c r="K619" i="22"/>
  <c r="L619" i="22"/>
  <c r="M619" i="22"/>
  <c r="A620" i="22"/>
  <c r="B620" i="22"/>
  <c r="C620" i="22"/>
  <c r="D620" i="22"/>
  <c r="E620" i="22"/>
  <c r="F620" i="22"/>
  <c r="G620" i="22"/>
  <c r="H620" i="22"/>
  <c r="I620" i="22"/>
  <c r="J620" i="22"/>
  <c r="K620" i="22"/>
  <c r="L620" i="22"/>
  <c r="M620" i="22"/>
  <c r="A621" i="22"/>
  <c r="B621" i="22"/>
  <c r="C621" i="22"/>
  <c r="D621" i="22"/>
  <c r="E621" i="22"/>
  <c r="F621" i="22"/>
  <c r="G621" i="22"/>
  <c r="H621" i="22"/>
  <c r="I621" i="22"/>
  <c r="J621" i="22"/>
  <c r="K621" i="22"/>
  <c r="L621" i="22"/>
  <c r="M621" i="22"/>
  <c r="A622" i="22"/>
  <c r="B622" i="22"/>
  <c r="C622" i="22"/>
  <c r="D622" i="22"/>
  <c r="E622" i="22"/>
  <c r="F622" i="22"/>
  <c r="G622" i="22"/>
  <c r="H622" i="22"/>
  <c r="I622" i="22"/>
  <c r="J622" i="22"/>
  <c r="K622" i="22"/>
  <c r="L622" i="22"/>
  <c r="M622" i="22"/>
  <c r="A623" i="22"/>
  <c r="B623" i="22"/>
  <c r="C623" i="22"/>
  <c r="D623" i="22"/>
  <c r="E623" i="22"/>
  <c r="F623" i="22"/>
  <c r="G623" i="22"/>
  <c r="H623" i="22"/>
  <c r="I623" i="22"/>
  <c r="J623" i="22"/>
  <c r="K623" i="22"/>
  <c r="L623" i="22"/>
  <c r="M623" i="22"/>
  <c r="A624" i="22"/>
  <c r="B624" i="22"/>
  <c r="C624" i="22"/>
  <c r="D624" i="22"/>
  <c r="E624" i="22"/>
  <c r="F624" i="22"/>
  <c r="G624" i="22"/>
  <c r="H624" i="22"/>
  <c r="I624" i="22"/>
  <c r="J624" i="22"/>
  <c r="K624" i="22"/>
  <c r="L624" i="22"/>
  <c r="M624" i="22"/>
  <c r="A625" i="22"/>
  <c r="B625" i="22"/>
  <c r="C625" i="22"/>
  <c r="D625" i="22"/>
  <c r="E625" i="22"/>
  <c r="F625" i="22"/>
  <c r="G625" i="22"/>
  <c r="H625" i="22"/>
  <c r="I625" i="22"/>
  <c r="J625" i="22"/>
  <c r="K625" i="22"/>
  <c r="L625" i="22"/>
  <c r="M625" i="22"/>
  <c r="A626" i="22"/>
  <c r="B626" i="22"/>
  <c r="C626" i="22"/>
  <c r="D626" i="22"/>
  <c r="E626" i="22"/>
  <c r="F626" i="22"/>
  <c r="G626" i="22"/>
  <c r="H626" i="22"/>
  <c r="I626" i="22"/>
  <c r="J626" i="22"/>
  <c r="K626" i="22"/>
  <c r="L626" i="22"/>
  <c r="M626" i="22"/>
  <c r="A627" i="22"/>
  <c r="B627" i="22"/>
  <c r="C627" i="22"/>
  <c r="D627" i="22"/>
  <c r="E627" i="22"/>
  <c r="F627" i="22"/>
  <c r="G627" i="22"/>
  <c r="H627" i="22"/>
  <c r="I627" i="22"/>
  <c r="J627" i="22"/>
  <c r="K627" i="22"/>
  <c r="L627" i="22"/>
  <c r="M627" i="22"/>
  <c r="A628" i="22"/>
  <c r="B628" i="22"/>
  <c r="C628" i="22"/>
  <c r="D628" i="22"/>
  <c r="E628" i="22"/>
  <c r="F628" i="22"/>
  <c r="G628" i="22"/>
  <c r="H628" i="22"/>
  <c r="I628" i="22"/>
  <c r="J628" i="22"/>
  <c r="K628" i="22"/>
  <c r="L628" i="22"/>
  <c r="M628" i="22"/>
  <c r="A629" i="22"/>
  <c r="B629" i="22"/>
  <c r="C629" i="22"/>
  <c r="D629" i="22"/>
  <c r="E629" i="22"/>
  <c r="F629" i="22"/>
  <c r="G629" i="22"/>
  <c r="H629" i="22"/>
  <c r="I629" i="22"/>
  <c r="J629" i="22"/>
  <c r="K629" i="22"/>
  <c r="L629" i="22"/>
  <c r="M629" i="22"/>
  <c r="A630" i="22"/>
  <c r="B630" i="22"/>
  <c r="C630" i="22"/>
  <c r="D630" i="22"/>
  <c r="E630" i="22"/>
  <c r="F630" i="22"/>
  <c r="G630" i="22"/>
  <c r="H630" i="22"/>
  <c r="I630" i="22"/>
  <c r="J630" i="22"/>
  <c r="K630" i="22"/>
  <c r="L630" i="22"/>
  <c r="M630" i="22"/>
  <c r="A631" i="22"/>
  <c r="B631" i="22"/>
  <c r="C631" i="22"/>
  <c r="D631" i="22"/>
  <c r="E631" i="22"/>
  <c r="F631" i="22"/>
  <c r="G631" i="22"/>
  <c r="H631" i="22"/>
  <c r="I631" i="22"/>
  <c r="J631" i="22"/>
  <c r="K631" i="22"/>
  <c r="L631" i="22"/>
  <c r="M631" i="22"/>
  <c r="A632" i="22"/>
  <c r="B632" i="22"/>
  <c r="C632" i="22"/>
  <c r="D632" i="22"/>
  <c r="E632" i="22"/>
  <c r="F632" i="22"/>
  <c r="G632" i="22"/>
  <c r="H632" i="22"/>
  <c r="I632" i="22"/>
  <c r="J632" i="22"/>
  <c r="K632" i="22"/>
  <c r="L632" i="22"/>
  <c r="M632" i="22"/>
  <c r="A633" i="22"/>
  <c r="B633" i="22"/>
  <c r="C633" i="22"/>
  <c r="D633" i="22"/>
  <c r="E633" i="22"/>
  <c r="F633" i="22"/>
  <c r="G633" i="22"/>
  <c r="H633" i="22"/>
  <c r="I633" i="22"/>
  <c r="J633" i="22"/>
  <c r="K633" i="22"/>
  <c r="L633" i="22"/>
  <c r="M633" i="22"/>
  <c r="A634" i="22"/>
  <c r="B634" i="22"/>
  <c r="C634" i="22"/>
  <c r="D634" i="22"/>
  <c r="E634" i="22"/>
  <c r="F634" i="22"/>
  <c r="G634" i="22"/>
  <c r="H634" i="22"/>
  <c r="I634" i="22"/>
  <c r="J634" i="22"/>
  <c r="K634" i="22"/>
  <c r="L634" i="22"/>
  <c r="M634" i="22"/>
  <c r="A635" i="22"/>
  <c r="B635" i="22"/>
  <c r="C635" i="22"/>
  <c r="D635" i="22"/>
  <c r="E635" i="22"/>
  <c r="F635" i="22"/>
  <c r="G635" i="22"/>
  <c r="H635" i="22"/>
  <c r="I635" i="22"/>
  <c r="J635" i="22"/>
  <c r="K635" i="22"/>
  <c r="L635" i="22"/>
  <c r="M635" i="22"/>
  <c r="A636" i="22"/>
  <c r="B636" i="22"/>
  <c r="C636" i="22"/>
  <c r="D636" i="22"/>
  <c r="E636" i="22"/>
  <c r="F636" i="22"/>
  <c r="G636" i="22"/>
  <c r="H636" i="22"/>
  <c r="I636" i="22"/>
  <c r="J636" i="22"/>
  <c r="K636" i="22"/>
  <c r="L636" i="22"/>
  <c r="M636" i="22"/>
  <c r="A637" i="22"/>
  <c r="B637" i="22"/>
  <c r="C637" i="22"/>
  <c r="D637" i="22"/>
  <c r="E637" i="22"/>
  <c r="F637" i="22"/>
  <c r="G637" i="22"/>
  <c r="H637" i="22"/>
  <c r="I637" i="22"/>
  <c r="J637" i="22"/>
  <c r="K637" i="22"/>
  <c r="L637" i="22"/>
  <c r="M637" i="22"/>
  <c r="A638" i="22"/>
  <c r="B638" i="22"/>
  <c r="C638" i="22"/>
  <c r="D638" i="22"/>
  <c r="E638" i="22"/>
  <c r="F638" i="22"/>
  <c r="G638" i="22"/>
  <c r="H638" i="22"/>
  <c r="I638" i="22"/>
  <c r="J638" i="22"/>
  <c r="K638" i="22"/>
  <c r="L638" i="22"/>
  <c r="M638" i="22"/>
  <c r="A639" i="22"/>
  <c r="B639" i="22"/>
  <c r="C639" i="22"/>
  <c r="D639" i="22"/>
  <c r="E639" i="22"/>
  <c r="F639" i="22"/>
  <c r="G639" i="22"/>
  <c r="H639" i="22"/>
  <c r="I639" i="22"/>
  <c r="J639" i="22"/>
  <c r="K639" i="22"/>
  <c r="L639" i="22"/>
  <c r="M639" i="22"/>
  <c r="A640" i="22"/>
  <c r="B640" i="22"/>
  <c r="C640" i="22"/>
  <c r="D640" i="22"/>
  <c r="E640" i="22"/>
  <c r="F640" i="22"/>
  <c r="G640" i="22"/>
  <c r="H640" i="22"/>
  <c r="I640" i="22"/>
  <c r="J640" i="22"/>
  <c r="K640" i="22"/>
  <c r="L640" i="22"/>
  <c r="M640" i="22"/>
  <c r="A641" i="22"/>
  <c r="B641" i="22"/>
  <c r="C641" i="22"/>
  <c r="D641" i="22"/>
  <c r="E641" i="22"/>
  <c r="F641" i="22"/>
  <c r="G641" i="22"/>
  <c r="H641" i="22"/>
  <c r="I641" i="22"/>
  <c r="J641" i="22"/>
  <c r="K641" i="22"/>
  <c r="L641" i="22"/>
  <c r="M641" i="22"/>
  <c r="A642" i="22"/>
  <c r="B642" i="22"/>
  <c r="C642" i="22"/>
  <c r="D642" i="22"/>
  <c r="E642" i="22"/>
  <c r="F642" i="22"/>
  <c r="G642" i="22"/>
  <c r="H642" i="22"/>
  <c r="I642" i="22"/>
  <c r="J642" i="22"/>
  <c r="K642" i="22"/>
  <c r="L642" i="22"/>
  <c r="M642" i="22"/>
  <c r="A643" i="22"/>
  <c r="B643" i="22"/>
  <c r="C643" i="22"/>
  <c r="D643" i="22"/>
  <c r="E643" i="22"/>
  <c r="F643" i="22"/>
  <c r="G643" i="22"/>
  <c r="H643" i="22"/>
  <c r="I643" i="22"/>
  <c r="J643" i="22"/>
  <c r="K643" i="22"/>
  <c r="L643" i="22"/>
  <c r="M643" i="22"/>
  <c r="A644" i="22"/>
  <c r="B644" i="22"/>
  <c r="C644" i="22"/>
  <c r="D644" i="22"/>
  <c r="E644" i="22"/>
  <c r="F644" i="22"/>
  <c r="G644" i="22"/>
  <c r="H644" i="22"/>
  <c r="I644" i="22"/>
  <c r="J644" i="22"/>
  <c r="K644" i="22"/>
  <c r="L644" i="22"/>
  <c r="M644" i="22"/>
  <c r="A645" i="22"/>
  <c r="B645" i="22"/>
  <c r="C645" i="22"/>
  <c r="D645" i="22"/>
  <c r="E645" i="22"/>
  <c r="F645" i="22"/>
  <c r="G645" i="22"/>
  <c r="H645" i="22"/>
  <c r="I645" i="22"/>
  <c r="J645" i="22"/>
  <c r="K645" i="22"/>
  <c r="L645" i="22"/>
  <c r="M645" i="22"/>
  <c r="A646" i="22"/>
  <c r="B646" i="22"/>
  <c r="C646" i="22"/>
  <c r="D646" i="22"/>
  <c r="E646" i="22"/>
  <c r="F646" i="22"/>
  <c r="G646" i="22"/>
  <c r="H646" i="22"/>
  <c r="I646" i="22"/>
  <c r="J646" i="22"/>
  <c r="K646" i="22"/>
  <c r="L646" i="22"/>
  <c r="M646" i="22"/>
  <c r="A647" i="22"/>
  <c r="B647" i="22"/>
  <c r="C647" i="22"/>
  <c r="D647" i="22"/>
  <c r="E647" i="22"/>
  <c r="F647" i="22"/>
  <c r="G647" i="22"/>
  <c r="H647" i="22"/>
  <c r="I647" i="22"/>
  <c r="J647" i="22"/>
  <c r="K647" i="22"/>
  <c r="L647" i="22"/>
  <c r="M647" i="22"/>
  <c r="A648" i="22"/>
  <c r="B648" i="22"/>
  <c r="C648" i="22"/>
  <c r="D648" i="22"/>
  <c r="E648" i="22"/>
  <c r="F648" i="22"/>
  <c r="G648" i="22"/>
  <c r="H648" i="22"/>
  <c r="I648" i="22"/>
  <c r="J648" i="22"/>
  <c r="K648" i="22"/>
  <c r="L648" i="22"/>
  <c r="M648" i="22"/>
  <c r="A649" i="22"/>
  <c r="B649" i="22"/>
  <c r="C649" i="22"/>
  <c r="D649" i="22"/>
  <c r="E649" i="22"/>
  <c r="F649" i="22"/>
  <c r="G649" i="22"/>
  <c r="H649" i="22"/>
  <c r="I649" i="22"/>
  <c r="J649" i="22"/>
  <c r="K649" i="22"/>
  <c r="L649" i="22"/>
  <c r="M649" i="22"/>
  <c r="A650" i="22"/>
  <c r="B650" i="22"/>
  <c r="C650" i="22"/>
  <c r="D650" i="22"/>
  <c r="E650" i="22"/>
  <c r="F650" i="22"/>
  <c r="G650" i="22"/>
  <c r="H650" i="22"/>
  <c r="I650" i="22"/>
  <c r="J650" i="22"/>
  <c r="K650" i="22"/>
  <c r="L650" i="22"/>
  <c r="M650" i="22"/>
  <c r="A651" i="22"/>
  <c r="B651" i="22"/>
  <c r="C651" i="22"/>
  <c r="D651" i="22"/>
  <c r="E651" i="22"/>
  <c r="F651" i="22"/>
  <c r="G651" i="22"/>
  <c r="H651" i="22"/>
  <c r="I651" i="22"/>
  <c r="J651" i="22"/>
  <c r="K651" i="22"/>
  <c r="L651" i="22"/>
  <c r="M651" i="22"/>
  <c r="A652" i="22"/>
  <c r="B652" i="22"/>
  <c r="C652" i="22"/>
  <c r="D652" i="22"/>
  <c r="E652" i="22"/>
  <c r="F652" i="22"/>
  <c r="G652" i="22"/>
  <c r="H652" i="22"/>
  <c r="I652" i="22"/>
  <c r="J652" i="22"/>
  <c r="K652" i="22"/>
  <c r="L652" i="22"/>
  <c r="M652" i="22"/>
  <c r="A653" i="22"/>
  <c r="B653" i="22"/>
  <c r="C653" i="22"/>
  <c r="D653" i="22"/>
  <c r="E653" i="22"/>
  <c r="F653" i="22"/>
  <c r="G653" i="22"/>
  <c r="H653" i="22"/>
  <c r="I653" i="22"/>
  <c r="J653" i="22"/>
  <c r="K653" i="22"/>
  <c r="L653" i="22"/>
  <c r="M653" i="22"/>
  <c r="A654" i="22"/>
  <c r="B654" i="22"/>
  <c r="C654" i="22"/>
  <c r="D654" i="22"/>
  <c r="E654" i="22"/>
  <c r="F654" i="22"/>
  <c r="G654" i="22"/>
  <c r="H654" i="22"/>
  <c r="I654" i="22"/>
  <c r="J654" i="22"/>
  <c r="K654" i="22"/>
  <c r="L654" i="22"/>
  <c r="M654" i="22"/>
  <c r="A655" i="22"/>
  <c r="B655" i="22"/>
  <c r="C655" i="22"/>
  <c r="D655" i="22"/>
  <c r="E655" i="22"/>
  <c r="F655" i="22"/>
  <c r="G655" i="22"/>
  <c r="H655" i="22"/>
  <c r="I655" i="22"/>
  <c r="J655" i="22"/>
  <c r="K655" i="22"/>
  <c r="L655" i="22"/>
  <c r="M655" i="22"/>
  <c r="A656" i="22"/>
  <c r="B656" i="22"/>
  <c r="C656" i="22"/>
  <c r="D656" i="22"/>
  <c r="E656" i="22"/>
  <c r="F656" i="22"/>
  <c r="G656" i="22"/>
  <c r="H656" i="22"/>
  <c r="I656" i="22"/>
  <c r="J656" i="22"/>
  <c r="K656" i="22"/>
  <c r="L656" i="22"/>
  <c r="M656" i="22"/>
  <c r="A657" i="22"/>
  <c r="B657" i="22"/>
  <c r="C657" i="22"/>
  <c r="D657" i="22"/>
  <c r="E657" i="22"/>
  <c r="F657" i="22"/>
  <c r="G657" i="22"/>
  <c r="H657" i="22"/>
  <c r="I657" i="22"/>
  <c r="J657" i="22"/>
  <c r="K657" i="22"/>
  <c r="L657" i="22"/>
  <c r="M657" i="22"/>
  <c r="A658" i="22"/>
  <c r="B658" i="22"/>
  <c r="C658" i="22"/>
  <c r="D658" i="22"/>
  <c r="E658" i="22"/>
  <c r="F658" i="22"/>
  <c r="G658" i="22"/>
  <c r="H658" i="22"/>
  <c r="I658" i="22"/>
  <c r="J658" i="22"/>
  <c r="K658" i="22"/>
  <c r="L658" i="22"/>
  <c r="M658" i="22"/>
  <c r="A659" i="22"/>
  <c r="B659" i="22"/>
  <c r="C659" i="22"/>
  <c r="D659" i="22"/>
  <c r="E659" i="22"/>
  <c r="F659" i="22"/>
  <c r="G659" i="22"/>
  <c r="H659" i="22"/>
  <c r="I659" i="22"/>
  <c r="J659" i="22"/>
  <c r="K659" i="22"/>
  <c r="L659" i="22"/>
  <c r="M659" i="22"/>
  <c r="A660" i="22"/>
  <c r="B660" i="22"/>
  <c r="C660" i="22"/>
  <c r="D660" i="22"/>
  <c r="E660" i="22"/>
  <c r="F660" i="22"/>
  <c r="G660" i="22"/>
  <c r="H660" i="22"/>
  <c r="I660" i="22"/>
  <c r="J660" i="22"/>
  <c r="K660" i="22"/>
  <c r="L660" i="22"/>
  <c r="M660" i="22"/>
  <c r="A661" i="22"/>
  <c r="B661" i="22"/>
  <c r="C661" i="22"/>
  <c r="D661" i="22"/>
  <c r="E661" i="22"/>
  <c r="F661" i="22"/>
  <c r="G661" i="22"/>
  <c r="H661" i="22"/>
  <c r="I661" i="22"/>
  <c r="J661" i="22"/>
  <c r="K661" i="22"/>
  <c r="L661" i="22"/>
  <c r="M661" i="22"/>
  <c r="A662" i="22"/>
  <c r="B662" i="22"/>
  <c r="C662" i="22"/>
  <c r="D662" i="22"/>
  <c r="E662" i="22"/>
  <c r="F662" i="22"/>
  <c r="G662" i="22"/>
  <c r="H662" i="22"/>
  <c r="I662" i="22"/>
  <c r="J662" i="22"/>
  <c r="K662" i="22"/>
  <c r="L662" i="22"/>
  <c r="M662" i="22"/>
  <c r="A663" i="22"/>
  <c r="B663" i="22"/>
  <c r="C663" i="22"/>
  <c r="D663" i="22"/>
  <c r="E663" i="22"/>
  <c r="F663" i="22"/>
  <c r="G663" i="22"/>
  <c r="H663" i="22"/>
  <c r="I663" i="22"/>
  <c r="J663" i="22"/>
  <c r="K663" i="22"/>
  <c r="L663" i="22"/>
  <c r="M663" i="22"/>
  <c r="A664" i="22"/>
  <c r="B664" i="22"/>
  <c r="C664" i="22"/>
  <c r="D664" i="22"/>
  <c r="E664" i="22"/>
  <c r="F664" i="22"/>
  <c r="G664" i="22"/>
  <c r="H664" i="22"/>
  <c r="I664" i="22"/>
  <c r="J664" i="22"/>
  <c r="K664" i="22"/>
  <c r="L664" i="22"/>
  <c r="M664" i="22"/>
  <c r="A665" i="22"/>
  <c r="B665" i="22"/>
  <c r="C665" i="22"/>
  <c r="D665" i="22"/>
  <c r="E665" i="22"/>
  <c r="F665" i="22"/>
  <c r="G665" i="22"/>
  <c r="H665" i="22"/>
  <c r="I665" i="22"/>
  <c r="J665" i="22"/>
  <c r="K665" i="22"/>
  <c r="L665" i="22"/>
  <c r="M665" i="22"/>
  <c r="A666" i="22"/>
  <c r="B666" i="22"/>
  <c r="C666" i="22"/>
  <c r="D666" i="22"/>
  <c r="E666" i="22"/>
  <c r="F666" i="22"/>
  <c r="G666" i="22"/>
  <c r="H666" i="22"/>
  <c r="I666" i="22"/>
  <c r="J666" i="22"/>
  <c r="K666" i="22"/>
  <c r="L666" i="22"/>
  <c r="M666" i="22"/>
  <c r="A667" i="22"/>
  <c r="B667" i="22"/>
  <c r="C667" i="22"/>
  <c r="D667" i="22"/>
  <c r="E667" i="22"/>
  <c r="F667" i="22"/>
  <c r="G667" i="22"/>
  <c r="H667" i="22"/>
  <c r="I667" i="22"/>
  <c r="J667" i="22"/>
  <c r="K667" i="22"/>
  <c r="L667" i="22"/>
  <c r="M667" i="22"/>
  <c r="A668" i="22"/>
  <c r="B668" i="22"/>
  <c r="C668" i="22"/>
  <c r="D668" i="22"/>
  <c r="E668" i="22"/>
  <c r="F668" i="22"/>
  <c r="G668" i="22"/>
  <c r="H668" i="22"/>
  <c r="I668" i="22"/>
  <c r="J668" i="22"/>
  <c r="K668" i="22"/>
  <c r="L668" i="22"/>
  <c r="M668" i="22"/>
  <c r="A669" i="22"/>
  <c r="B669" i="22"/>
  <c r="C669" i="22"/>
  <c r="D669" i="22"/>
  <c r="E669" i="22"/>
  <c r="F669" i="22"/>
  <c r="G669" i="22"/>
  <c r="H669" i="22"/>
  <c r="I669" i="22"/>
  <c r="J669" i="22"/>
  <c r="K669" i="22"/>
  <c r="L669" i="22"/>
  <c r="M669" i="22"/>
  <c r="A670" i="22"/>
  <c r="B670" i="22"/>
  <c r="C670" i="22"/>
  <c r="D670" i="22"/>
  <c r="E670" i="22"/>
  <c r="F670" i="22"/>
  <c r="G670" i="22"/>
  <c r="H670" i="22"/>
  <c r="I670" i="22"/>
  <c r="J670" i="22"/>
  <c r="K670" i="22"/>
  <c r="L670" i="22"/>
  <c r="M670" i="22"/>
  <c r="A671" i="22"/>
  <c r="B671" i="22"/>
  <c r="C671" i="22"/>
  <c r="D671" i="22"/>
  <c r="E671" i="22"/>
  <c r="F671" i="22"/>
  <c r="G671" i="22"/>
  <c r="H671" i="22"/>
  <c r="I671" i="22"/>
  <c r="J671" i="22"/>
  <c r="K671" i="22"/>
  <c r="L671" i="22"/>
  <c r="M671" i="22"/>
  <c r="A672" i="22"/>
  <c r="B672" i="22"/>
  <c r="C672" i="22"/>
  <c r="D672" i="22"/>
  <c r="E672" i="22"/>
  <c r="F672" i="22"/>
  <c r="G672" i="22"/>
  <c r="H672" i="22"/>
  <c r="I672" i="22"/>
  <c r="J672" i="22"/>
  <c r="K672" i="22"/>
  <c r="L672" i="22"/>
  <c r="M672" i="22"/>
  <c r="A673" i="22"/>
  <c r="B673" i="22"/>
  <c r="C673" i="22"/>
  <c r="D673" i="22"/>
  <c r="E673" i="22"/>
  <c r="F673" i="22"/>
  <c r="G673" i="22"/>
  <c r="H673" i="22"/>
  <c r="I673" i="22"/>
  <c r="J673" i="22"/>
  <c r="K673" i="22"/>
  <c r="L673" i="22"/>
  <c r="M673" i="22"/>
  <c r="A674" i="22"/>
  <c r="B674" i="22"/>
  <c r="C674" i="22"/>
  <c r="D674" i="22"/>
  <c r="E674" i="22"/>
  <c r="F674" i="22"/>
  <c r="G674" i="22"/>
  <c r="H674" i="22"/>
  <c r="I674" i="22"/>
  <c r="J674" i="22"/>
  <c r="K674" i="22"/>
  <c r="L674" i="22"/>
  <c r="M674" i="22"/>
  <c r="A675" i="22"/>
  <c r="B675" i="22"/>
  <c r="C675" i="22"/>
  <c r="D675" i="22"/>
  <c r="E675" i="22"/>
  <c r="F675" i="22"/>
  <c r="G675" i="22"/>
  <c r="H675" i="22"/>
  <c r="I675" i="22"/>
  <c r="J675" i="22"/>
  <c r="K675" i="22"/>
  <c r="L675" i="22"/>
  <c r="M675" i="22"/>
  <c r="A676" i="22"/>
  <c r="B676" i="22"/>
  <c r="C676" i="22"/>
  <c r="D676" i="22"/>
  <c r="E676" i="22"/>
  <c r="F676" i="22"/>
  <c r="G676" i="22"/>
  <c r="H676" i="22"/>
  <c r="I676" i="22"/>
  <c r="J676" i="22"/>
  <c r="K676" i="22"/>
  <c r="L676" i="22"/>
  <c r="M676" i="22"/>
  <c r="A677" i="22"/>
  <c r="B677" i="22"/>
  <c r="C677" i="22"/>
  <c r="D677" i="22"/>
  <c r="E677" i="22"/>
  <c r="F677" i="22"/>
  <c r="G677" i="22"/>
  <c r="H677" i="22"/>
  <c r="I677" i="22"/>
  <c r="J677" i="22"/>
  <c r="K677" i="22"/>
  <c r="L677" i="22"/>
  <c r="M677" i="22"/>
  <c r="A678" i="22"/>
  <c r="B678" i="22"/>
  <c r="C678" i="22"/>
  <c r="D678" i="22"/>
  <c r="E678" i="22"/>
  <c r="F678" i="22"/>
  <c r="G678" i="22"/>
  <c r="H678" i="22"/>
  <c r="I678" i="22"/>
  <c r="J678" i="22"/>
  <c r="K678" i="22"/>
  <c r="L678" i="22"/>
  <c r="M678" i="22"/>
  <c r="A679" i="22"/>
  <c r="B679" i="22"/>
  <c r="C679" i="22"/>
  <c r="D679" i="22"/>
  <c r="E679" i="22"/>
  <c r="F679" i="22"/>
  <c r="G679" i="22"/>
  <c r="H679" i="22"/>
  <c r="I679" i="22"/>
  <c r="J679" i="22"/>
  <c r="K679" i="22"/>
  <c r="L679" i="22"/>
  <c r="M679" i="22"/>
  <c r="A680" i="22"/>
  <c r="B680" i="22"/>
  <c r="C680" i="22"/>
  <c r="D680" i="22"/>
  <c r="E680" i="22"/>
  <c r="F680" i="22"/>
  <c r="G680" i="22"/>
  <c r="H680" i="22"/>
  <c r="I680" i="22"/>
  <c r="J680" i="22"/>
  <c r="K680" i="22"/>
  <c r="L680" i="22"/>
  <c r="M680" i="22"/>
  <c r="A681" i="22"/>
  <c r="B681" i="22"/>
  <c r="C681" i="22"/>
  <c r="D681" i="22"/>
  <c r="E681" i="22"/>
  <c r="F681" i="22"/>
  <c r="G681" i="22"/>
  <c r="H681" i="22"/>
  <c r="I681" i="22"/>
  <c r="J681" i="22"/>
  <c r="K681" i="22"/>
  <c r="L681" i="22"/>
  <c r="M681" i="22"/>
  <c r="A682" i="22"/>
  <c r="B682" i="22"/>
  <c r="C682" i="22"/>
  <c r="D682" i="22"/>
  <c r="E682" i="22"/>
  <c r="F682" i="22"/>
  <c r="G682" i="22"/>
  <c r="H682" i="22"/>
  <c r="I682" i="22"/>
  <c r="J682" i="22"/>
  <c r="K682" i="22"/>
  <c r="L682" i="22"/>
  <c r="M682" i="22"/>
  <c r="A683" i="22"/>
  <c r="B683" i="22"/>
  <c r="C683" i="22"/>
  <c r="D683" i="22"/>
  <c r="E683" i="22"/>
  <c r="F683" i="22"/>
  <c r="G683" i="22"/>
  <c r="H683" i="22"/>
  <c r="I683" i="22"/>
  <c r="J683" i="22"/>
  <c r="K683" i="22"/>
  <c r="L683" i="22"/>
  <c r="M683" i="22"/>
  <c r="A684" i="22"/>
  <c r="B684" i="22"/>
  <c r="C684" i="22"/>
  <c r="D684" i="22"/>
  <c r="E684" i="22"/>
  <c r="F684" i="22"/>
  <c r="G684" i="22"/>
  <c r="H684" i="22"/>
  <c r="I684" i="22"/>
  <c r="J684" i="22"/>
  <c r="K684" i="22"/>
  <c r="L684" i="22"/>
  <c r="M684" i="22"/>
  <c r="A685" i="22"/>
  <c r="B685" i="22"/>
  <c r="C685" i="22"/>
  <c r="D685" i="22"/>
  <c r="E685" i="22"/>
  <c r="F685" i="22"/>
  <c r="G685" i="22"/>
  <c r="H685" i="22"/>
  <c r="I685" i="22"/>
  <c r="J685" i="22"/>
  <c r="K685" i="22"/>
  <c r="L685" i="22"/>
  <c r="M685" i="22"/>
  <c r="A686" i="22"/>
  <c r="B686" i="22"/>
  <c r="C686" i="22"/>
  <c r="D686" i="22"/>
  <c r="E686" i="22"/>
  <c r="F686" i="22"/>
  <c r="G686" i="22"/>
  <c r="H686" i="22"/>
  <c r="I686" i="22"/>
  <c r="J686" i="22"/>
  <c r="K686" i="22"/>
  <c r="L686" i="22"/>
  <c r="M686" i="22"/>
  <c r="A687" i="22"/>
  <c r="B687" i="22"/>
  <c r="C687" i="22"/>
  <c r="D687" i="22"/>
  <c r="E687" i="22"/>
  <c r="F687" i="22"/>
  <c r="G687" i="22"/>
  <c r="H687" i="22"/>
  <c r="I687" i="22"/>
  <c r="J687" i="22"/>
  <c r="K687" i="22"/>
  <c r="L687" i="22"/>
  <c r="M687" i="22"/>
  <c r="A688" i="22"/>
  <c r="B688" i="22"/>
  <c r="C688" i="22"/>
  <c r="D688" i="22"/>
  <c r="E688" i="22"/>
  <c r="F688" i="22"/>
  <c r="G688" i="22"/>
  <c r="H688" i="22"/>
  <c r="I688" i="22"/>
  <c r="J688" i="22"/>
  <c r="K688" i="22"/>
  <c r="L688" i="22"/>
  <c r="M688" i="22"/>
  <c r="A689" i="22"/>
  <c r="B689" i="22"/>
  <c r="C689" i="22"/>
  <c r="D689" i="22"/>
  <c r="E689" i="22"/>
  <c r="F689" i="22"/>
  <c r="G689" i="22"/>
  <c r="H689" i="22"/>
  <c r="I689" i="22"/>
  <c r="J689" i="22"/>
  <c r="K689" i="22"/>
  <c r="L689" i="22"/>
  <c r="M689" i="22"/>
  <c r="A690" i="22"/>
  <c r="B690" i="22"/>
  <c r="C690" i="22"/>
  <c r="D690" i="22"/>
  <c r="E690" i="22"/>
  <c r="F690" i="22"/>
  <c r="G690" i="22"/>
  <c r="H690" i="22"/>
  <c r="I690" i="22"/>
  <c r="J690" i="22"/>
  <c r="K690" i="22"/>
  <c r="L690" i="22"/>
  <c r="M690" i="22"/>
  <c r="A691" i="22"/>
  <c r="B691" i="22"/>
  <c r="C691" i="22"/>
  <c r="D691" i="22"/>
  <c r="E691" i="22"/>
  <c r="F691" i="22"/>
  <c r="G691" i="22"/>
  <c r="H691" i="22"/>
  <c r="I691" i="22"/>
  <c r="J691" i="22"/>
  <c r="K691" i="22"/>
  <c r="L691" i="22"/>
  <c r="M691" i="22"/>
  <c r="A692" i="22"/>
  <c r="B692" i="22"/>
  <c r="C692" i="22"/>
  <c r="D692" i="22"/>
  <c r="E692" i="22"/>
  <c r="F692" i="22"/>
  <c r="G692" i="22"/>
  <c r="H692" i="22"/>
  <c r="I692" i="22"/>
  <c r="J692" i="22"/>
  <c r="K692" i="22"/>
  <c r="L692" i="22"/>
  <c r="M692" i="22"/>
  <c r="A693" i="22"/>
  <c r="B693" i="22"/>
  <c r="C693" i="22"/>
  <c r="D693" i="22"/>
  <c r="E693" i="22"/>
  <c r="F693" i="22"/>
  <c r="G693" i="22"/>
  <c r="H693" i="22"/>
  <c r="I693" i="22"/>
  <c r="J693" i="22"/>
  <c r="K693" i="22"/>
  <c r="L693" i="22"/>
  <c r="M693" i="22"/>
  <c r="A694" i="22"/>
  <c r="B694" i="22"/>
  <c r="C694" i="22"/>
  <c r="D694" i="22"/>
  <c r="E694" i="22"/>
  <c r="F694" i="22"/>
  <c r="G694" i="22"/>
  <c r="H694" i="22"/>
  <c r="I694" i="22"/>
  <c r="J694" i="22"/>
  <c r="K694" i="22"/>
  <c r="L694" i="22"/>
  <c r="M694" i="22"/>
  <c r="A695" i="22"/>
  <c r="B695" i="22"/>
  <c r="C695" i="22"/>
  <c r="D695" i="22"/>
  <c r="E695" i="22"/>
  <c r="F695" i="22"/>
  <c r="G695" i="22"/>
  <c r="H695" i="22"/>
  <c r="I695" i="22"/>
  <c r="J695" i="22"/>
  <c r="K695" i="22"/>
  <c r="L695" i="22"/>
  <c r="M695" i="22"/>
  <c r="A696" i="22"/>
  <c r="B696" i="22"/>
  <c r="C696" i="22"/>
  <c r="D696" i="22"/>
  <c r="E696" i="22"/>
  <c r="F696" i="22"/>
  <c r="G696" i="22"/>
  <c r="H696" i="22"/>
  <c r="I696" i="22"/>
  <c r="J696" i="22"/>
  <c r="K696" i="22"/>
  <c r="L696" i="22"/>
  <c r="M696" i="22"/>
  <c r="A697" i="22"/>
  <c r="B697" i="22"/>
  <c r="C697" i="22"/>
  <c r="D697" i="22"/>
  <c r="E697" i="22"/>
  <c r="F697" i="22"/>
  <c r="G697" i="22"/>
  <c r="H697" i="22"/>
  <c r="I697" i="22"/>
  <c r="J697" i="22"/>
  <c r="K697" i="22"/>
  <c r="L697" i="22"/>
  <c r="M697" i="22"/>
  <c r="A698" i="22"/>
  <c r="B698" i="22"/>
  <c r="C698" i="22"/>
  <c r="D698" i="22"/>
  <c r="E698" i="22"/>
  <c r="F698" i="22"/>
  <c r="G698" i="22"/>
  <c r="H698" i="22"/>
  <c r="I698" i="22"/>
  <c r="J698" i="22"/>
  <c r="K698" i="22"/>
  <c r="L698" i="22"/>
  <c r="M698" i="22"/>
  <c r="A699" i="22"/>
  <c r="B699" i="22"/>
  <c r="C699" i="22"/>
  <c r="D699" i="22"/>
  <c r="E699" i="22"/>
  <c r="F699" i="22"/>
  <c r="G699" i="22"/>
  <c r="H699" i="22"/>
  <c r="I699" i="22"/>
  <c r="J699" i="22"/>
  <c r="K699" i="22"/>
  <c r="L699" i="22"/>
  <c r="M699" i="22"/>
  <c r="A700" i="22"/>
  <c r="B700" i="22"/>
  <c r="C700" i="22"/>
  <c r="D700" i="22"/>
  <c r="E700" i="22"/>
  <c r="F700" i="22"/>
  <c r="G700" i="22"/>
  <c r="H700" i="22"/>
  <c r="I700" i="22"/>
  <c r="J700" i="22"/>
  <c r="K700" i="22"/>
  <c r="L700" i="22"/>
  <c r="M700" i="22"/>
  <c r="A701" i="22"/>
  <c r="B701" i="22"/>
  <c r="C701" i="22"/>
  <c r="D701" i="22"/>
  <c r="E701" i="22"/>
  <c r="F701" i="22"/>
  <c r="G701" i="22"/>
  <c r="H701" i="22"/>
  <c r="I701" i="22"/>
  <c r="J701" i="22"/>
  <c r="K701" i="22"/>
  <c r="L701" i="22"/>
  <c r="M701" i="22"/>
  <c r="A702" i="22"/>
  <c r="B702" i="22"/>
  <c r="C702" i="22"/>
  <c r="D702" i="22"/>
  <c r="E702" i="22"/>
  <c r="F702" i="22"/>
  <c r="G702" i="22"/>
  <c r="H702" i="22"/>
  <c r="I702" i="22"/>
  <c r="J702" i="22"/>
  <c r="K702" i="22"/>
  <c r="L702" i="22"/>
  <c r="M702" i="22"/>
  <c r="A703" i="22"/>
  <c r="B703" i="22"/>
  <c r="C703" i="22"/>
  <c r="D703" i="22"/>
  <c r="E703" i="22"/>
  <c r="F703" i="22"/>
  <c r="G703" i="22"/>
  <c r="H703" i="22"/>
  <c r="I703" i="22"/>
  <c r="J703" i="22"/>
  <c r="K703" i="22"/>
  <c r="L703" i="22"/>
  <c r="M703" i="22"/>
  <c r="A704" i="22"/>
  <c r="B704" i="22"/>
  <c r="C704" i="22"/>
  <c r="D704" i="22"/>
  <c r="E704" i="22"/>
  <c r="F704" i="22"/>
  <c r="G704" i="22"/>
  <c r="H704" i="22"/>
  <c r="I704" i="22"/>
  <c r="J704" i="22"/>
  <c r="K704" i="22"/>
  <c r="L704" i="22"/>
  <c r="M704" i="22"/>
  <c r="A705" i="22"/>
  <c r="B705" i="22"/>
  <c r="C705" i="22"/>
  <c r="D705" i="22"/>
  <c r="E705" i="22"/>
  <c r="F705" i="22"/>
  <c r="G705" i="22"/>
  <c r="H705" i="22"/>
  <c r="I705" i="22"/>
  <c r="J705" i="22"/>
  <c r="K705" i="22"/>
  <c r="L705" i="22"/>
  <c r="M705" i="22"/>
  <c r="A706" i="22"/>
  <c r="B706" i="22"/>
  <c r="C706" i="22"/>
  <c r="D706" i="22"/>
  <c r="E706" i="22"/>
  <c r="F706" i="22"/>
  <c r="G706" i="22"/>
  <c r="H706" i="22"/>
  <c r="I706" i="22"/>
  <c r="J706" i="22"/>
  <c r="K706" i="22"/>
  <c r="L706" i="22"/>
  <c r="M706" i="22"/>
  <c r="A707" i="22"/>
  <c r="B707" i="22"/>
  <c r="C707" i="22"/>
  <c r="D707" i="22"/>
  <c r="E707" i="22"/>
  <c r="F707" i="22"/>
  <c r="G707" i="22"/>
  <c r="H707" i="22"/>
  <c r="I707" i="22"/>
  <c r="J707" i="22"/>
  <c r="K707" i="22"/>
  <c r="L707" i="22"/>
  <c r="M707" i="22"/>
  <c r="A708" i="22"/>
  <c r="B708" i="22"/>
  <c r="C708" i="22"/>
  <c r="D708" i="22"/>
  <c r="E708" i="22"/>
  <c r="F708" i="22"/>
  <c r="G708" i="22"/>
  <c r="H708" i="22"/>
  <c r="I708" i="22"/>
  <c r="J708" i="22"/>
  <c r="K708" i="22"/>
  <c r="L708" i="22"/>
  <c r="M708" i="22"/>
  <c r="A709" i="22"/>
  <c r="B709" i="22"/>
  <c r="C709" i="22"/>
  <c r="D709" i="22"/>
  <c r="E709" i="22"/>
  <c r="F709" i="22"/>
  <c r="G709" i="22"/>
  <c r="H709" i="22"/>
  <c r="I709" i="22"/>
  <c r="J709" i="22"/>
  <c r="K709" i="22"/>
  <c r="L709" i="22"/>
  <c r="M709" i="22"/>
  <c r="A710" i="22"/>
  <c r="B710" i="22"/>
  <c r="C710" i="22"/>
  <c r="D710" i="22"/>
  <c r="E710" i="22"/>
  <c r="F710" i="22"/>
  <c r="G710" i="22"/>
  <c r="H710" i="22"/>
  <c r="I710" i="22"/>
  <c r="J710" i="22"/>
  <c r="K710" i="22"/>
  <c r="L710" i="22"/>
  <c r="M710" i="22"/>
  <c r="A711" i="22"/>
  <c r="B711" i="22"/>
  <c r="C711" i="22"/>
  <c r="D711" i="22"/>
  <c r="E711" i="22"/>
  <c r="F711" i="22"/>
  <c r="G711" i="22"/>
  <c r="H711" i="22"/>
  <c r="I711" i="22"/>
  <c r="J711" i="22"/>
  <c r="K711" i="22"/>
  <c r="L711" i="22"/>
  <c r="M711" i="22"/>
  <c r="A712" i="22"/>
  <c r="B712" i="22"/>
  <c r="C712" i="22"/>
  <c r="D712" i="22"/>
  <c r="E712" i="22"/>
  <c r="F712" i="22"/>
  <c r="G712" i="22"/>
  <c r="H712" i="22"/>
  <c r="I712" i="22"/>
  <c r="J712" i="22"/>
  <c r="K712" i="22"/>
  <c r="L712" i="22"/>
  <c r="M712" i="22"/>
  <c r="A713" i="22"/>
  <c r="B713" i="22"/>
  <c r="C713" i="22"/>
  <c r="D713" i="22"/>
  <c r="E713" i="22"/>
  <c r="F713" i="22"/>
  <c r="G713" i="22"/>
  <c r="H713" i="22"/>
  <c r="I713" i="22"/>
  <c r="J713" i="22"/>
  <c r="K713" i="22"/>
  <c r="L713" i="22"/>
  <c r="M713" i="22"/>
  <c r="A714" i="22"/>
  <c r="B714" i="22"/>
  <c r="C714" i="22"/>
  <c r="D714" i="22"/>
  <c r="E714" i="22"/>
  <c r="F714" i="22"/>
  <c r="G714" i="22"/>
  <c r="H714" i="22"/>
  <c r="I714" i="22"/>
  <c r="J714" i="22"/>
  <c r="K714" i="22"/>
  <c r="L714" i="22"/>
  <c r="M714" i="22"/>
  <c r="A715" i="22"/>
  <c r="B715" i="22"/>
  <c r="C715" i="22"/>
  <c r="D715" i="22"/>
  <c r="E715" i="22"/>
  <c r="F715" i="22"/>
  <c r="G715" i="22"/>
  <c r="H715" i="22"/>
  <c r="I715" i="22"/>
  <c r="J715" i="22"/>
  <c r="K715" i="22"/>
  <c r="L715" i="22"/>
  <c r="M715" i="22"/>
  <c r="A716" i="22"/>
  <c r="B716" i="22"/>
  <c r="C716" i="22"/>
  <c r="D716" i="22"/>
  <c r="E716" i="22"/>
  <c r="F716" i="22"/>
  <c r="G716" i="22"/>
  <c r="H716" i="22"/>
  <c r="I716" i="22"/>
  <c r="J716" i="22"/>
  <c r="K716" i="22"/>
  <c r="L716" i="22"/>
  <c r="M716" i="22"/>
  <c r="A717" i="22"/>
  <c r="B717" i="22"/>
  <c r="C717" i="22"/>
  <c r="D717" i="22"/>
  <c r="E717" i="22"/>
  <c r="F717" i="22"/>
  <c r="G717" i="22"/>
  <c r="H717" i="22"/>
  <c r="I717" i="22"/>
  <c r="J717" i="22"/>
  <c r="K717" i="22"/>
  <c r="L717" i="22"/>
  <c r="M717" i="22"/>
  <c r="A718" i="22"/>
  <c r="B718" i="22"/>
  <c r="C718" i="22"/>
  <c r="D718" i="22"/>
  <c r="E718" i="22"/>
  <c r="F718" i="22"/>
  <c r="G718" i="22"/>
  <c r="H718" i="22"/>
  <c r="I718" i="22"/>
  <c r="J718" i="22"/>
  <c r="K718" i="22"/>
  <c r="L718" i="22"/>
  <c r="M718" i="22"/>
  <c r="A719" i="22"/>
  <c r="B719" i="22"/>
  <c r="C719" i="22"/>
  <c r="D719" i="22"/>
  <c r="E719" i="22"/>
  <c r="F719" i="22"/>
  <c r="G719" i="22"/>
  <c r="H719" i="22"/>
  <c r="I719" i="22"/>
  <c r="J719" i="22"/>
  <c r="K719" i="22"/>
  <c r="L719" i="22"/>
  <c r="M719" i="22"/>
  <c r="A720" i="22"/>
  <c r="B720" i="22"/>
  <c r="C720" i="22"/>
  <c r="D720" i="22"/>
  <c r="E720" i="22"/>
  <c r="F720" i="22"/>
  <c r="G720" i="22"/>
  <c r="H720" i="22"/>
  <c r="I720" i="22"/>
  <c r="J720" i="22"/>
  <c r="K720" i="22"/>
  <c r="L720" i="22"/>
  <c r="M720" i="22"/>
  <c r="A721" i="22"/>
  <c r="B721" i="22"/>
  <c r="C721" i="22"/>
  <c r="D721" i="22"/>
  <c r="E721" i="22"/>
  <c r="F721" i="22"/>
  <c r="G721" i="22"/>
  <c r="H721" i="22"/>
  <c r="I721" i="22"/>
  <c r="J721" i="22"/>
  <c r="K721" i="22"/>
  <c r="L721" i="22"/>
  <c r="M721" i="22"/>
  <c r="A722" i="22"/>
  <c r="B722" i="22"/>
  <c r="C722" i="22"/>
  <c r="D722" i="22"/>
  <c r="E722" i="22"/>
  <c r="F722" i="22"/>
  <c r="G722" i="22"/>
  <c r="H722" i="22"/>
  <c r="I722" i="22"/>
  <c r="J722" i="22"/>
  <c r="K722" i="22"/>
  <c r="L722" i="22"/>
  <c r="M722" i="22"/>
  <c r="A723" i="22"/>
  <c r="B723" i="22"/>
  <c r="C723" i="22"/>
  <c r="D723" i="22"/>
  <c r="E723" i="22"/>
  <c r="F723" i="22"/>
  <c r="G723" i="22"/>
  <c r="H723" i="22"/>
  <c r="I723" i="22"/>
  <c r="J723" i="22"/>
  <c r="K723" i="22"/>
  <c r="L723" i="22"/>
  <c r="M723" i="22"/>
  <c r="A724" i="22"/>
  <c r="B724" i="22"/>
  <c r="C724" i="22"/>
  <c r="D724" i="22"/>
  <c r="E724" i="22"/>
  <c r="F724" i="22"/>
  <c r="G724" i="22"/>
  <c r="H724" i="22"/>
  <c r="I724" i="22"/>
  <c r="J724" i="22"/>
  <c r="K724" i="22"/>
  <c r="L724" i="22"/>
  <c r="M724" i="22"/>
  <c r="A725" i="22"/>
  <c r="B725" i="22"/>
  <c r="C725" i="22"/>
  <c r="D725" i="22"/>
  <c r="E725" i="22"/>
  <c r="F725" i="22"/>
  <c r="G725" i="22"/>
  <c r="H725" i="22"/>
  <c r="I725" i="22"/>
  <c r="J725" i="22"/>
  <c r="K725" i="22"/>
  <c r="L725" i="22"/>
  <c r="M725" i="22"/>
  <c r="A726" i="22"/>
  <c r="B726" i="22"/>
  <c r="C726" i="22"/>
  <c r="D726" i="22"/>
  <c r="E726" i="22"/>
  <c r="F726" i="22"/>
  <c r="G726" i="22"/>
  <c r="H726" i="22"/>
  <c r="I726" i="22"/>
  <c r="J726" i="22"/>
  <c r="K726" i="22"/>
  <c r="L726" i="22"/>
  <c r="M726" i="22"/>
  <c r="A727" i="22"/>
  <c r="B727" i="22"/>
  <c r="C727" i="22"/>
  <c r="D727" i="22"/>
  <c r="E727" i="22"/>
  <c r="F727" i="22"/>
  <c r="G727" i="22"/>
  <c r="H727" i="22"/>
  <c r="I727" i="22"/>
  <c r="J727" i="22"/>
  <c r="K727" i="22"/>
  <c r="L727" i="22"/>
  <c r="M727" i="22"/>
  <c r="A728" i="22"/>
  <c r="B728" i="22"/>
  <c r="C728" i="22"/>
  <c r="D728" i="22"/>
  <c r="E728" i="22"/>
  <c r="F728" i="22"/>
  <c r="G728" i="22"/>
  <c r="H728" i="22"/>
  <c r="I728" i="22"/>
  <c r="J728" i="22"/>
  <c r="K728" i="22"/>
  <c r="L728" i="22"/>
  <c r="M728" i="22"/>
  <c r="A729" i="22"/>
  <c r="B729" i="22"/>
  <c r="C729" i="22"/>
  <c r="D729" i="22"/>
  <c r="E729" i="22"/>
  <c r="F729" i="22"/>
  <c r="G729" i="22"/>
  <c r="H729" i="22"/>
  <c r="I729" i="22"/>
  <c r="J729" i="22"/>
  <c r="K729" i="22"/>
  <c r="L729" i="22"/>
  <c r="M729" i="22"/>
  <c r="A730" i="22"/>
  <c r="B730" i="22"/>
  <c r="C730" i="22"/>
  <c r="D730" i="22"/>
  <c r="E730" i="22"/>
  <c r="F730" i="22"/>
  <c r="G730" i="22"/>
  <c r="H730" i="22"/>
  <c r="I730" i="22"/>
  <c r="J730" i="22"/>
  <c r="K730" i="22"/>
  <c r="L730" i="22"/>
  <c r="M730" i="22"/>
  <c r="A731" i="22"/>
  <c r="B731" i="22"/>
  <c r="C731" i="22"/>
  <c r="D731" i="22"/>
  <c r="E731" i="22"/>
  <c r="F731" i="22"/>
  <c r="G731" i="22"/>
  <c r="H731" i="22"/>
  <c r="I731" i="22"/>
  <c r="J731" i="22"/>
  <c r="K731" i="22"/>
  <c r="L731" i="22"/>
  <c r="M731" i="22"/>
  <c r="A732" i="22"/>
  <c r="B732" i="22"/>
  <c r="C732" i="22"/>
  <c r="D732" i="22"/>
  <c r="E732" i="22"/>
  <c r="F732" i="22"/>
  <c r="G732" i="22"/>
  <c r="H732" i="22"/>
  <c r="I732" i="22"/>
  <c r="J732" i="22"/>
  <c r="K732" i="22"/>
  <c r="L732" i="22"/>
  <c r="M732" i="22"/>
  <c r="A733" i="22"/>
  <c r="B733" i="22"/>
  <c r="C733" i="22"/>
  <c r="D733" i="22"/>
  <c r="E733" i="22"/>
  <c r="F733" i="22"/>
  <c r="G733" i="22"/>
  <c r="H733" i="22"/>
  <c r="I733" i="22"/>
  <c r="J733" i="22"/>
  <c r="K733" i="22"/>
  <c r="L733" i="22"/>
  <c r="M733" i="22"/>
  <c r="A734" i="22"/>
  <c r="B734" i="22"/>
  <c r="C734" i="22"/>
  <c r="D734" i="22"/>
  <c r="E734" i="22"/>
  <c r="F734" i="22"/>
  <c r="G734" i="22"/>
  <c r="H734" i="22"/>
  <c r="I734" i="22"/>
  <c r="J734" i="22"/>
  <c r="K734" i="22"/>
  <c r="L734" i="22"/>
  <c r="M734" i="22"/>
  <c r="A735" i="22"/>
  <c r="B735" i="22"/>
  <c r="C735" i="22"/>
  <c r="D735" i="22"/>
  <c r="E735" i="22"/>
  <c r="F735" i="22"/>
  <c r="G735" i="22"/>
  <c r="H735" i="22"/>
  <c r="I735" i="22"/>
  <c r="J735" i="22"/>
  <c r="K735" i="22"/>
  <c r="L735" i="22"/>
  <c r="M735" i="22"/>
  <c r="A736" i="22"/>
  <c r="B736" i="22"/>
  <c r="C736" i="22"/>
  <c r="D736" i="22"/>
  <c r="E736" i="22"/>
  <c r="F736" i="22"/>
  <c r="G736" i="22"/>
  <c r="H736" i="22"/>
  <c r="I736" i="22"/>
  <c r="J736" i="22"/>
  <c r="K736" i="22"/>
  <c r="L736" i="22"/>
  <c r="M736" i="22"/>
  <c r="A737" i="22"/>
  <c r="B737" i="22"/>
  <c r="C737" i="22"/>
  <c r="D737" i="22"/>
  <c r="E737" i="22"/>
  <c r="F737" i="22"/>
  <c r="G737" i="22"/>
  <c r="H737" i="22"/>
  <c r="I737" i="22"/>
  <c r="J737" i="22"/>
  <c r="K737" i="22"/>
  <c r="L737" i="22"/>
  <c r="M737" i="22"/>
  <c r="A738" i="22"/>
  <c r="B738" i="22"/>
  <c r="C738" i="22"/>
  <c r="D738" i="22"/>
  <c r="E738" i="22"/>
  <c r="F738" i="22"/>
  <c r="G738" i="22"/>
  <c r="H738" i="22"/>
  <c r="I738" i="22"/>
  <c r="J738" i="22"/>
  <c r="K738" i="22"/>
  <c r="L738" i="22"/>
  <c r="M738" i="22"/>
  <c r="A739" i="22"/>
  <c r="B739" i="22"/>
  <c r="C739" i="22"/>
  <c r="D739" i="22"/>
  <c r="E739" i="22"/>
  <c r="F739" i="22"/>
  <c r="G739" i="22"/>
  <c r="H739" i="22"/>
  <c r="I739" i="22"/>
  <c r="J739" i="22"/>
  <c r="K739" i="22"/>
  <c r="L739" i="22"/>
  <c r="M739" i="22"/>
  <c r="A740" i="22"/>
  <c r="B740" i="22"/>
  <c r="C740" i="22"/>
  <c r="D740" i="22"/>
  <c r="E740" i="22"/>
  <c r="F740" i="22"/>
  <c r="G740" i="22"/>
  <c r="H740" i="22"/>
  <c r="I740" i="22"/>
  <c r="J740" i="22"/>
  <c r="K740" i="22"/>
  <c r="L740" i="22"/>
  <c r="M740" i="22"/>
  <c r="A741" i="22"/>
  <c r="B741" i="22"/>
  <c r="C741" i="22"/>
  <c r="D741" i="22"/>
  <c r="E741" i="22"/>
  <c r="F741" i="22"/>
  <c r="G741" i="22"/>
  <c r="H741" i="22"/>
  <c r="I741" i="22"/>
  <c r="J741" i="22"/>
  <c r="K741" i="22"/>
  <c r="L741" i="22"/>
  <c r="M741" i="22"/>
  <c r="A742" i="22"/>
  <c r="B742" i="22"/>
  <c r="C742" i="22"/>
  <c r="D742" i="22"/>
  <c r="E742" i="22"/>
  <c r="F742" i="22"/>
  <c r="G742" i="22"/>
  <c r="H742" i="22"/>
  <c r="I742" i="22"/>
  <c r="J742" i="22"/>
  <c r="K742" i="22"/>
  <c r="L742" i="22"/>
  <c r="M742" i="22"/>
  <c r="A743" i="22"/>
  <c r="B743" i="22"/>
  <c r="C743" i="22"/>
  <c r="D743" i="22"/>
  <c r="E743" i="22"/>
  <c r="F743" i="22"/>
  <c r="G743" i="22"/>
  <c r="H743" i="22"/>
  <c r="I743" i="22"/>
  <c r="J743" i="22"/>
  <c r="K743" i="22"/>
  <c r="L743" i="22"/>
  <c r="M743" i="22"/>
  <c r="A744" i="22"/>
  <c r="B744" i="22"/>
  <c r="C744" i="22"/>
  <c r="D744" i="22"/>
  <c r="E744" i="22"/>
  <c r="F744" i="22"/>
  <c r="G744" i="22"/>
  <c r="H744" i="22"/>
  <c r="I744" i="22"/>
  <c r="J744" i="22"/>
  <c r="K744" i="22"/>
  <c r="L744" i="22"/>
  <c r="M744" i="22"/>
  <c r="A745" i="22"/>
  <c r="B745" i="22"/>
  <c r="C745" i="22"/>
  <c r="D745" i="22"/>
  <c r="E745" i="22"/>
  <c r="F745" i="22"/>
  <c r="G745" i="22"/>
  <c r="H745" i="22"/>
  <c r="I745" i="22"/>
  <c r="J745" i="22"/>
  <c r="K745" i="22"/>
  <c r="L745" i="22"/>
  <c r="M745" i="22"/>
  <c r="A746" i="22"/>
  <c r="B746" i="22"/>
  <c r="C746" i="22"/>
  <c r="D746" i="22"/>
  <c r="E746" i="22"/>
  <c r="F746" i="22"/>
  <c r="G746" i="22"/>
  <c r="H746" i="22"/>
  <c r="I746" i="22"/>
  <c r="J746" i="22"/>
  <c r="K746" i="22"/>
  <c r="L746" i="22"/>
  <c r="M746" i="22"/>
  <c r="A747" i="22"/>
  <c r="B747" i="22"/>
  <c r="C747" i="22"/>
  <c r="D747" i="22"/>
  <c r="E747" i="22"/>
  <c r="F747" i="22"/>
  <c r="G747" i="22"/>
  <c r="H747" i="22"/>
  <c r="I747" i="22"/>
  <c r="J747" i="22"/>
  <c r="K747" i="22"/>
  <c r="L747" i="22"/>
  <c r="M747" i="22"/>
  <c r="A748" i="22"/>
  <c r="B748" i="22"/>
  <c r="C748" i="22"/>
  <c r="D748" i="22"/>
  <c r="E748" i="22"/>
  <c r="F748" i="22"/>
  <c r="G748" i="22"/>
  <c r="H748" i="22"/>
  <c r="I748" i="22"/>
  <c r="J748" i="22"/>
  <c r="K748" i="22"/>
  <c r="L748" i="22"/>
  <c r="M748" i="22"/>
  <c r="A749" i="22"/>
  <c r="B749" i="22"/>
  <c r="C749" i="22"/>
  <c r="D749" i="22"/>
  <c r="E749" i="22"/>
  <c r="F749" i="22"/>
  <c r="G749" i="22"/>
  <c r="H749" i="22"/>
  <c r="I749" i="22"/>
  <c r="J749" i="22"/>
  <c r="K749" i="22"/>
  <c r="L749" i="22"/>
  <c r="M749" i="22"/>
  <c r="A750" i="22"/>
  <c r="B750" i="22"/>
  <c r="C750" i="22"/>
  <c r="D750" i="22"/>
  <c r="E750" i="22"/>
  <c r="F750" i="22"/>
  <c r="G750" i="22"/>
  <c r="H750" i="22"/>
  <c r="I750" i="22"/>
  <c r="J750" i="22"/>
  <c r="K750" i="22"/>
  <c r="L750" i="22"/>
  <c r="M750" i="22"/>
  <c r="A751" i="22"/>
  <c r="B751" i="22"/>
  <c r="C751" i="22"/>
  <c r="D751" i="22"/>
  <c r="E751" i="22"/>
  <c r="F751" i="22"/>
  <c r="G751" i="22"/>
  <c r="H751" i="22"/>
  <c r="I751" i="22"/>
  <c r="J751" i="22"/>
  <c r="K751" i="22"/>
  <c r="L751" i="22"/>
  <c r="M751" i="22"/>
  <c r="A752" i="22"/>
  <c r="B752" i="22"/>
  <c r="C752" i="22"/>
  <c r="D752" i="22"/>
  <c r="E752" i="22"/>
  <c r="F752" i="22"/>
  <c r="G752" i="22"/>
  <c r="H752" i="22"/>
  <c r="I752" i="22"/>
  <c r="J752" i="22"/>
  <c r="K752" i="22"/>
  <c r="L752" i="22"/>
  <c r="M752" i="22"/>
  <c r="A753" i="22"/>
  <c r="B753" i="22"/>
  <c r="C753" i="22"/>
  <c r="D753" i="22"/>
  <c r="E753" i="22"/>
  <c r="F753" i="22"/>
  <c r="G753" i="22"/>
  <c r="H753" i="22"/>
  <c r="I753" i="22"/>
  <c r="J753" i="22"/>
  <c r="K753" i="22"/>
  <c r="L753" i="22"/>
  <c r="M753" i="22"/>
  <c r="A754" i="22"/>
  <c r="B754" i="22"/>
  <c r="C754" i="22"/>
  <c r="D754" i="22"/>
  <c r="E754" i="22"/>
  <c r="F754" i="22"/>
  <c r="G754" i="22"/>
  <c r="H754" i="22"/>
  <c r="I754" i="22"/>
  <c r="J754" i="22"/>
  <c r="K754" i="22"/>
  <c r="L754" i="22"/>
  <c r="M754" i="22"/>
  <c r="A755" i="22"/>
  <c r="B755" i="22"/>
  <c r="C755" i="22"/>
  <c r="D755" i="22"/>
  <c r="E755" i="22"/>
  <c r="F755" i="22"/>
  <c r="G755" i="22"/>
  <c r="H755" i="22"/>
  <c r="I755" i="22"/>
  <c r="J755" i="22"/>
  <c r="K755" i="22"/>
  <c r="L755" i="22"/>
  <c r="M755" i="22"/>
  <c r="A756" i="22"/>
  <c r="B756" i="22"/>
  <c r="C756" i="22"/>
  <c r="D756" i="22"/>
  <c r="E756" i="22"/>
  <c r="F756" i="22"/>
  <c r="G756" i="22"/>
  <c r="H756" i="22"/>
  <c r="I756" i="22"/>
  <c r="J756" i="22"/>
  <c r="K756" i="22"/>
  <c r="L756" i="22"/>
  <c r="M756" i="22"/>
  <c r="A757" i="22"/>
  <c r="B757" i="22"/>
  <c r="C757" i="22"/>
  <c r="D757" i="22"/>
  <c r="E757" i="22"/>
  <c r="F757" i="22"/>
  <c r="G757" i="22"/>
  <c r="H757" i="22"/>
  <c r="I757" i="22"/>
  <c r="J757" i="22"/>
  <c r="K757" i="22"/>
  <c r="L757" i="22"/>
  <c r="M757" i="22"/>
  <c r="A758" i="22"/>
  <c r="B758" i="22"/>
  <c r="C758" i="22"/>
  <c r="D758" i="22"/>
  <c r="E758" i="22"/>
  <c r="F758" i="22"/>
  <c r="G758" i="22"/>
  <c r="H758" i="22"/>
  <c r="I758" i="22"/>
  <c r="J758" i="22"/>
  <c r="K758" i="22"/>
  <c r="L758" i="22"/>
  <c r="M758" i="22"/>
  <c r="A759" i="22"/>
  <c r="B759" i="22"/>
  <c r="C759" i="22"/>
  <c r="D759" i="22"/>
  <c r="E759" i="22"/>
  <c r="F759" i="22"/>
  <c r="G759" i="22"/>
  <c r="H759" i="22"/>
  <c r="I759" i="22"/>
  <c r="J759" i="22"/>
  <c r="K759" i="22"/>
  <c r="L759" i="22"/>
  <c r="M759" i="22"/>
  <c r="A760" i="22"/>
  <c r="B760" i="22"/>
  <c r="C760" i="22"/>
  <c r="D760" i="22"/>
  <c r="E760" i="22"/>
  <c r="F760" i="22"/>
  <c r="G760" i="22"/>
  <c r="H760" i="22"/>
  <c r="I760" i="22"/>
  <c r="J760" i="22"/>
  <c r="K760" i="22"/>
  <c r="L760" i="22"/>
  <c r="M760" i="22"/>
  <c r="A761" i="22"/>
  <c r="B761" i="22"/>
  <c r="C761" i="22"/>
  <c r="D761" i="22"/>
  <c r="E761" i="22"/>
  <c r="F761" i="22"/>
  <c r="G761" i="22"/>
  <c r="H761" i="22"/>
  <c r="I761" i="22"/>
  <c r="J761" i="22"/>
  <c r="K761" i="22"/>
  <c r="L761" i="22"/>
  <c r="M761" i="22"/>
  <c r="A762" i="22"/>
  <c r="B762" i="22"/>
  <c r="C762" i="22"/>
  <c r="D762" i="22"/>
  <c r="E762" i="22"/>
  <c r="F762" i="22"/>
  <c r="G762" i="22"/>
  <c r="H762" i="22"/>
  <c r="I762" i="22"/>
  <c r="J762" i="22"/>
  <c r="K762" i="22"/>
  <c r="L762" i="22"/>
  <c r="M762" i="22"/>
  <c r="A763" i="22"/>
  <c r="B763" i="22"/>
  <c r="C763" i="22"/>
  <c r="D763" i="22"/>
  <c r="E763" i="22"/>
  <c r="F763" i="22"/>
  <c r="G763" i="22"/>
  <c r="H763" i="22"/>
  <c r="I763" i="22"/>
  <c r="J763" i="22"/>
  <c r="K763" i="22"/>
  <c r="L763" i="22"/>
  <c r="M763" i="22"/>
  <c r="A764" i="22"/>
  <c r="B764" i="22"/>
  <c r="C764" i="22"/>
  <c r="D764" i="22"/>
  <c r="E764" i="22"/>
  <c r="F764" i="22"/>
  <c r="G764" i="22"/>
  <c r="H764" i="22"/>
  <c r="I764" i="22"/>
  <c r="J764" i="22"/>
  <c r="K764" i="22"/>
  <c r="L764" i="22"/>
  <c r="M764" i="22"/>
  <c r="A765" i="22"/>
  <c r="B765" i="22"/>
  <c r="C765" i="22"/>
  <c r="D765" i="22"/>
  <c r="E765" i="22"/>
  <c r="F765" i="22"/>
  <c r="G765" i="22"/>
  <c r="H765" i="22"/>
  <c r="I765" i="22"/>
  <c r="J765" i="22"/>
  <c r="K765" i="22"/>
  <c r="L765" i="22"/>
  <c r="M765" i="22"/>
  <c r="A766" i="22"/>
  <c r="B766" i="22"/>
  <c r="C766" i="22"/>
  <c r="D766" i="22"/>
  <c r="E766" i="22"/>
  <c r="F766" i="22"/>
  <c r="G766" i="22"/>
  <c r="H766" i="22"/>
  <c r="I766" i="22"/>
  <c r="J766" i="22"/>
  <c r="K766" i="22"/>
  <c r="L766" i="22"/>
  <c r="M766" i="22"/>
  <c r="A767" i="22"/>
  <c r="B767" i="22"/>
  <c r="C767" i="22"/>
  <c r="D767" i="22"/>
  <c r="E767" i="22"/>
  <c r="F767" i="22"/>
  <c r="G767" i="22"/>
  <c r="H767" i="22"/>
  <c r="I767" i="22"/>
  <c r="J767" i="22"/>
  <c r="K767" i="22"/>
  <c r="L767" i="22"/>
  <c r="M767" i="22"/>
  <c r="A768" i="22"/>
  <c r="B768" i="22"/>
  <c r="C768" i="22"/>
  <c r="D768" i="22"/>
  <c r="E768" i="22"/>
  <c r="F768" i="22"/>
  <c r="G768" i="22"/>
  <c r="H768" i="22"/>
  <c r="I768" i="22"/>
  <c r="J768" i="22"/>
  <c r="K768" i="22"/>
  <c r="L768" i="22"/>
  <c r="M768" i="22"/>
  <c r="A769" i="22"/>
  <c r="B769" i="22"/>
  <c r="C769" i="22"/>
  <c r="D769" i="22"/>
  <c r="E769" i="22"/>
  <c r="F769" i="22"/>
  <c r="G769" i="22"/>
  <c r="H769" i="22"/>
  <c r="I769" i="22"/>
  <c r="J769" i="22"/>
  <c r="K769" i="22"/>
  <c r="L769" i="22"/>
  <c r="M769" i="22"/>
  <c r="A770" i="22"/>
  <c r="B770" i="22"/>
  <c r="C770" i="22"/>
  <c r="D770" i="22"/>
  <c r="E770" i="22"/>
  <c r="F770" i="22"/>
  <c r="G770" i="22"/>
  <c r="H770" i="22"/>
  <c r="I770" i="22"/>
  <c r="J770" i="22"/>
  <c r="K770" i="22"/>
  <c r="L770" i="22"/>
  <c r="M770" i="22"/>
  <c r="A771" i="22"/>
  <c r="B771" i="22"/>
  <c r="C771" i="22"/>
  <c r="D771" i="22"/>
  <c r="E771" i="22"/>
  <c r="F771" i="22"/>
  <c r="G771" i="22"/>
  <c r="H771" i="22"/>
  <c r="I771" i="22"/>
  <c r="J771" i="22"/>
  <c r="K771" i="22"/>
  <c r="L771" i="22"/>
  <c r="M771" i="22"/>
  <c r="A772" i="22"/>
  <c r="B772" i="22"/>
  <c r="C772" i="22"/>
  <c r="D772" i="22"/>
  <c r="E772" i="22"/>
  <c r="F772" i="22"/>
  <c r="G772" i="22"/>
  <c r="H772" i="22"/>
  <c r="I772" i="22"/>
  <c r="J772" i="22"/>
  <c r="K772" i="22"/>
  <c r="L772" i="22"/>
  <c r="M772" i="22"/>
  <c r="A773" i="22"/>
  <c r="B773" i="22"/>
  <c r="C773" i="22"/>
  <c r="D773" i="22"/>
  <c r="E773" i="22"/>
  <c r="F773" i="22"/>
  <c r="G773" i="22"/>
  <c r="H773" i="22"/>
  <c r="I773" i="22"/>
  <c r="J773" i="22"/>
  <c r="K773" i="22"/>
  <c r="L773" i="22"/>
  <c r="M773" i="22"/>
  <c r="A774" i="22"/>
  <c r="B774" i="22"/>
  <c r="C774" i="22"/>
  <c r="D774" i="22"/>
  <c r="E774" i="22"/>
  <c r="F774" i="22"/>
  <c r="G774" i="22"/>
  <c r="H774" i="22"/>
  <c r="I774" i="22"/>
  <c r="J774" i="22"/>
  <c r="K774" i="22"/>
  <c r="L774" i="22"/>
  <c r="M774" i="22"/>
  <c r="A775" i="22"/>
  <c r="B775" i="22"/>
  <c r="C775" i="22"/>
  <c r="D775" i="22"/>
  <c r="E775" i="22"/>
  <c r="F775" i="22"/>
  <c r="G775" i="22"/>
  <c r="H775" i="22"/>
  <c r="I775" i="22"/>
  <c r="J775" i="22"/>
  <c r="K775" i="22"/>
  <c r="L775" i="22"/>
  <c r="M775" i="22"/>
  <c r="A776" i="22"/>
  <c r="B776" i="22"/>
  <c r="C776" i="22"/>
  <c r="D776" i="22"/>
  <c r="E776" i="22"/>
  <c r="F776" i="22"/>
  <c r="G776" i="22"/>
  <c r="H776" i="22"/>
  <c r="I776" i="22"/>
  <c r="J776" i="22"/>
  <c r="K776" i="22"/>
  <c r="L776" i="22"/>
  <c r="M776" i="22"/>
  <c r="A777" i="22"/>
  <c r="B777" i="22"/>
  <c r="C777" i="22"/>
  <c r="D777" i="22"/>
  <c r="E777" i="22"/>
  <c r="F777" i="22"/>
  <c r="G777" i="22"/>
  <c r="H777" i="22"/>
  <c r="I777" i="22"/>
  <c r="J777" i="22"/>
  <c r="K777" i="22"/>
  <c r="L777" i="22"/>
  <c r="M777" i="22"/>
  <c r="A778" i="22"/>
  <c r="B778" i="22"/>
  <c r="C778" i="22"/>
  <c r="D778" i="22"/>
  <c r="E778" i="22"/>
  <c r="F778" i="22"/>
  <c r="G778" i="22"/>
  <c r="H778" i="22"/>
  <c r="I778" i="22"/>
  <c r="J778" i="22"/>
  <c r="K778" i="22"/>
  <c r="L778" i="22"/>
  <c r="M778" i="22"/>
  <c r="A779" i="22"/>
  <c r="B779" i="22"/>
  <c r="C779" i="22"/>
  <c r="D779" i="22"/>
  <c r="E779" i="22"/>
  <c r="F779" i="22"/>
  <c r="G779" i="22"/>
  <c r="H779" i="22"/>
  <c r="I779" i="22"/>
  <c r="J779" i="22"/>
  <c r="K779" i="22"/>
  <c r="L779" i="22"/>
  <c r="M779" i="22"/>
  <c r="A780" i="22"/>
  <c r="B780" i="22"/>
  <c r="C780" i="22"/>
  <c r="D780" i="22"/>
  <c r="E780" i="22"/>
  <c r="F780" i="22"/>
  <c r="G780" i="22"/>
  <c r="H780" i="22"/>
  <c r="I780" i="22"/>
  <c r="J780" i="22"/>
  <c r="K780" i="22"/>
  <c r="L780" i="22"/>
  <c r="M780" i="22"/>
  <c r="A781" i="22"/>
  <c r="B781" i="22"/>
  <c r="C781" i="22"/>
  <c r="D781" i="22"/>
  <c r="E781" i="22"/>
  <c r="F781" i="22"/>
  <c r="G781" i="22"/>
  <c r="H781" i="22"/>
  <c r="I781" i="22"/>
  <c r="J781" i="22"/>
  <c r="K781" i="22"/>
  <c r="L781" i="22"/>
  <c r="M781" i="22"/>
  <c r="A782" i="22"/>
  <c r="B782" i="22"/>
  <c r="C782" i="22"/>
  <c r="D782" i="22"/>
  <c r="E782" i="22"/>
  <c r="F782" i="22"/>
  <c r="G782" i="22"/>
  <c r="H782" i="22"/>
  <c r="I782" i="22"/>
  <c r="J782" i="22"/>
  <c r="K782" i="22"/>
  <c r="L782" i="22"/>
  <c r="M782" i="22"/>
  <c r="A783" i="22"/>
  <c r="B783" i="22"/>
  <c r="C783" i="22"/>
  <c r="D783" i="22"/>
  <c r="E783" i="22"/>
  <c r="F783" i="22"/>
  <c r="G783" i="22"/>
  <c r="H783" i="22"/>
  <c r="I783" i="22"/>
  <c r="J783" i="22"/>
  <c r="K783" i="22"/>
  <c r="L783" i="22"/>
  <c r="M783" i="22"/>
  <c r="A784" i="22"/>
  <c r="B784" i="22"/>
  <c r="C784" i="22"/>
  <c r="D784" i="22"/>
  <c r="E784" i="22"/>
  <c r="F784" i="22"/>
  <c r="G784" i="22"/>
  <c r="H784" i="22"/>
  <c r="I784" i="22"/>
  <c r="J784" i="22"/>
  <c r="K784" i="22"/>
  <c r="L784" i="22"/>
  <c r="M784" i="22"/>
  <c r="A785" i="22"/>
  <c r="B785" i="22"/>
  <c r="C785" i="22"/>
  <c r="D785" i="22"/>
  <c r="E785" i="22"/>
  <c r="F785" i="22"/>
  <c r="G785" i="22"/>
  <c r="H785" i="22"/>
  <c r="I785" i="22"/>
  <c r="J785" i="22"/>
  <c r="K785" i="22"/>
  <c r="L785" i="22"/>
  <c r="M785" i="22"/>
  <c r="A786" i="22"/>
  <c r="B786" i="22"/>
  <c r="C786" i="22"/>
  <c r="D786" i="22"/>
  <c r="E786" i="22"/>
  <c r="F786" i="22"/>
  <c r="G786" i="22"/>
  <c r="H786" i="22"/>
  <c r="I786" i="22"/>
  <c r="J786" i="22"/>
  <c r="K786" i="22"/>
  <c r="L786" i="22"/>
  <c r="M786" i="22"/>
  <c r="A787" i="22"/>
  <c r="B787" i="22"/>
  <c r="C787" i="22"/>
  <c r="D787" i="22"/>
  <c r="E787" i="22"/>
  <c r="F787" i="22"/>
  <c r="G787" i="22"/>
  <c r="H787" i="22"/>
  <c r="I787" i="22"/>
  <c r="J787" i="22"/>
  <c r="K787" i="22"/>
  <c r="L787" i="22"/>
  <c r="M787" i="22"/>
  <c r="A788" i="22"/>
  <c r="B788" i="22"/>
  <c r="C788" i="22"/>
  <c r="D788" i="22"/>
  <c r="E788" i="22"/>
  <c r="F788" i="22"/>
  <c r="G788" i="22"/>
  <c r="H788" i="22"/>
  <c r="I788" i="22"/>
  <c r="J788" i="22"/>
  <c r="K788" i="22"/>
  <c r="L788" i="22"/>
  <c r="M788" i="22"/>
  <c r="A789" i="22"/>
  <c r="B789" i="22"/>
  <c r="C789" i="22"/>
  <c r="D789" i="22"/>
  <c r="E789" i="22"/>
  <c r="F789" i="22"/>
  <c r="G789" i="22"/>
  <c r="H789" i="22"/>
  <c r="I789" i="22"/>
  <c r="J789" i="22"/>
  <c r="K789" i="22"/>
  <c r="L789" i="22"/>
  <c r="M789" i="22"/>
  <c r="A790" i="22"/>
  <c r="B790" i="22"/>
  <c r="C790" i="22"/>
  <c r="D790" i="22"/>
  <c r="E790" i="22"/>
  <c r="F790" i="22"/>
  <c r="G790" i="22"/>
  <c r="H790" i="22"/>
  <c r="I790" i="22"/>
  <c r="J790" i="22"/>
  <c r="K790" i="22"/>
  <c r="L790" i="22"/>
  <c r="M790" i="22"/>
  <c r="A791" i="22"/>
  <c r="B791" i="22"/>
  <c r="C791" i="22"/>
  <c r="D791" i="22"/>
  <c r="E791" i="22"/>
  <c r="F791" i="22"/>
  <c r="G791" i="22"/>
  <c r="H791" i="22"/>
  <c r="I791" i="22"/>
  <c r="J791" i="22"/>
  <c r="K791" i="22"/>
  <c r="L791" i="22"/>
  <c r="M791" i="22"/>
  <c r="A792" i="22"/>
  <c r="B792" i="22"/>
  <c r="C792" i="22"/>
  <c r="D792" i="22"/>
  <c r="E792" i="22"/>
  <c r="F792" i="22"/>
  <c r="G792" i="22"/>
  <c r="H792" i="22"/>
  <c r="I792" i="22"/>
  <c r="J792" i="22"/>
  <c r="K792" i="22"/>
  <c r="L792" i="22"/>
  <c r="M792" i="22"/>
  <c r="A793" i="22"/>
  <c r="B793" i="22"/>
  <c r="C793" i="22"/>
  <c r="D793" i="22"/>
  <c r="E793" i="22"/>
  <c r="F793" i="22"/>
  <c r="G793" i="22"/>
  <c r="H793" i="22"/>
  <c r="I793" i="22"/>
  <c r="J793" i="22"/>
  <c r="K793" i="22"/>
  <c r="L793" i="22"/>
  <c r="M793" i="22"/>
  <c r="A794" i="22"/>
  <c r="B794" i="22"/>
  <c r="C794" i="22"/>
  <c r="D794" i="22"/>
  <c r="E794" i="22"/>
  <c r="F794" i="22"/>
  <c r="G794" i="22"/>
  <c r="H794" i="22"/>
  <c r="I794" i="22"/>
  <c r="J794" i="22"/>
  <c r="K794" i="22"/>
  <c r="L794" i="22"/>
  <c r="M794" i="22"/>
  <c r="A795" i="22"/>
  <c r="B795" i="22"/>
  <c r="C795" i="22"/>
  <c r="D795" i="22"/>
  <c r="E795" i="22"/>
  <c r="F795" i="22"/>
  <c r="G795" i="22"/>
  <c r="H795" i="22"/>
  <c r="I795" i="22"/>
  <c r="J795" i="22"/>
  <c r="K795" i="22"/>
  <c r="L795" i="22"/>
  <c r="M795" i="22"/>
  <c r="A796" i="22"/>
  <c r="B796" i="22"/>
  <c r="C796" i="22"/>
  <c r="D796" i="22"/>
  <c r="E796" i="22"/>
  <c r="F796" i="22"/>
  <c r="G796" i="22"/>
  <c r="H796" i="22"/>
  <c r="I796" i="22"/>
  <c r="J796" i="22"/>
  <c r="K796" i="22"/>
  <c r="L796" i="22"/>
  <c r="M796" i="22"/>
  <c r="A797" i="22"/>
  <c r="B797" i="22"/>
  <c r="C797" i="22"/>
  <c r="D797" i="22"/>
  <c r="E797" i="22"/>
  <c r="F797" i="22"/>
  <c r="G797" i="22"/>
  <c r="H797" i="22"/>
  <c r="I797" i="22"/>
  <c r="J797" i="22"/>
  <c r="K797" i="22"/>
  <c r="L797" i="22"/>
  <c r="M797" i="22"/>
  <c r="A798" i="22"/>
  <c r="B798" i="22"/>
  <c r="C798" i="22"/>
  <c r="D798" i="22"/>
  <c r="E798" i="22"/>
  <c r="F798" i="22"/>
  <c r="G798" i="22"/>
  <c r="H798" i="22"/>
  <c r="I798" i="22"/>
  <c r="J798" i="22"/>
  <c r="K798" i="22"/>
  <c r="L798" i="22"/>
  <c r="M798" i="22"/>
  <c r="A799" i="22"/>
  <c r="B799" i="22"/>
  <c r="C799" i="22"/>
  <c r="D799" i="22"/>
  <c r="E799" i="22"/>
  <c r="F799" i="22"/>
  <c r="G799" i="22"/>
  <c r="H799" i="22"/>
  <c r="I799" i="22"/>
  <c r="J799" i="22"/>
  <c r="K799" i="22"/>
  <c r="L799" i="22"/>
  <c r="M799" i="22"/>
  <c r="A800" i="22"/>
  <c r="B800" i="22"/>
  <c r="C800" i="22"/>
  <c r="D800" i="22"/>
  <c r="E800" i="22"/>
  <c r="F800" i="22"/>
  <c r="G800" i="22"/>
  <c r="H800" i="22"/>
  <c r="I800" i="22"/>
  <c r="J800" i="22"/>
  <c r="K800" i="22"/>
  <c r="L800" i="22"/>
  <c r="M800" i="22"/>
  <c r="A801" i="22"/>
  <c r="B801" i="22"/>
  <c r="C801" i="22"/>
  <c r="D801" i="22"/>
  <c r="E801" i="22"/>
  <c r="F801" i="22"/>
  <c r="G801" i="22"/>
  <c r="H801" i="22"/>
  <c r="I801" i="22"/>
  <c r="J801" i="22"/>
  <c r="K801" i="22"/>
  <c r="L801" i="22"/>
  <c r="M801" i="22"/>
  <c r="A802" i="22"/>
  <c r="B802" i="22"/>
  <c r="C802" i="22"/>
  <c r="D802" i="22"/>
  <c r="E802" i="22"/>
  <c r="F802" i="22"/>
  <c r="G802" i="22"/>
  <c r="H802" i="22"/>
  <c r="I802" i="22"/>
  <c r="J802" i="22"/>
  <c r="K802" i="22"/>
  <c r="L802" i="22"/>
  <c r="M802" i="22"/>
  <c r="A803" i="22"/>
  <c r="B803" i="22"/>
  <c r="C803" i="22"/>
  <c r="D803" i="22"/>
  <c r="E803" i="22"/>
  <c r="F803" i="22"/>
  <c r="G803" i="22"/>
  <c r="H803" i="22"/>
  <c r="I803" i="22"/>
  <c r="J803" i="22"/>
  <c r="K803" i="22"/>
  <c r="L803" i="22"/>
  <c r="M803" i="22"/>
  <c r="A804" i="22"/>
  <c r="B804" i="22"/>
  <c r="C804" i="22"/>
  <c r="D804" i="22"/>
  <c r="E804" i="22"/>
  <c r="F804" i="22"/>
  <c r="G804" i="22"/>
  <c r="H804" i="22"/>
  <c r="I804" i="22"/>
  <c r="J804" i="22"/>
  <c r="K804" i="22"/>
  <c r="L804" i="22"/>
  <c r="M804" i="22"/>
  <c r="A805" i="22"/>
  <c r="B805" i="22"/>
  <c r="C805" i="22"/>
  <c r="D805" i="22"/>
  <c r="E805" i="22"/>
  <c r="F805" i="22"/>
  <c r="G805" i="22"/>
  <c r="H805" i="22"/>
  <c r="I805" i="22"/>
  <c r="J805" i="22"/>
  <c r="K805" i="22"/>
  <c r="L805" i="22"/>
  <c r="M805" i="22"/>
  <c r="A806" i="22"/>
  <c r="B806" i="22"/>
  <c r="C806" i="22"/>
  <c r="D806" i="22"/>
  <c r="E806" i="22"/>
  <c r="F806" i="22"/>
  <c r="G806" i="22"/>
  <c r="H806" i="22"/>
  <c r="I806" i="22"/>
  <c r="J806" i="22"/>
  <c r="K806" i="22"/>
  <c r="L806" i="22"/>
  <c r="M806" i="22"/>
  <c r="A807" i="22"/>
  <c r="B807" i="22"/>
  <c r="C807" i="22"/>
  <c r="D807" i="22"/>
  <c r="E807" i="22"/>
  <c r="F807" i="22"/>
  <c r="G807" i="22"/>
  <c r="H807" i="22"/>
  <c r="I807" i="22"/>
  <c r="J807" i="22"/>
  <c r="K807" i="22"/>
  <c r="L807" i="22"/>
  <c r="M807" i="22"/>
  <c r="A808" i="22"/>
  <c r="B808" i="22"/>
  <c r="C808" i="22"/>
  <c r="D808" i="22"/>
  <c r="E808" i="22"/>
  <c r="F808" i="22"/>
  <c r="G808" i="22"/>
  <c r="H808" i="22"/>
  <c r="I808" i="22"/>
  <c r="J808" i="22"/>
  <c r="K808" i="22"/>
  <c r="L808" i="22"/>
  <c r="M808" i="22"/>
  <c r="A809" i="22"/>
  <c r="B809" i="22"/>
  <c r="C809" i="22"/>
  <c r="D809" i="22"/>
  <c r="E809" i="22"/>
  <c r="F809" i="22"/>
  <c r="G809" i="22"/>
  <c r="H809" i="22"/>
  <c r="I809" i="22"/>
  <c r="J809" i="22"/>
  <c r="K809" i="22"/>
  <c r="L809" i="22"/>
  <c r="M809" i="22"/>
  <c r="A810" i="22"/>
  <c r="B810" i="22"/>
  <c r="C810" i="22"/>
  <c r="D810" i="22"/>
  <c r="E810" i="22"/>
  <c r="F810" i="22"/>
  <c r="G810" i="22"/>
  <c r="H810" i="22"/>
  <c r="I810" i="22"/>
  <c r="J810" i="22"/>
  <c r="K810" i="22"/>
  <c r="L810" i="22"/>
  <c r="M810" i="22"/>
  <c r="A811" i="22"/>
  <c r="B811" i="22"/>
  <c r="C811" i="22"/>
  <c r="D811" i="22"/>
  <c r="E811" i="22"/>
  <c r="F811" i="22"/>
  <c r="G811" i="22"/>
  <c r="H811" i="22"/>
  <c r="I811" i="22"/>
  <c r="J811" i="22"/>
  <c r="K811" i="22"/>
  <c r="L811" i="22"/>
  <c r="M811" i="22"/>
  <c r="A812" i="22"/>
  <c r="B812" i="22"/>
  <c r="C812" i="22"/>
  <c r="D812" i="22"/>
  <c r="E812" i="22"/>
  <c r="F812" i="22"/>
  <c r="G812" i="22"/>
  <c r="H812" i="22"/>
  <c r="I812" i="22"/>
  <c r="J812" i="22"/>
  <c r="K812" i="22"/>
  <c r="L812" i="22"/>
  <c r="M812" i="22"/>
  <c r="A813" i="22"/>
  <c r="B813" i="22"/>
  <c r="C813" i="22"/>
  <c r="D813" i="22"/>
  <c r="E813" i="22"/>
  <c r="F813" i="22"/>
  <c r="G813" i="22"/>
  <c r="H813" i="22"/>
  <c r="I813" i="22"/>
  <c r="J813" i="22"/>
  <c r="K813" i="22"/>
  <c r="L813" i="22"/>
  <c r="M813" i="22"/>
  <c r="A814" i="22"/>
  <c r="B814" i="22"/>
  <c r="C814" i="22"/>
  <c r="D814" i="22"/>
  <c r="E814" i="22"/>
  <c r="F814" i="22"/>
  <c r="G814" i="22"/>
  <c r="H814" i="22"/>
  <c r="I814" i="22"/>
  <c r="J814" i="22"/>
  <c r="K814" i="22"/>
  <c r="L814" i="22"/>
  <c r="M814" i="22"/>
  <c r="A815" i="22"/>
  <c r="B815" i="22"/>
  <c r="C815" i="22"/>
  <c r="D815" i="22"/>
  <c r="E815" i="22"/>
  <c r="F815" i="22"/>
  <c r="G815" i="22"/>
  <c r="H815" i="22"/>
  <c r="I815" i="22"/>
  <c r="J815" i="22"/>
  <c r="K815" i="22"/>
  <c r="L815" i="22"/>
  <c r="M815" i="22"/>
  <c r="A816" i="22"/>
  <c r="B816" i="22"/>
  <c r="C816" i="22"/>
  <c r="D816" i="22"/>
  <c r="E816" i="22"/>
  <c r="F816" i="22"/>
  <c r="G816" i="22"/>
  <c r="H816" i="22"/>
  <c r="I816" i="22"/>
  <c r="J816" i="22"/>
  <c r="K816" i="22"/>
  <c r="L816" i="22"/>
  <c r="M816" i="22"/>
  <c r="A817" i="22"/>
  <c r="B817" i="22"/>
  <c r="C817" i="22"/>
  <c r="D817" i="22"/>
  <c r="E817" i="22"/>
  <c r="F817" i="22"/>
  <c r="G817" i="22"/>
  <c r="H817" i="22"/>
  <c r="I817" i="22"/>
  <c r="J817" i="22"/>
  <c r="K817" i="22"/>
  <c r="L817" i="22"/>
  <c r="M817" i="22"/>
  <c r="A818" i="22"/>
  <c r="B818" i="22"/>
  <c r="C818" i="22"/>
  <c r="D818" i="22"/>
  <c r="E818" i="22"/>
  <c r="F818" i="22"/>
  <c r="G818" i="22"/>
  <c r="H818" i="22"/>
  <c r="I818" i="22"/>
  <c r="J818" i="22"/>
  <c r="K818" i="22"/>
  <c r="L818" i="22"/>
  <c r="M818" i="22"/>
  <c r="A819" i="22"/>
  <c r="B819" i="22"/>
  <c r="C819" i="22"/>
  <c r="D819" i="22"/>
  <c r="E819" i="22"/>
  <c r="F819" i="22"/>
  <c r="G819" i="22"/>
  <c r="H819" i="22"/>
  <c r="I819" i="22"/>
  <c r="J819" i="22"/>
  <c r="K819" i="22"/>
  <c r="L819" i="22"/>
  <c r="M819" i="22"/>
  <c r="A820" i="22"/>
  <c r="B820" i="22"/>
  <c r="C820" i="22"/>
  <c r="D820" i="22"/>
  <c r="E820" i="22"/>
  <c r="F820" i="22"/>
  <c r="G820" i="22"/>
  <c r="H820" i="22"/>
  <c r="I820" i="22"/>
  <c r="J820" i="22"/>
  <c r="K820" i="22"/>
  <c r="L820" i="22"/>
  <c r="M820" i="22"/>
  <c r="A821" i="22"/>
  <c r="B821" i="22"/>
  <c r="C821" i="22"/>
  <c r="D821" i="22"/>
  <c r="E821" i="22"/>
  <c r="F821" i="22"/>
  <c r="G821" i="22"/>
  <c r="H821" i="22"/>
  <c r="I821" i="22"/>
  <c r="J821" i="22"/>
  <c r="K821" i="22"/>
  <c r="L821" i="22"/>
  <c r="M821" i="22"/>
  <c r="A822" i="22"/>
  <c r="B822" i="22"/>
  <c r="C822" i="22"/>
  <c r="D822" i="22"/>
  <c r="E822" i="22"/>
  <c r="F822" i="22"/>
  <c r="G822" i="22"/>
  <c r="H822" i="22"/>
  <c r="I822" i="22"/>
  <c r="J822" i="22"/>
  <c r="K822" i="22"/>
  <c r="L822" i="22"/>
  <c r="M822" i="22"/>
  <c r="A823" i="22"/>
  <c r="B823" i="22"/>
  <c r="C823" i="22"/>
  <c r="D823" i="22"/>
  <c r="E823" i="22"/>
  <c r="F823" i="22"/>
  <c r="G823" i="22"/>
  <c r="H823" i="22"/>
  <c r="I823" i="22"/>
  <c r="J823" i="22"/>
  <c r="K823" i="22"/>
  <c r="L823" i="22"/>
  <c r="M823" i="22"/>
  <c r="A824" i="22"/>
  <c r="B824" i="22"/>
  <c r="C824" i="22"/>
  <c r="D824" i="22"/>
  <c r="E824" i="22"/>
  <c r="F824" i="22"/>
  <c r="G824" i="22"/>
  <c r="H824" i="22"/>
  <c r="I824" i="22"/>
  <c r="J824" i="22"/>
  <c r="K824" i="22"/>
  <c r="L824" i="22"/>
  <c r="M824" i="22"/>
  <c r="A825" i="22"/>
  <c r="B825" i="22"/>
  <c r="C825" i="22"/>
  <c r="D825" i="22"/>
  <c r="E825" i="22"/>
  <c r="F825" i="22"/>
  <c r="G825" i="22"/>
  <c r="H825" i="22"/>
  <c r="I825" i="22"/>
  <c r="J825" i="22"/>
  <c r="K825" i="22"/>
  <c r="L825" i="22"/>
  <c r="M825" i="22"/>
  <c r="A826" i="22"/>
  <c r="B826" i="22"/>
  <c r="C826" i="22"/>
  <c r="D826" i="22"/>
  <c r="E826" i="22"/>
  <c r="F826" i="22"/>
  <c r="G826" i="22"/>
  <c r="H826" i="22"/>
  <c r="I826" i="22"/>
  <c r="J826" i="22"/>
  <c r="K826" i="22"/>
  <c r="L826" i="22"/>
  <c r="M826" i="22"/>
  <c r="A827" i="22"/>
  <c r="B827" i="22"/>
  <c r="C827" i="22"/>
  <c r="D827" i="22"/>
  <c r="E827" i="22"/>
  <c r="F827" i="22"/>
  <c r="G827" i="22"/>
  <c r="H827" i="22"/>
  <c r="I827" i="22"/>
  <c r="J827" i="22"/>
  <c r="K827" i="22"/>
  <c r="L827" i="22"/>
  <c r="M827" i="22"/>
  <c r="A828" i="22"/>
  <c r="B828" i="22"/>
  <c r="C828" i="22"/>
  <c r="D828" i="22"/>
  <c r="E828" i="22"/>
  <c r="F828" i="22"/>
  <c r="G828" i="22"/>
  <c r="H828" i="22"/>
  <c r="I828" i="22"/>
  <c r="J828" i="22"/>
  <c r="K828" i="22"/>
  <c r="L828" i="22"/>
  <c r="M828" i="22"/>
  <c r="A829" i="22"/>
  <c r="B829" i="22"/>
  <c r="C829" i="22"/>
  <c r="D829" i="22"/>
  <c r="E829" i="22"/>
  <c r="F829" i="22"/>
  <c r="G829" i="22"/>
  <c r="H829" i="22"/>
  <c r="I829" i="22"/>
  <c r="J829" i="22"/>
  <c r="K829" i="22"/>
  <c r="L829" i="22"/>
  <c r="M829" i="22"/>
  <c r="A830" i="22"/>
  <c r="B830" i="22"/>
  <c r="C830" i="22"/>
  <c r="D830" i="22"/>
  <c r="E830" i="22"/>
  <c r="F830" i="22"/>
  <c r="G830" i="22"/>
  <c r="H830" i="22"/>
  <c r="I830" i="22"/>
  <c r="J830" i="22"/>
  <c r="K830" i="22"/>
  <c r="L830" i="22"/>
  <c r="M830" i="22"/>
  <c r="A831" i="22"/>
  <c r="B831" i="22"/>
  <c r="C831" i="22"/>
  <c r="D831" i="22"/>
  <c r="E831" i="22"/>
  <c r="F831" i="22"/>
  <c r="G831" i="22"/>
  <c r="H831" i="22"/>
  <c r="I831" i="22"/>
  <c r="J831" i="22"/>
  <c r="K831" i="22"/>
  <c r="L831" i="22"/>
  <c r="M831" i="22"/>
  <c r="A832" i="22"/>
  <c r="B832" i="22"/>
  <c r="C832" i="22"/>
  <c r="D832" i="22"/>
  <c r="E832" i="22"/>
  <c r="F832" i="22"/>
  <c r="G832" i="22"/>
  <c r="H832" i="22"/>
  <c r="I832" i="22"/>
  <c r="J832" i="22"/>
  <c r="K832" i="22"/>
  <c r="L832" i="22"/>
  <c r="M832" i="22"/>
  <c r="A833" i="22"/>
  <c r="B833" i="22"/>
  <c r="C833" i="22"/>
  <c r="D833" i="22"/>
  <c r="E833" i="22"/>
  <c r="F833" i="22"/>
  <c r="G833" i="22"/>
  <c r="H833" i="22"/>
  <c r="I833" i="22"/>
  <c r="J833" i="22"/>
  <c r="K833" i="22"/>
  <c r="L833" i="22"/>
  <c r="M833" i="22"/>
  <c r="A834" i="22"/>
  <c r="B834" i="22"/>
  <c r="C834" i="22"/>
  <c r="D834" i="22"/>
  <c r="E834" i="22"/>
  <c r="F834" i="22"/>
  <c r="G834" i="22"/>
  <c r="H834" i="22"/>
  <c r="I834" i="22"/>
  <c r="J834" i="22"/>
  <c r="K834" i="22"/>
  <c r="L834" i="22"/>
  <c r="M834" i="22"/>
  <c r="A835" i="22"/>
  <c r="B835" i="22"/>
  <c r="C835" i="22"/>
  <c r="D835" i="22"/>
  <c r="E835" i="22"/>
  <c r="F835" i="22"/>
  <c r="G835" i="22"/>
  <c r="H835" i="22"/>
  <c r="I835" i="22"/>
  <c r="J835" i="22"/>
  <c r="K835" i="22"/>
  <c r="L835" i="22"/>
  <c r="M835" i="22"/>
  <c r="A836" i="22"/>
  <c r="B836" i="22"/>
  <c r="C836" i="22"/>
  <c r="D836" i="22"/>
  <c r="E836" i="22"/>
  <c r="F836" i="22"/>
  <c r="G836" i="22"/>
  <c r="H836" i="22"/>
  <c r="I836" i="22"/>
  <c r="J836" i="22"/>
  <c r="K836" i="22"/>
  <c r="L836" i="22"/>
  <c r="M836" i="22"/>
  <c r="A837" i="22"/>
  <c r="B837" i="22"/>
  <c r="C837" i="22"/>
  <c r="D837" i="22"/>
  <c r="E837" i="22"/>
  <c r="F837" i="22"/>
  <c r="G837" i="22"/>
  <c r="H837" i="22"/>
  <c r="I837" i="22"/>
  <c r="J837" i="22"/>
  <c r="K837" i="22"/>
  <c r="L837" i="22"/>
  <c r="M837" i="22"/>
  <c r="A838" i="22"/>
  <c r="B838" i="22"/>
  <c r="C838" i="22"/>
  <c r="D838" i="22"/>
  <c r="E838" i="22"/>
  <c r="F838" i="22"/>
  <c r="G838" i="22"/>
  <c r="H838" i="22"/>
  <c r="I838" i="22"/>
  <c r="J838" i="22"/>
  <c r="K838" i="22"/>
  <c r="L838" i="22"/>
  <c r="M838" i="22"/>
  <c r="A839" i="22"/>
  <c r="B839" i="22"/>
  <c r="C839" i="22"/>
  <c r="D839" i="22"/>
  <c r="E839" i="22"/>
  <c r="F839" i="22"/>
  <c r="G839" i="22"/>
  <c r="H839" i="22"/>
  <c r="I839" i="22"/>
  <c r="J839" i="22"/>
  <c r="K839" i="22"/>
  <c r="L839" i="22"/>
  <c r="M839" i="22"/>
  <c r="A840" i="22"/>
  <c r="B840" i="22"/>
  <c r="C840" i="22"/>
  <c r="D840" i="22"/>
  <c r="E840" i="22"/>
  <c r="F840" i="22"/>
  <c r="G840" i="22"/>
  <c r="H840" i="22"/>
  <c r="I840" i="22"/>
  <c r="J840" i="22"/>
  <c r="K840" i="22"/>
  <c r="L840" i="22"/>
  <c r="M840" i="22"/>
  <c r="A841" i="22"/>
  <c r="B841" i="22"/>
  <c r="C841" i="22"/>
  <c r="D841" i="22"/>
  <c r="E841" i="22"/>
  <c r="F841" i="22"/>
  <c r="G841" i="22"/>
  <c r="H841" i="22"/>
  <c r="I841" i="22"/>
  <c r="J841" i="22"/>
  <c r="K841" i="22"/>
  <c r="L841" i="22"/>
  <c r="M841" i="22"/>
  <c r="A842" i="22"/>
  <c r="B842" i="22"/>
  <c r="C842" i="22"/>
  <c r="D842" i="22"/>
  <c r="E842" i="22"/>
  <c r="F842" i="22"/>
  <c r="G842" i="22"/>
  <c r="H842" i="22"/>
  <c r="I842" i="22"/>
  <c r="J842" i="22"/>
  <c r="K842" i="22"/>
  <c r="L842" i="22"/>
  <c r="M842" i="22"/>
  <c r="A843" i="22"/>
  <c r="B843" i="22"/>
  <c r="C843" i="22"/>
  <c r="D843" i="22"/>
  <c r="E843" i="22"/>
  <c r="F843" i="22"/>
  <c r="G843" i="22"/>
  <c r="H843" i="22"/>
  <c r="I843" i="22"/>
  <c r="J843" i="22"/>
  <c r="K843" i="22"/>
  <c r="L843" i="22"/>
  <c r="M843" i="22"/>
  <c r="A844" i="22"/>
  <c r="B844" i="22"/>
  <c r="C844" i="22"/>
  <c r="D844" i="22"/>
  <c r="E844" i="22"/>
  <c r="F844" i="22"/>
  <c r="G844" i="22"/>
  <c r="H844" i="22"/>
  <c r="I844" i="22"/>
  <c r="J844" i="22"/>
  <c r="K844" i="22"/>
  <c r="L844" i="22"/>
  <c r="M844" i="22"/>
  <c r="A845" i="22"/>
  <c r="B845" i="22"/>
  <c r="C845" i="22"/>
  <c r="D845" i="22"/>
  <c r="E845" i="22"/>
  <c r="F845" i="22"/>
  <c r="G845" i="22"/>
  <c r="H845" i="22"/>
  <c r="I845" i="22"/>
  <c r="J845" i="22"/>
  <c r="K845" i="22"/>
  <c r="L845" i="22"/>
  <c r="M845" i="22"/>
  <c r="A846" i="22"/>
  <c r="B846" i="22"/>
  <c r="C846" i="22"/>
  <c r="D846" i="22"/>
  <c r="E846" i="22"/>
  <c r="F846" i="22"/>
  <c r="G846" i="22"/>
  <c r="H846" i="22"/>
  <c r="I846" i="22"/>
  <c r="J846" i="22"/>
  <c r="K846" i="22"/>
  <c r="L846" i="22"/>
  <c r="M846" i="22"/>
  <c r="A847" i="22"/>
  <c r="B847" i="22"/>
  <c r="C847" i="22"/>
  <c r="D847" i="22"/>
  <c r="E847" i="22"/>
  <c r="F847" i="22"/>
  <c r="G847" i="22"/>
  <c r="H847" i="22"/>
  <c r="I847" i="22"/>
  <c r="J847" i="22"/>
  <c r="K847" i="22"/>
  <c r="L847" i="22"/>
  <c r="M847" i="22"/>
  <c r="A848" i="22"/>
  <c r="B848" i="22"/>
  <c r="C848" i="22"/>
  <c r="D848" i="22"/>
  <c r="E848" i="22"/>
  <c r="F848" i="22"/>
  <c r="G848" i="22"/>
  <c r="H848" i="22"/>
  <c r="I848" i="22"/>
  <c r="J848" i="22"/>
  <c r="K848" i="22"/>
  <c r="L848" i="22"/>
  <c r="M848" i="22"/>
  <c r="A849" i="22"/>
  <c r="B849" i="22"/>
  <c r="C849" i="22"/>
  <c r="D849" i="22"/>
  <c r="E849" i="22"/>
  <c r="F849" i="22"/>
  <c r="G849" i="22"/>
  <c r="H849" i="22"/>
  <c r="I849" i="22"/>
  <c r="J849" i="22"/>
  <c r="K849" i="22"/>
  <c r="L849" i="22"/>
  <c r="M849" i="22"/>
  <c r="A850" i="22"/>
  <c r="B850" i="22"/>
  <c r="C850" i="22"/>
  <c r="D850" i="22"/>
  <c r="E850" i="22"/>
  <c r="F850" i="22"/>
  <c r="G850" i="22"/>
  <c r="H850" i="22"/>
  <c r="I850" i="22"/>
  <c r="J850" i="22"/>
  <c r="K850" i="22"/>
  <c r="L850" i="22"/>
  <c r="M850" i="22"/>
  <c r="A851" i="22"/>
  <c r="B851" i="22"/>
  <c r="C851" i="22"/>
  <c r="D851" i="22"/>
  <c r="E851" i="22"/>
  <c r="F851" i="22"/>
  <c r="G851" i="22"/>
  <c r="H851" i="22"/>
  <c r="I851" i="22"/>
  <c r="J851" i="22"/>
  <c r="K851" i="22"/>
  <c r="L851" i="22"/>
  <c r="M851" i="22"/>
  <c r="A852" i="22"/>
  <c r="B852" i="22"/>
  <c r="C852" i="22"/>
  <c r="D852" i="22"/>
  <c r="E852" i="22"/>
  <c r="F852" i="22"/>
  <c r="G852" i="22"/>
  <c r="H852" i="22"/>
  <c r="I852" i="22"/>
  <c r="J852" i="22"/>
  <c r="K852" i="22"/>
  <c r="L852" i="22"/>
  <c r="M852" i="22"/>
  <c r="A853" i="22"/>
  <c r="B853" i="22"/>
  <c r="C853" i="22"/>
  <c r="D853" i="22"/>
  <c r="E853" i="22"/>
  <c r="F853" i="22"/>
  <c r="G853" i="22"/>
  <c r="H853" i="22"/>
  <c r="I853" i="22"/>
  <c r="J853" i="22"/>
  <c r="K853" i="22"/>
  <c r="L853" i="22"/>
  <c r="M853" i="22"/>
  <c r="A854" i="22"/>
  <c r="B854" i="22"/>
  <c r="C854" i="22"/>
  <c r="D854" i="22"/>
  <c r="E854" i="22"/>
  <c r="F854" i="22"/>
  <c r="G854" i="22"/>
  <c r="H854" i="22"/>
  <c r="I854" i="22"/>
  <c r="J854" i="22"/>
  <c r="K854" i="22"/>
  <c r="L854" i="22"/>
  <c r="M854" i="22"/>
  <c r="A855" i="22"/>
  <c r="B855" i="22"/>
  <c r="C855" i="22"/>
  <c r="D855" i="22"/>
  <c r="E855" i="22"/>
  <c r="F855" i="22"/>
  <c r="G855" i="22"/>
  <c r="H855" i="22"/>
  <c r="I855" i="22"/>
  <c r="J855" i="22"/>
  <c r="K855" i="22"/>
  <c r="L855" i="22"/>
  <c r="M855" i="22"/>
  <c r="A856" i="22"/>
  <c r="B856" i="22"/>
  <c r="C856" i="22"/>
  <c r="D856" i="22"/>
  <c r="E856" i="22"/>
  <c r="F856" i="22"/>
  <c r="G856" i="22"/>
  <c r="H856" i="22"/>
  <c r="I856" i="22"/>
  <c r="J856" i="22"/>
  <c r="K856" i="22"/>
  <c r="L856" i="22"/>
  <c r="M856" i="22"/>
  <c r="A857" i="22"/>
  <c r="B857" i="22"/>
  <c r="C857" i="22"/>
  <c r="D857" i="22"/>
  <c r="E857" i="22"/>
  <c r="F857" i="22"/>
  <c r="G857" i="22"/>
  <c r="H857" i="22"/>
  <c r="I857" i="22"/>
  <c r="J857" i="22"/>
  <c r="K857" i="22"/>
  <c r="L857" i="22"/>
  <c r="M857" i="22"/>
  <c r="A858" i="22"/>
  <c r="B858" i="22"/>
  <c r="C858" i="22"/>
  <c r="D858" i="22"/>
  <c r="E858" i="22"/>
  <c r="F858" i="22"/>
  <c r="G858" i="22"/>
  <c r="H858" i="22"/>
  <c r="I858" i="22"/>
  <c r="J858" i="22"/>
  <c r="K858" i="22"/>
  <c r="L858" i="22"/>
  <c r="M858" i="22"/>
  <c r="A859" i="22"/>
  <c r="B859" i="22"/>
  <c r="C859" i="22"/>
  <c r="D859" i="22"/>
  <c r="E859" i="22"/>
  <c r="F859" i="22"/>
  <c r="G859" i="22"/>
  <c r="H859" i="22"/>
  <c r="I859" i="22"/>
  <c r="J859" i="22"/>
  <c r="K859" i="22"/>
  <c r="L859" i="22"/>
  <c r="M859" i="22"/>
  <c r="A860" i="22"/>
  <c r="B860" i="22"/>
  <c r="C860" i="22"/>
  <c r="D860" i="22"/>
  <c r="E860" i="22"/>
  <c r="F860" i="22"/>
  <c r="G860" i="22"/>
  <c r="H860" i="22"/>
  <c r="I860" i="22"/>
  <c r="J860" i="22"/>
  <c r="K860" i="22"/>
  <c r="L860" i="22"/>
  <c r="M860" i="22"/>
  <c r="A861" i="22"/>
  <c r="B861" i="22"/>
  <c r="C861" i="22"/>
  <c r="D861" i="22"/>
  <c r="E861" i="22"/>
  <c r="F861" i="22"/>
  <c r="G861" i="22"/>
  <c r="H861" i="22"/>
  <c r="I861" i="22"/>
  <c r="J861" i="22"/>
  <c r="K861" i="22"/>
  <c r="L861" i="22"/>
  <c r="M861" i="22"/>
  <c r="A862" i="22"/>
  <c r="B862" i="22"/>
  <c r="C862" i="22"/>
  <c r="D862" i="22"/>
  <c r="E862" i="22"/>
  <c r="F862" i="22"/>
  <c r="G862" i="22"/>
  <c r="H862" i="22"/>
  <c r="I862" i="22"/>
  <c r="J862" i="22"/>
  <c r="K862" i="22"/>
  <c r="L862" i="22"/>
  <c r="M862" i="22"/>
  <c r="A863" i="22"/>
  <c r="B863" i="22"/>
  <c r="C863" i="22"/>
  <c r="D863" i="22"/>
  <c r="E863" i="22"/>
  <c r="F863" i="22"/>
  <c r="G863" i="22"/>
  <c r="H863" i="22"/>
  <c r="I863" i="22"/>
  <c r="J863" i="22"/>
  <c r="K863" i="22"/>
  <c r="L863" i="22"/>
  <c r="M863" i="22"/>
  <c r="A864" i="22"/>
  <c r="B864" i="22"/>
  <c r="C864" i="22"/>
  <c r="D864" i="22"/>
  <c r="E864" i="22"/>
  <c r="F864" i="22"/>
  <c r="G864" i="22"/>
  <c r="H864" i="22"/>
  <c r="I864" i="22"/>
  <c r="J864" i="22"/>
  <c r="K864" i="22"/>
  <c r="L864" i="22"/>
  <c r="M864" i="22"/>
  <c r="A865" i="22"/>
  <c r="B865" i="22"/>
  <c r="C865" i="22"/>
  <c r="D865" i="22"/>
  <c r="E865" i="22"/>
  <c r="F865" i="22"/>
  <c r="G865" i="22"/>
  <c r="H865" i="22"/>
  <c r="I865" i="22"/>
  <c r="J865" i="22"/>
  <c r="K865" i="22"/>
  <c r="L865" i="22"/>
  <c r="M865" i="22"/>
  <c r="A866" i="22"/>
  <c r="B866" i="22"/>
  <c r="C866" i="22"/>
  <c r="D866" i="22"/>
  <c r="E866" i="22"/>
  <c r="F866" i="22"/>
  <c r="G866" i="22"/>
  <c r="H866" i="22"/>
  <c r="I866" i="22"/>
  <c r="J866" i="22"/>
  <c r="K866" i="22"/>
  <c r="L866" i="22"/>
  <c r="M866" i="22"/>
  <c r="A867" i="22"/>
  <c r="B867" i="22"/>
  <c r="C867" i="22"/>
  <c r="D867" i="22"/>
  <c r="E867" i="22"/>
  <c r="F867" i="22"/>
  <c r="G867" i="22"/>
  <c r="H867" i="22"/>
  <c r="I867" i="22"/>
  <c r="J867" i="22"/>
  <c r="K867" i="22"/>
  <c r="L867" i="22"/>
  <c r="M867" i="22"/>
  <c r="A868" i="22"/>
  <c r="B868" i="22"/>
  <c r="C868" i="22"/>
  <c r="D868" i="22"/>
  <c r="E868" i="22"/>
  <c r="F868" i="22"/>
  <c r="G868" i="22"/>
  <c r="H868" i="22"/>
  <c r="I868" i="22"/>
  <c r="J868" i="22"/>
  <c r="K868" i="22"/>
  <c r="L868" i="22"/>
  <c r="M868" i="22"/>
  <c r="A869" i="22"/>
  <c r="B869" i="22"/>
  <c r="C869" i="22"/>
  <c r="D869" i="22"/>
  <c r="E869" i="22"/>
  <c r="F869" i="22"/>
  <c r="G869" i="22"/>
  <c r="H869" i="22"/>
  <c r="I869" i="22"/>
  <c r="J869" i="22"/>
  <c r="K869" i="22"/>
  <c r="L869" i="22"/>
  <c r="M869" i="22"/>
  <c r="A870" i="22"/>
  <c r="B870" i="22"/>
  <c r="C870" i="22"/>
  <c r="D870" i="22"/>
  <c r="E870" i="22"/>
  <c r="F870" i="22"/>
  <c r="G870" i="22"/>
  <c r="H870" i="22"/>
  <c r="I870" i="22"/>
  <c r="J870" i="22"/>
  <c r="K870" i="22"/>
  <c r="L870" i="22"/>
  <c r="M870" i="22"/>
  <c r="A871" i="22"/>
  <c r="B871" i="22"/>
  <c r="C871" i="22"/>
  <c r="D871" i="22"/>
  <c r="E871" i="22"/>
  <c r="F871" i="22"/>
  <c r="G871" i="22"/>
  <c r="H871" i="22"/>
  <c r="I871" i="22"/>
  <c r="J871" i="22"/>
  <c r="K871" i="22"/>
  <c r="L871" i="22"/>
  <c r="M871" i="22"/>
  <c r="A872" i="22"/>
  <c r="B872" i="22"/>
  <c r="C872" i="22"/>
  <c r="D872" i="22"/>
  <c r="E872" i="22"/>
  <c r="F872" i="22"/>
  <c r="G872" i="22"/>
  <c r="H872" i="22"/>
  <c r="I872" i="22"/>
  <c r="J872" i="22"/>
  <c r="K872" i="22"/>
  <c r="L872" i="22"/>
  <c r="M872" i="22"/>
  <c r="A873" i="22"/>
  <c r="B873" i="22"/>
  <c r="C873" i="22"/>
  <c r="D873" i="22"/>
  <c r="E873" i="22"/>
  <c r="F873" i="22"/>
  <c r="G873" i="22"/>
  <c r="H873" i="22"/>
  <c r="I873" i="22"/>
  <c r="J873" i="22"/>
  <c r="K873" i="22"/>
  <c r="L873" i="22"/>
  <c r="M873" i="22"/>
  <c r="A874" i="22"/>
  <c r="B874" i="22"/>
  <c r="C874" i="22"/>
  <c r="D874" i="22"/>
  <c r="E874" i="22"/>
  <c r="F874" i="22"/>
  <c r="G874" i="22"/>
  <c r="H874" i="22"/>
  <c r="I874" i="22"/>
  <c r="J874" i="22"/>
  <c r="K874" i="22"/>
  <c r="L874" i="22"/>
  <c r="M874" i="22"/>
  <c r="A875" i="22"/>
  <c r="B875" i="22"/>
  <c r="C875" i="22"/>
  <c r="D875" i="22"/>
  <c r="E875" i="22"/>
  <c r="F875" i="22"/>
  <c r="G875" i="22"/>
  <c r="H875" i="22"/>
  <c r="I875" i="22"/>
  <c r="J875" i="22"/>
  <c r="K875" i="22"/>
  <c r="L875" i="22"/>
  <c r="M875" i="22"/>
  <c r="A876" i="22"/>
  <c r="B876" i="22"/>
  <c r="C876" i="22"/>
  <c r="D876" i="22"/>
  <c r="E876" i="22"/>
  <c r="F876" i="22"/>
  <c r="G876" i="22"/>
  <c r="H876" i="22"/>
  <c r="I876" i="22"/>
  <c r="J876" i="22"/>
  <c r="K876" i="22"/>
  <c r="L876" i="22"/>
  <c r="M876" i="22"/>
  <c r="A877" i="22"/>
  <c r="B877" i="22"/>
  <c r="C877" i="22"/>
  <c r="D877" i="22"/>
  <c r="E877" i="22"/>
  <c r="F877" i="22"/>
  <c r="G877" i="22"/>
  <c r="H877" i="22"/>
  <c r="I877" i="22"/>
  <c r="J877" i="22"/>
  <c r="K877" i="22"/>
  <c r="L877" i="22"/>
  <c r="M877" i="22"/>
  <c r="A878" i="22"/>
  <c r="B878" i="22"/>
  <c r="C878" i="22"/>
  <c r="D878" i="22"/>
  <c r="E878" i="22"/>
  <c r="F878" i="22"/>
  <c r="G878" i="22"/>
  <c r="H878" i="22"/>
  <c r="I878" i="22"/>
  <c r="J878" i="22"/>
  <c r="K878" i="22"/>
  <c r="L878" i="22"/>
  <c r="M878" i="22"/>
  <c r="A879" i="22"/>
  <c r="B879" i="22"/>
  <c r="C879" i="22"/>
  <c r="D879" i="22"/>
  <c r="E879" i="22"/>
  <c r="F879" i="22"/>
  <c r="G879" i="22"/>
  <c r="H879" i="22"/>
  <c r="I879" i="22"/>
  <c r="J879" i="22"/>
  <c r="K879" i="22"/>
  <c r="L879" i="22"/>
  <c r="M879" i="22"/>
  <c r="A880" i="22"/>
  <c r="B880" i="22"/>
  <c r="C880" i="22"/>
  <c r="D880" i="22"/>
  <c r="E880" i="22"/>
  <c r="F880" i="22"/>
  <c r="G880" i="22"/>
  <c r="H880" i="22"/>
  <c r="I880" i="22"/>
  <c r="J880" i="22"/>
  <c r="K880" i="22"/>
  <c r="L880" i="22"/>
  <c r="M880" i="22"/>
  <c r="A881" i="22"/>
  <c r="B881" i="22"/>
  <c r="C881" i="22"/>
  <c r="D881" i="22"/>
  <c r="E881" i="22"/>
  <c r="F881" i="22"/>
  <c r="G881" i="22"/>
  <c r="H881" i="22"/>
  <c r="I881" i="22"/>
  <c r="J881" i="22"/>
  <c r="K881" i="22"/>
  <c r="L881" i="22"/>
  <c r="M881" i="22"/>
  <c r="A882" i="22"/>
  <c r="B882" i="22"/>
  <c r="C882" i="22"/>
  <c r="D882" i="22"/>
  <c r="E882" i="22"/>
  <c r="F882" i="22"/>
  <c r="G882" i="22"/>
  <c r="H882" i="22"/>
  <c r="I882" i="22"/>
  <c r="J882" i="22"/>
  <c r="K882" i="22"/>
  <c r="L882" i="22"/>
  <c r="M882" i="22"/>
  <c r="A883" i="22"/>
  <c r="B883" i="22"/>
  <c r="C883" i="22"/>
  <c r="D883" i="22"/>
  <c r="E883" i="22"/>
  <c r="F883" i="22"/>
  <c r="G883" i="22"/>
  <c r="H883" i="22"/>
  <c r="I883" i="22"/>
  <c r="J883" i="22"/>
  <c r="K883" i="22"/>
  <c r="L883" i="22"/>
  <c r="M883" i="22"/>
  <c r="A884" i="22"/>
  <c r="B884" i="22"/>
  <c r="C884" i="22"/>
  <c r="D884" i="22"/>
  <c r="E884" i="22"/>
  <c r="F884" i="22"/>
  <c r="G884" i="22"/>
  <c r="H884" i="22"/>
  <c r="I884" i="22"/>
  <c r="J884" i="22"/>
  <c r="K884" i="22"/>
  <c r="L884" i="22"/>
  <c r="M884" i="22"/>
  <c r="A885" i="22"/>
  <c r="B885" i="22"/>
  <c r="C885" i="22"/>
  <c r="D885" i="22"/>
  <c r="E885" i="22"/>
  <c r="F885" i="22"/>
  <c r="G885" i="22"/>
  <c r="H885" i="22"/>
  <c r="I885" i="22"/>
  <c r="J885" i="22"/>
  <c r="K885" i="22"/>
  <c r="L885" i="22"/>
  <c r="M885" i="22"/>
  <c r="A886" i="22"/>
  <c r="B886" i="22"/>
  <c r="C886" i="22"/>
  <c r="D886" i="22"/>
  <c r="E886" i="22"/>
  <c r="F886" i="22"/>
  <c r="G886" i="22"/>
  <c r="H886" i="22"/>
  <c r="I886" i="22"/>
  <c r="J886" i="22"/>
  <c r="K886" i="22"/>
  <c r="L886" i="22"/>
  <c r="M886" i="22"/>
  <c r="A887" i="22"/>
  <c r="B887" i="22"/>
  <c r="C887" i="22"/>
  <c r="D887" i="22"/>
  <c r="E887" i="22"/>
  <c r="F887" i="22"/>
  <c r="G887" i="22"/>
  <c r="H887" i="22"/>
  <c r="I887" i="22"/>
  <c r="J887" i="22"/>
  <c r="K887" i="22"/>
  <c r="L887" i="22"/>
  <c r="M887" i="22"/>
  <c r="A888" i="22"/>
  <c r="B888" i="22"/>
  <c r="C888" i="22"/>
  <c r="D888" i="22"/>
  <c r="E888" i="22"/>
  <c r="F888" i="22"/>
  <c r="G888" i="22"/>
  <c r="H888" i="22"/>
  <c r="I888" i="22"/>
  <c r="J888" i="22"/>
  <c r="K888" i="22"/>
  <c r="L888" i="22"/>
  <c r="M888" i="22"/>
  <c r="A889" i="22"/>
  <c r="B889" i="22"/>
  <c r="C889" i="22"/>
  <c r="D889" i="22"/>
  <c r="E889" i="22"/>
  <c r="F889" i="22"/>
  <c r="G889" i="22"/>
  <c r="H889" i="22"/>
  <c r="I889" i="22"/>
  <c r="J889" i="22"/>
  <c r="K889" i="22"/>
  <c r="L889" i="22"/>
  <c r="M889" i="22"/>
  <c r="A890" i="22"/>
  <c r="B890" i="22"/>
  <c r="C890" i="22"/>
  <c r="D890" i="22"/>
  <c r="E890" i="22"/>
  <c r="F890" i="22"/>
  <c r="G890" i="22"/>
  <c r="H890" i="22"/>
  <c r="I890" i="22"/>
  <c r="J890" i="22"/>
  <c r="K890" i="22"/>
  <c r="L890" i="22"/>
  <c r="M890" i="22"/>
  <c r="A891" i="22"/>
  <c r="B891" i="22"/>
  <c r="C891" i="22"/>
  <c r="D891" i="22"/>
  <c r="E891" i="22"/>
  <c r="F891" i="22"/>
  <c r="G891" i="22"/>
  <c r="H891" i="22"/>
  <c r="I891" i="22"/>
  <c r="J891" i="22"/>
  <c r="K891" i="22"/>
  <c r="L891" i="22"/>
  <c r="M891" i="22"/>
  <c r="A892" i="22"/>
  <c r="B892" i="22"/>
  <c r="C892" i="22"/>
  <c r="D892" i="22"/>
  <c r="E892" i="22"/>
  <c r="F892" i="22"/>
  <c r="G892" i="22"/>
  <c r="H892" i="22"/>
  <c r="I892" i="22"/>
  <c r="J892" i="22"/>
  <c r="K892" i="22"/>
  <c r="L892" i="22"/>
  <c r="M892" i="22"/>
  <c r="A893" i="22"/>
  <c r="B893" i="22"/>
  <c r="C893" i="22"/>
  <c r="D893" i="22"/>
  <c r="E893" i="22"/>
  <c r="F893" i="22"/>
  <c r="G893" i="22"/>
  <c r="H893" i="22"/>
  <c r="I893" i="22"/>
  <c r="J893" i="22"/>
  <c r="K893" i="22"/>
  <c r="L893" i="22"/>
  <c r="M893" i="22"/>
  <c r="A894" i="22"/>
  <c r="B894" i="22"/>
  <c r="C894" i="22"/>
  <c r="D894" i="22"/>
  <c r="E894" i="22"/>
  <c r="F894" i="22"/>
  <c r="G894" i="22"/>
  <c r="H894" i="22"/>
  <c r="I894" i="22"/>
  <c r="J894" i="22"/>
  <c r="K894" i="22"/>
  <c r="L894" i="22"/>
  <c r="M894" i="22"/>
  <c r="A895" i="22"/>
  <c r="B895" i="22"/>
  <c r="C895" i="22"/>
  <c r="D895" i="22"/>
  <c r="E895" i="22"/>
  <c r="F895" i="22"/>
  <c r="G895" i="22"/>
  <c r="H895" i="22"/>
  <c r="I895" i="22"/>
  <c r="J895" i="22"/>
  <c r="K895" i="22"/>
  <c r="L895" i="22"/>
  <c r="M895" i="22"/>
  <c r="A896" i="22"/>
  <c r="B896" i="22"/>
  <c r="C896" i="22"/>
  <c r="D896" i="22"/>
  <c r="E896" i="22"/>
  <c r="F896" i="22"/>
  <c r="G896" i="22"/>
  <c r="H896" i="22"/>
  <c r="I896" i="22"/>
  <c r="J896" i="22"/>
  <c r="K896" i="22"/>
  <c r="L896" i="22"/>
  <c r="M896" i="22"/>
  <c r="A897" i="22"/>
  <c r="B897" i="22"/>
  <c r="C897" i="22"/>
  <c r="D897" i="22"/>
  <c r="E897" i="22"/>
  <c r="F897" i="22"/>
  <c r="G897" i="22"/>
  <c r="H897" i="22"/>
  <c r="I897" i="22"/>
  <c r="J897" i="22"/>
  <c r="K897" i="22"/>
  <c r="L897" i="22"/>
  <c r="M897" i="22"/>
  <c r="A898" i="22"/>
  <c r="B898" i="22"/>
  <c r="C898" i="22"/>
  <c r="D898" i="22"/>
  <c r="E898" i="22"/>
  <c r="F898" i="22"/>
  <c r="G898" i="22"/>
  <c r="H898" i="22"/>
  <c r="I898" i="22"/>
  <c r="J898" i="22"/>
  <c r="K898" i="22"/>
  <c r="L898" i="22"/>
  <c r="M898" i="22"/>
  <c r="A899" i="22"/>
  <c r="B899" i="22"/>
  <c r="C899" i="22"/>
  <c r="D899" i="22"/>
  <c r="E899" i="22"/>
  <c r="F899" i="22"/>
  <c r="G899" i="22"/>
  <c r="H899" i="22"/>
  <c r="I899" i="22"/>
  <c r="J899" i="22"/>
  <c r="K899" i="22"/>
  <c r="L899" i="22"/>
  <c r="M899" i="22"/>
  <c r="A900" i="22"/>
  <c r="B900" i="22"/>
  <c r="C900" i="22"/>
  <c r="D900" i="22"/>
  <c r="E900" i="22"/>
  <c r="F900" i="22"/>
  <c r="G900" i="22"/>
  <c r="H900" i="22"/>
  <c r="I900" i="22"/>
  <c r="J900" i="22"/>
  <c r="K900" i="22"/>
  <c r="L900" i="22"/>
  <c r="M900" i="22"/>
  <c r="A901" i="22"/>
  <c r="B901" i="22"/>
  <c r="C901" i="22"/>
  <c r="D901" i="22"/>
  <c r="E901" i="22"/>
  <c r="F901" i="22"/>
  <c r="G901" i="22"/>
  <c r="H901" i="22"/>
  <c r="I901" i="22"/>
  <c r="J901" i="22"/>
  <c r="K901" i="22"/>
  <c r="L901" i="22"/>
  <c r="M901" i="22"/>
  <c r="A902" i="22"/>
  <c r="B902" i="22"/>
  <c r="C902" i="22"/>
  <c r="D902" i="22"/>
  <c r="E902" i="22"/>
  <c r="F902" i="22"/>
  <c r="G902" i="22"/>
  <c r="H902" i="22"/>
  <c r="I902" i="22"/>
  <c r="J902" i="22"/>
  <c r="K902" i="22"/>
  <c r="L902" i="22"/>
  <c r="M902" i="22"/>
  <c r="A903" i="22"/>
  <c r="B903" i="22"/>
  <c r="C903" i="22"/>
  <c r="D903" i="22"/>
  <c r="E903" i="22"/>
  <c r="F903" i="22"/>
  <c r="G903" i="22"/>
  <c r="H903" i="22"/>
  <c r="I903" i="22"/>
  <c r="J903" i="22"/>
  <c r="K903" i="22"/>
  <c r="L903" i="22"/>
  <c r="M903" i="22"/>
  <c r="A904" i="22"/>
  <c r="B904" i="22"/>
  <c r="C904" i="22"/>
  <c r="D904" i="22"/>
  <c r="E904" i="22"/>
  <c r="F904" i="22"/>
  <c r="G904" i="22"/>
  <c r="H904" i="22"/>
  <c r="I904" i="22"/>
  <c r="J904" i="22"/>
  <c r="K904" i="22"/>
  <c r="L904" i="22"/>
  <c r="M904" i="22"/>
  <c r="A905" i="22"/>
  <c r="B905" i="22"/>
  <c r="C905" i="22"/>
  <c r="D905" i="22"/>
  <c r="E905" i="22"/>
  <c r="F905" i="22"/>
  <c r="G905" i="22"/>
  <c r="H905" i="22"/>
  <c r="I905" i="22"/>
  <c r="J905" i="22"/>
  <c r="K905" i="22"/>
  <c r="L905" i="22"/>
  <c r="M905" i="22"/>
  <c r="A906" i="22"/>
  <c r="B906" i="22"/>
  <c r="C906" i="22"/>
  <c r="D906" i="22"/>
  <c r="E906" i="22"/>
  <c r="F906" i="22"/>
  <c r="G906" i="22"/>
  <c r="H906" i="22"/>
  <c r="I906" i="22"/>
  <c r="J906" i="22"/>
  <c r="K906" i="22"/>
  <c r="L906" i="22"/>
  <c r="M906" i="22"/>
  <c r="A907" i="22"/>
  <c r="B907" i="22"/>
  <c r="C907" i="22"/>
  <c r="D907" i="22"/>
  <c r="E907" i="22"/>
  <c r="F907" i="22"/>
  <c r="G907" i="22"/>
  <c r="H907" i="22"/>
  <c r="I907" i="22"/>
  <c r="J907" i="22"/>
  <c r="K907" i="22"/>
  <c r="L907" i="22"/>
  <c r="M907" i="22"/>
  <c r="A908" i="22"/>
  <c r="B908" i="22"/>
  <c r="C908" i="22"/>
  <c r="D908" i="22"/>
  <c r="E908" i="22"/>
  <c r="F908" i="22"/>
  <c r="G908" i="22"/>
  <c r="H908" i="22"/>
  <c r="I908" i="22"/>
  <c r="J908" i="22"/>
  <c r="K908" i="22"/>
  <c r="L908" i="22"/>
  <c r="M908" i="22"/>
  <c r="A909" i="22"/>
  <c r="B909" i="22"/>
  <c r="C909" i="22"/>
  <c r="D909" i="22"/>
  <c r="E909" i="22"/>
  <c r="F909" i="22"/>
  <c r="G909" i="22"/>
  <c r="H909" i="22"/>
  <c r="I909" i="22"/>
  <c r="J909" i="22"/>
  <c r="K909" i="22"/>
  <c r="L909" i="22"/>
  <c r="M909" i="22"/>
  <c r="B1" i="22"/>
  <c r="C1" i="22"/>
  <c r="D1" i="22"/>
  <c r="E1" i="22"/>
  <c r="F1" i="22"/>
  <c r="G1" i="22"/>
  <c r="H1" i="22"/>
  <c r="I1" i="22"/>
  <c r="J1" i="22"/>
  <c r="K1" i="22"/>
  <c r="L1" i="22"/>
  <c r="M1" i="22"/>
  <c r="A1" i="22"/>
  <c r="AR11" i="3"/>
  <c r="AQ13" i="3"/>
  <c r="AQ14" i="3"/>
  <c r="AQ15" i="3"/>
  <c r="AQ16" i="3"/>
  <c r="AQ17" i="3"/>
  <c r="AQ18" i="3"/>
  <c r="AQ12" i="3"/>
  <c r="G21" i="21"/>
  <c r="G12" i="21" s="1"/>
  <c r="G13" i="21"/>
  <c r="G15" i="21"/>
  <c r="G16" i="21"/>
  <c r="G17" i="21"/>
  <c r="G18" i="21"/>
  <c r="G11" i="21"/>
  <c r="C3" i="5"/>
  <c r="C4" i="5"/>
  <c r="C5" i="5"/>
  <c r="C6" i="5"/>
  <c r="C7" i="5"/>
  <c r="C8" i="5"/>
  <c r="C9" i="5"/>
  <c r="C10" i="5"/>
  <c r="C11" i="5"/>
  <c r="C2" i="5"/>
  <c r="E2" i="5" s="1"/>
  <c r="J15" i="19"/>
  <c r="J13" i="19"/>
  <c r="E3" i="19"/>
  <c r="D6" i="19"/>
  <c r="D8" i="19" s="1"/>
  <c r="C4" i="19"/>
  <c r="B3" i="19"/>
  <c r="G6" i="18"/>
  <c r="G13" i="18"/>
  <c r="G15" i="18"/>
  <c r="G25" i="18"/>
  <c r="G33" i="18"/>
  <c r="G37" i="18"/>
  <c r="G52" i="18"/>
  <c r="G54" i="18"/>
  <c r="G64" i="18"/>
  <c r="G73" i="18"/>
  <c r="G76" i="18"/>
  <c r="G85" i="18"/>
  <c r="G112" i="18"/>
  <c r="G123" i="18"/>
  <c r="G129" i="18"/>
  <c r="G131" i="18"/>
  <c r="G140" i="18"/>
  <c r="G148" i="18"/>
  <c r="G159" i="18"/>
  <c r="G165" i="18"/>
  <c r="G167" i="18"/>
  <c r="G176" i="18"/>
  <c r="G184" i="18"/>
  <c r="G195" i="18"/>
  <c r="G201" i="18"/>
  <c r="G203" i="18"/>
  <c r="G212" i="18"/>
  <c r="G220" i="18"/>
  <c r="G231" i="18"/>
  <c r="G237" i="18"/>
  <c r="G239" i="18"/>
  <c r="G248" i="18"/>
  <c r="G256" i="18"/>
  <c r="G267" i="18"/>
  <c r="G273" i="18"/>
  <c r="G275" i="18"/>
  <c r="G284" i="18"/>
  <c r="G292" i="18"/>
  <c r="G303" i="18"/>
  <c r="G309" i="18"/>
  <c r="G311" i="18"/>
  <c r="G320" i="18"/>
  <c r="G328" i="18"/>
  <c r="G339" i="18"/>
  <c r="G345" i="18"/>
  <c r="G347" i="18"/>
  <c r="G356" i="18"/>
  <c r="G364" i="18"/>
  <c r="G375" i="18"/>
  <c r="G381" i="18"/>
  <c r="G383" i="18"/>
  <c r="G392" i="18"/>
  <c r="G400" i="18"/>
  <c r="G411" i="18"/>
  <c r="G417" i="18"/>
  <c r="G419" i="18"/>
  <c r="G428" i="18"/>
  <c r="G436" i="18"/>
  <c r="G447" i="18"/>
  <c r="G453" i="18"/>
  <c r="G455" i="18"/>
  <c r="G464" i="18"/>
  <c r="G472" i="18"/>
  <c r="G483" i="18"/>
  <c r="G489" i="18"/>
  <c r="G491" i="18"/>
  <c r="G500" i="18"/>
  <c r="G508" i="18"/>
  <c r="G519" i="18"/>
  <c r="G525" i="18"/>
  <c r="G527" i="18"/>
  <c r="G536" i="18"/>
  <c r="G544" i="18"/>
  <c r="G555" i="18"/>
  <c r="G561" i="18"/>
  <c r="G563" i="18"/>
  <c r="G572" i="18"/>
  <c r="G580" i="18"/>
  <c r="G591" i="18"/>
  <c r="G597" i="18"/>
  <c r="G599" i="18"/>
  <c r="G608" i="18"/>
  <c r="G616" i="18"/>
  <c r="G627" i="18"/>
  <c r="G633" i="18"/>
  <c r="G635" i="18"/>
  <c r="G644" i="18"/>
  <c r="G652" i="18"/>
  <c r="G663" i="18"/>
  <c r="G669" i="18"/>
  <c r="G671" i="18"/>
  <c r="G680" i="18"/>
  <c r="G688" i="18"/>
  <c r="G699" i="18"/>
  <c r="G705" i="18"/>
  <c r="G707" i="18"/>
  <c r="G716" i="18"/>
  <c r="G724" i="18"/>
  <c r="G735" i="18"/>
  <c r="G741" i="18"/>
  <c r="G743" i="18"/>
  <c r="G752" i="18"/>
  <c r="G760" i="18"/>
  <c r="G771" i="18"/>
  <c r="G777" i="18"/>
  <c r="G779" i="18"/>
  <c r="G788" i="18"/>
  <c r="G796" i="18"/>
  <c r="G807" i="18"/>
  <c r="G813" i="18"/>
  <c r="G815" i="18"/>
  <c r="G824" i="18"/>
  <c r="G832" i="18"/>
  <c r="G843" i="18"/>
  <c r="G849" i="18"/>
  <c r="G851" i="18"/>
  <c r="G860" i="18"/>
  <c r="G868" i="18"/>
  <c r="G879" i="18"/>
  <c r="G885" i="18"/>
  <c r="G887" i="18"/>
  <c r="G896" i="18"/>
  <c r="G904" i="18"/>
  <c r="G915" i="18"/>
  <c r="G921" i="18"/>
  <c r="G923" i="18"/>
  <c r="G932" i="18"/>
  <c r="G940" i="18"/>
  <c r="G951" i="18"/>
  <c r="G957" i="18"/>
  <c r="G959" i="18"/>
  <c r="G968" i="18"/>
  <c r="G976" i="18"/>
  <c r="G987" i="18"/>
  <c r="G993" i="18"/>
  <c r="G995" i="18"/>
  <c r="G1004" i="18"/>
  <c r="G101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F378" i="18"/>
  <c r="F379" i="18"/>
  <c r="F380" i="18"/>
  <c r="F381" i="18"/>
  <c r="F382" i="18"/>
  <c r="F383" i="18"/>
  <c r="F384" i="18"/>
  <c r="F385" i="18"/>
  <c r="F386" i="18"/>
  <c r="F387" i="18"/>
  <c r="F388" i="18"/>
  <c r="F389" i="18"/>
  <c r="F390" i="18"/>
  <c r="F391" i="18"/>
  <c r="F392" i="18"/>
  <c r="F393" i="18"/>
  <c r="F394" i="18"/>
  <c r="F395" i="18"/>
  <c r="F396" i="18"/>
  <c r="F397" i="18"/>
  <c r="F398" i="18"/>
  <c r="F399" i="18"/>
  <c r="F400" i="18"/>
  <c r="F401" i="18"/>
  <c r="F402" i="18"/>
  <c r="F403" i="18"/>
  <c r="F404" i="18"/>
  <c r="F405" i="18"/>
  <c r="F406" i="18"/>
  <c r="F407" i="18"/>
  <c r="F408" i="18"/>
  <c r="F409" i="18"/>
  <c r="F410" i="18"/>
  <c r="F411" i="18"/>
  <c r="F412" i="18"/>
  <c r="F413" i="18"/>
  <c r="F414" i="18"/>
  <c r="F415" i="18"/>
  <c r="F416" i="18"/>
  <c r="F417" i="18"/>
  <c r="F418" i="18"/>
  <c r="F419" i="18"/>
  <c r="F420" i="18"/>
  <c r="F421" i="18"/>
  <c r="F422" i="18"/>
  <c r="F423" i="18"/>
  <c r="F424" i="18"/>
  <c r="F425" i="18"/>
  <c r="F426" i="18"/>
  <c r="F427" i="18"/>
  <c r="F428" i="18"/>
  <c r="F429" i="18"/>
  <c r="F430" i="18"/>
  <c r="F431" i="18"/>
  <c r="F432" i="18"/>
  <c r="F433" i="18"/>
  <c r="F434" i="18"/>
  <c r="F435" i="18"/>
  <c r="F436" i="18"/>
  <c r="F437" i="18"/>
  <c r="F438" i="18"/>
  <c r="F439" i="18"/>
  <c r="F440" i="18"/>
  <c r="F441" i="18"/>
  <c r="F442" i="18"/>
  <c r="F443" i="18"/>
  <c r="F444" i="18"/>
  <c r="F445" i="18"/>
  <c r="F446" i="18"/>
  <c r="F447" i="18"/>
  <c r="F448" i="18"/>
  <c r="F449" i="18"/>
  <c r="F450" i="18"/>
  <c r="F451" i="18"/>
  <c r="F452" i="18"/>
  <c r="F453" i="18"/>
  <c r="F454" i="18"/>
  <c r="F455" i="18"/>
  <c r="F456" i="18"/>
  <c r="F457" i="18"/>
  <c r="F458" i="18"/>
  <c r="F459" i="18"/>
  <c r="F460" i="18"/>
  <c r="F461" i="18"/>
  <c r="F462" i="18"/>
  <c r="F463" i="18"/>
  <c r="F464" i="18"/>
  <c r="F465" i="18"/>
  <c r="F466" i="18"/>
  <c r="F467" i="18"/>
  <c r="F468" i="18"/>
  <c r="F469" i="18"/>
  <c r="F470" i="18"/>
  <c r="F471" i="18"/>
  <c r="F472" i="18"/>
  <c r="F473" i="18"/>
  <c r="F474" i="18"/>
  <c r="F475" i="18"/>
  <c r="F476" i="18"/>
  <c r="F477" i="18"/>
  <c r="F478" i="18"/>
  <c r="F479" i="18"/>
  <c r="F480" i="18"/>
  <c r="F481" i="18"/>
  <c r="F482" i="18"/>
  <c r="F483" i="18"/>
  <c r="F484" i="18"/>
  <c r="F485" i="18"/>
  <c r="F486" i="18"/>
  <c r="F487" i="18"/>
  <c r="F488" i="18"/>
  <c r="F489" i="18"/>
  <c r="F490" i="18"/>
  <c r="F491" i="18"/>
  <c r="F492" i="18"/>
  <c r="F493" i="18"/>
  <c r="F494" i="18"/>
  <c r="F495" i="18"/>
  <c r="F496" i="18"/>
  <c r="F497" i="18"/>
  <c r="F498" i="18"/>
  <c r="F499" i="18"/>
  <c r="F500" i="18"/>
  <c r="F501" i="18"/>
  <c r="F502" i="18"/>
  <c r="F503" i="18"/>
  <c r="F504" i="18"/>
  <c r="F505" i="18"/>
  <c r="F506" i="18"/>
  <c r="F507" i="18"/>
  <c r="F508" i="18"/>
  <c r="F509" i="18"/>
  <c r="F510" i="18"/>
  <c r="F511" i="18"/>
  <c r="F512" i="18"/>
  <c r="F513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F526" i="18"/>
  <c r="F527" i="18"/>
  <c r="F528" i="18"/>
  <c r="F529" i="18"/>
  <c r="F530" i="18"/>
  <c r="F531" i="18"/>
  <c r="F532" i="18"/>
  <c r="F533" i="18"/>
  <c r="F534" i="18"/>
  <c r="F535" i="18"/>
  <c r="F536" i="18"/>
  <c r="F537" i="18"/>
  <c r="F538" i="18"/>
  <c r="F539" i="18"/>
  <c r="F540" i="18"/>
  <c r="F541" i="18"/>
  <c r="F542" i="18"/>
  <c r="F543" i="18"/>
  <c r="F544" i="18"/>
  <c r="F545" i="18"/>
  <c r="F546" i="18"/>
  <c r="F547" i="18"/>
  <c r="F548" i="18"/>
  <c r="F549" i="18"/>
  <c r="F550" i="18"/>
  <c r="F551" i="18"/>
  <c r="F552" i="18"/>
  <c r="F553" i="18"/>
  <c r="F554" i="18"/>
  <c r="F555" i="18"/>
  <c r="F556" i="18"/>
  <c r="F557" i="18"/>
  <c r="F558" i="18"/>
  <c r="F559" i="18"/>
  <c r="F560" i="18"/>
  <c r="F561" i="18"/>
  <c r="F562" i="18"/>
  <c r="F563" i="18"/>
  <c r="F564" i="18"/>
  <c r="F565" i="18"/>
  <c r="F566" i="18"/>
  <c r="F567" i="18"/>
  <c r="F568" i="18"/>
  <c r="F569" i="18"/>
  <c r="F570" i="18"/>
  <c r="F571" i="18"/>
  <c r="F572" i="18"/>
  <c r="F573" i="18"/>
  <c r="F574" i="18"/>
  <c r="F575" i="18"/>
  <c r="F576" i="18"/>
  <c r="F577" i="18"/>
  <c r="F578" i="18"/>
  <c r="F579" i="18"/>
  <c r="F580" i="18"/>
  <c r="F581" i="18"/>
  <c r="F582" i="18"/>
  <c r="F583" i="18"/>
  <c r="F584" i="18"/>
  <c r="F585" i="18"/>
  <c r="F586" i="18"/>
  <c r="F587" i="18"/>
  <c r="F588" i="18"/>
  <c r="F589" i="18"/>
  <c r="F590" i="18"/>
  <c r="F591" i="18"/>
  <c r="F592" i="18"/>
  <c r="F593" i="18"/>
  <c r="F594" i="18"/>
  <c r="F595" i="18"/>
  <c r="F596" i="18"/>
  <c r="F597" i="18"/>
  <c r="F598" i="18"/>
  <c r="F599" i="18"/>
  <c r="F600" i="18"/>
  <c r="F601" i="18"/>
  <c r="F602" i="18"/>
  <c r="F603" i="18"/>
  <c r="F604" i="18"/>
  <c r="F605" i="18"/>
  <c r="F606" i="18"/>
  <c r="F607" i="18"/>
  <c r="F608" i="18"/>
  <c r="F609" i="18"/>
  <c r="F610" i="18"/>
  <c r="F611" i="18"/>
  <c r="F612" i="18"/>
  <c r="F613" i="18"/>
  <c r="F614" i="18"/>
  <c r="F615" i="18"/>
  <c r="F616" i="18"/>
  <c r="F617" i="18"/>
  <c r="F618" i="18"/>
  <c r="F619" i="18"/>
  <c r="F620" i="18"/>
  <c r="F621" i="18"/>
  <c r="F622" i="18"/>
  <c r="F623" i="18"/>
  <c r="F624" i="18"/>
  <c r="F625" i="18"/>
  <c r="F626" i="18"/>
  <c r="F627" i="18"/>
  <c r="F628" i="18"/>
  <c r="F629" i="18"/>
  <c r="F630" i="18"/>
  <c r="F631" i="18"/>
  <c r="F632" i="18"/>
  <c r="F633" i="18"/>
  <c r="F634" i="18"/>
  <c r="F635" i="18"/>
  <c r="F636" i="18"/>
  <c r="F637" i="18"/>
  <c r="F638" i="18"/>
  <c r="F639" i="18"/>
  <c r="F640" i="18"/>
  <c r="F641" i="18"/>
  <c r="F642" i="18"/>
  <c r="F643" i="18"/>
  <c r="F644" i="18"/>
  <c r="F645" i="18"/>
  <c r="F646" i="18"/>
  <c r="F647" i="18"/>
  <c r="F648" i="18"/>
  <c r="F649" i="18"/>
  <c r="F650" i="18"/>
  <c r="F651" i="18"/>
  <c r="F652" i="18"/>
  <c r="F653" i="18"/>
  <c r="F654" i="18"/>
  <c r="F655" i="18"/>
  <c r="F656" i="18"/>
  <c r="F657" i="18"/>
  <c r="F658" i="18"/>
  <c r="F659" i="18"/>
  <c r="F660" i="18"/>
  <c r="F661" i="18"/>
  <c r="F662" i="18"/>
  <c r="F663" i="18"/>
  <c r="F664" i="18"/>
  <c r="F665" i="18"/>
  <c r="F666" i="18"/>
  <c r="F667" i="18"/>
  <c r="F668" i="18"/>
  <c r="F669" i="18"/>
  <c r="F670" i="18"/>
  <c r="F671" i="18"/>
  <c r="F672" i="18"/>
  <c r="F673" i="18"/>
  <c r="F674" i="18"/>
  <c r="F675" i="18"/>
  <c r="F676" i="18"/>
  <c r="F677" i="18"/>
  <c r="F678" i="18"/>
  <c r="F679" i="18"/>
  <c r="F680" i="18"/>
  <c r="F681" i="18"/>
  <c r="F682" i="18"/>
  <c r="F683" i="18"/>
  <c r="F684" i="18"/>
  <c r="F685" i="18"/>
  <c r="F686" i="18"/>
  <c r="F687" i="18"/>
  <c r="F688" i="18"/>
  <c r="F689" i="18"/>
  <c r="F690" i="18"/>
  <c r="F691" i="18"/>
  <c r="F692" i="18"/>
  <c r="F693" i="18"/>
  <c r="F694" i="18"/>
  <c r="F695" i="18"/>
  <c r="F696" i="18"/>
  <c r="F697" i="18"/>
  <c r="F698" i="18"/>
  <c r="F699" i="18"/>
  <c r="F700" i="18"/>
  <c r="F701" i="18"/>
  <c r="F702" i="18"/>
  <c r="F703" i="18"/>
  <c r="F704" i="18"/>
  <c r="F705" i="18"/>
  <c r="F706" i="18"/>
  <c r="F707" i="18"/>
  <c r="F708" i="18"/>
  <c r="F709" i="18"/>
  <c r="F710" i="18"/>
  <c r="F711" i="18"/>
  <c r="F712" i="18"/>
  <c r="F713" i="18"/>
  <c r="F714" i="18"/>
  <c r="F715" i="18"/>
  <c r="F716" i="18"/>
  <c r="F717" i="18"/>
  <c r="F718" i="18"/>
  <c r="F719" i="18"/>
  <c r="F720" i="18"/>
  <c r="F721" i="18"/>
  <c r="F722" i="18"/>
  <c r="F723" i="18"/>
  <c r="F724" i="18"/>
  <c r="F725" i="18"/>
  <c r="F726" i="18"/>
  <c r="F727" i="18"/>
  <c r="F728" i="18"/>
  <c r="F729" i="18"/>
  <c r="F730" i="18"/>
  <c r="F731" i="18"/>
  <c r="F732" i="18"/>
  <c r="F733" i="18"/>
  <c r="F734" i="18"/>
  <c r="F735" i="18"/>
  <c r="F736" i="18"/>
  <c r="F737" i="18"/>
  <c r="F738" i="18"/>
  <c r="F739" i="18"/>
  <c r="F740" i="18"/>
  <c r="F741" i="18"/>
  <c r="F742" i="18"/>
  <c r="F743" i="18"/>
  <c r="F744" i="18"/>
  <c r="F745" i="18"/>
  <c r="F746" i="18"/>
  <c r="F747" i="18"/>
  <c r="F748" i="18"/>
  <c r="F749" i="18"/>
  <c r="F750" i="18"/>
  <c r="F751" i="18"/>
  <c r="F752" i="18"/>
  <c r="F753" i="18"/>
  <c r="F754" i="18"/>
  <c r="F755" i="18"/>
  <c r="F756" i="18"/>
  <c r="F757" i="18"/>
  <c r="F758" i="18"/>
  <c r="F759" i="18"/>
  <c r="F760" i="18"/>
  <c r="F761" i="18"/>
  <c r="F762" i="18"/>
  <c r="F763" i="18"/>
  <c r="F764" i="18"/>
  <c r="F765" i="18"/>
  <c r="F766" i="18"/>
  <c r="F767" i="18"/>
  <c r="F768" i="18"/>
  <c r="F769" i="18"/>
  <c r="F770" i="18"/>
  <c r="F771" i="18"/>
  <c r="F772" i="18"/>
  <c r="F773" i="18"/>
  <c r="F774" i="18"/>
  <c r="F775" i="18"/>
  <c r="F776" i="18"/>
  <c r="F777" i="18"/>
  <c r="F778" i="18"/>
  <c r="F779" i="18"/>
  <c r="F780" i="18"/>
  <c r="F781" i="18"/>
  <c r="F782" i="18"/>
  <c r="F783" i="18"/>
  <c r="F784" i="18"/>
  <c r="F785" i="18"/>
  <c r="F786" i="18"/>
  <c r="F787" i="18"/>
  <c r="F788" i="18"/>
  <c r="F789" i="18"/>
  <c r="F790" i="18"/>
  <c r="F791" i="18"/>
  <c r="F792" i="18"/>
  <c r="F793" i="18"/>
  <c r="F794" i="18"/>
  <c r="F795" i="18"/>
  <c r="F796" i="18"/>
  <c r="F797" i="18"/>
  <c r="F798" i="18"/>
  <c r="F799" i="18"/>
  <c r="F800" i="18"/>
  <c r="F801" i="18"/>
  <c r="F802" i="18"/>
  <c r="F803" i="18"/>
  <c r="F804" i="18"/>
  <c r="F805" i="18"/>
  <c r="F806" i="18"/>
  <c r="F807" i="18"/>
  <c r="F808" i="18"/>
  <c r="F809" i="18"/>
  <c r="F810" i="18"/>
  <c r="F811" i="18"/>
  <c r="F812" i="18"/>
  <c r="F813" i="18"/>
  <c r="F814" i="18"/>
  <c r="F815" i="18"/>
  <c r="F816" i="18"/>
  <c r="F817" i="18"/>
  <c r="F818" i="18"/>
  <c r="F819" i="18"/>
  <c r="F820" i="18"/>
  <c r="F821" i="18"/>
  <c r="F822" i="18"/>
  <c r="F823" i="18"/>
  <c r="F824" i="18"/>
  <c r="F825" i="18"/>
  <c r="F826" i="18"/>
  <c r="F827" i="18"/>
  <c r="F828" i="18"/>
  <c r="F829" i="18"/>
  <c r="F830" i="18"/>
  <c r="F831" i="18"/>
  <c r="F832" i="18"/>
  <c r="F833" i="18"/>
  <c r="F834" i="18"/>
  <c r="F835" i="18"/>
  <c r="F836" i="18"/>
  <c r="F837" i="18"/>
  <c r="F838" i="18"/>
  <c r="F839" i="18"/>
  <c r="F840" i="18"/>
  <c r="F841" i="18"/>
  <c r="F842" i="18"/>
  <c r="F843" i="18"/>
  <c r="F844" i="18"/>
  <c r="F845" i="18"/>
  <c r="F846" i="18"/>
  <c r="F847" i="18"/>
  <c r="F848" i="18"/>
  <c r="F849" i="18"/>
  <c r="F850" i="18"/>
  <c r="F851" i="18"/>
  <c r="F852" i="18"/>
  <c r="F853" i="18"/>
  <c r="F854" i="18"/>
  <c r="F855" i="18"/>
  <c r="F856" i="18"/>
  <c r="F857" i="18"/>
  <c r="F858" i="18"/>
  <c r="F859" i="18"/>
  <c r="F860" i="18"/>
  <c r="F861" i="18"/>
  <c r="F862" i="18"/>
  <c r="F863" i="18"/>
  <c r="F864" i="18"/>
  <c r="F865" i="18"/>
  <c r="F866" i="18"/>
  <c r="F867" i="18"/>
  <c r="F868" i="18"/>
  <c r="F869" i="18"/>
  <c r="F870" i="18"/>
  <c r="F871" i="18"/>
  <c r="F872" i="18"/>
  <c r="F873" i="18"/>
  <c r="F874" i="18"/>
  <c r="F875" i="18"/>
  <c r="F876" i="18"/>
  <c r="F877" i="18"/>
  <c r="F878" i="18"/>
  <c r="F879" i="18"/>
  <c r="F880" i="18"/>
  <c r="F881" i="18"/>
  <c r="F882" i="18"/>
  <c r="F883" i="18"/>
  <c r="F884" i="18"/>
  <c r="F885" i="18"/>
  <c r="F886" i="18"/>
  <c r="F887" i="18"/>
  <c r="F888" i="18"/>
  <c r="F889" i="18"/>
  <c r="F890" i="18"/>
  <c r="F891" i="18"/>
  <c r="F892" i="18"/>
  <c r="F893" i="18"/>
  <c r="F894" i="18"/>
  <c r="F895" i="18"/>
  <c r="F896" i="18"/>
  <c r="F897" i="18"/>
  <c r="F898" i="18"/>
  <c r="F899" i="18"/>
  <c r="F900" i="18"/>
  <c r="F901" i="18"/>
  <c r="F902" i="18"/>
  <c r="F903" i="18"/>
  <c r="F904" i="18"/>
  <c r="F905" i="18"/>
  <c r="F906" i="18"/>
  <c r="F907" i="18"/>
  <c r="F908" i="18"/>
  <c r="F909" i="18"/>
  <c r="F910" i="18"/>
  <c r="F911" i="18"/>
  <c r="F912" i="18"/>
  <c r="F913" i="18"/>
  <c r="F914" i="18"/>
  <c r="F915" i="18"/>
  <c r="F916" i="18"/>
  <c r="F917" i="18"/>
  <c r="F918" i="18"/>
  <c r="F919" i="18"/>
  <c r="F920" i="18"/>
  <c r="F921" i="18"/>
  <c r="F922" i="18"/>
  <c r="F923" i="18"/>
  <c r="F924" i="18"/>
  <c r="F925" i="18"/>
  <c r="F926" i="18"/>
  <c r="F927" i="18"/>
  <c r="F928" i="18"/>
  <c r="F929" i="18"/>
  <c r="F930" i="18"/>
  <c r="F931" i="18"/>
  <c r="F932" i="18"/>
  <c r="F933" i="18"/>
  <c r="F934" i="18"/>
  <c r="F935" i="18"/>
  <c r="F936" i="18"/>
  <c r="F937" i="18"/>
  <c r="F938" i="18"/>
  <c r="F939" i="18"/>
  <c r="F940" i="18"/>
  <c r="F941" i="18"/>
  <c r="F942" i="18"/>
  <c r="F943" i="18"/>
  <c r="F944" i="18"/>
  <c r="F945" i="18"/>
  <c r="F946" i="18"/>
  <c r="F947" i="18"/>
  <c r="F948" i="18"/>
  <c r="F949" i="18"/>
  <c r="F950" i="18"/>
  <c r="F951" i="18"/>
  <c r="F952" i="18"/>
  <c r="F953" i="18"/>
  <c r="F954" i="18"/>
  <c r="F955" i="18"/>
  <c r="F956" i="18"/>
  <c r="F957" i="18"/>
  <c r="F958" i="18"/>
  <c r="F959" i="18"/>
  <c r="F960" i="18"/>
  <c r="F961" i="18"/>
  <c r="F962" i="18"/>
  <c r="F963" i="18"/>
  <c r="F964" i="18"/>
  <c r="F965" i="18"/>
  <c r="F966" i="18"/>
  <c r="F967" i="18"/>
  <c r="F968" i="18"/>
  <c r="F969" i="18"/>
  <c r="F970" i="18"/>
  <c r="F971" i="18"/>
  <c r="F972" i="18"/>
  <c r="F973" i="18"/>
  <c r="F974" i="18"/>
  <c r="F975" i="18"/>
  <c r="F976" i="18"/>
  <c r="F977" i="18"/>
  <c r="F978" i="18"/>
  <c r="F979" i="18"/>
  <c r="F980" i="18"/>
  <c r="F981" i="18"/>
  <c r="F982" i="18"/>
  <c r="F983" i="18"/>
  <c r="F984" i="18"/>
  <c r="F985" i="18"/>
  <c r="F986" i="18"/>
  <c r="F987" i="18"/>
  <c r="F988" i="18"/>
  <c r="F989" i="18"/>
  <c r="F990" i="18"/>
  <c r="F991" i="18"/>
  <c r="F992" i="18"/>
  <c r="F993" i="18"/>
  <c r="F994" i="18"/>
  <c r="F995" i="18"/>
  <c r="F996" i="18"/>
  <c r="F997" i="18"/>
  <c r="F998" i="18"/>
  <c r="F999" i="18"/>
  <c r="F1000" i="18"/>
  <c r="F1001" i="18"/>
  <c r="F1002" i="18"/>
  <c r="F1003" i="18"/>
  <c r="F1004" i="18"/>
  <c r="F1005" i="18"/>
  <c r="F1006" i="18"/>
  <c r="F1007" i="18"/>
  <c r="F1008" i="18"/>
  <c r="F1009" i="18"/>
  <c r="F1010" i="18"/>
  <c r="F1011" i="18"/>
  <c r="F1012" i="18"/>
  <c r="F1013" i="18"/>
  <c r="F1014" i="18"/>
  <c r="F1015" i="18"/>
  <c r="F1016" i="18"/>
  <c r="F1017" i="18"/>
  <c r="F1018" i="18"/>
  <c r="F1019" i="18"/>
  <c r="F1020" i="18"/>
  <c r="F1021" i="18"/>
  <c r="F1022" i="18"/>
  <c r="F1023" i="18"/>
  <c r="F1024" i="18"/>
  <c r="F1025" i="18"/>
  <c r="F1026" i="18"/>
  <c r="F1027" i="18"/>
  <c r="F1028" i="18"/>
  <c r="F1029" i="18"/>
  <c r="F1030" i="18"/>
  <c r="F1031" i="18"/>
  <c r="F1032" i="18"/>
  <c r="F1033" i="18"/>
  <c r="F1034" i="18"/>
  <c r="F1035" i="18"/>
  <c r="F1036" i="18"/>
  <c r="F1037" i="18"/>
  <c r="F1038" i="18"/>
  <c r="F1039" i="18"/>
  <c r="F1040" i="18"/>
  <c r="F1041" i="18"/>
  <c r="F1042" i="18"/>
  <c r="F1043" i="18"/>
  <c r="F1044" i="18"/>
  <c r="F1045" i="18"/>
  <c r="F1046" i="18"/>
  <c r="F1047" i="18"/>
  <c r="F1048" i="18"/>
  <c r="F1049" i="18"/>
  <c r="F1050" i="18"/>
  <c r="F1051" i="18"/>
  <c r="F1052" i="18"/>
  <c r="F1053" i="18"/>
  <c r="F1054" i="18"/>
  <c r="F1055" i="18"/>
  <c r="F1056" i="18"/>
  <c r="F1057" i="18"/>
  <c r="F1058" i="18"/>
  <c r="F1059" i="18"/>
  <c r="F1060" i="18"/>
  <c r="F1061" i="18"/>
  <c r="F1062" i="18"/>
  <c r="F1063" i="18"/>
  <c r="F1064" i="18"/>
  <c r="F1065" i="18"/>
  <c r="F1066" i="18"/>
  <c r="F1067" i="18"/>
  <c r="F1068" i="18"/>
  <c r="F1069" i="18"/>
  <c r="F1070" i="18"/>
  <c r="F1071" i="18"/>
  <c r="F1072" i="18"/>
  <c r="F1073" i="18"/>
  <c r="F1074" i="18"/>
  <c r="F1075" i="18"/>
  <c r="F1076" i="18"/>
  <c r="F1077" i="18"/>
  <c r="F1078" i="18"/>
  <c r="F1079" i="18"/>
  <c r="F1080" i="18"/>
  <c r="F1081" i="18"/>
  <c r="F1082" i="18"/>
  <c r="F1083" i="18"/>
  <c r="F1084" i="18"/>
  <c r="F1085" i="18"/>
  <c r="F1086" i="18"/>
  <c r="F1087" i="18"/>
  <c r="F1088" i="18"/>
  <c r="F1089" i="18"/>
  <c r="F1090" i="18"/>
  <c r="F1091" i="18"/>
  <c r="F1092" i="18"/>
  <c r="F1093" i="18"/>
  <c r="F1094" i="18"/>
  <c r="F1095" i="18"/>
  <c r="F1096" i="18"/>
  <c r="F1097" i="18"/>
  <c r="F1098" i="18"/>
  <c r="F1099" i="18"/>
  <c r="F1100" i="18"/>
  <c r="F1101" i="18"/>
  <c r="F1102" i="18"/>
  <c r="F1103" i="18"/>
  <c r="F1104" i="18"/>
  <c r="F1105" i="18"/>
  <c r="F1106" i="18"/>
  <c r="F1107" i="18"/>
  <c r="F1108" i="18"/>
  <c r="F1109" i="18"/>
  <c r="F1110" i="18"/>
  <c r="F1111" i="18"/>
  <c r="F1112" i="18"/>
  <c r="F1113" i="18"/>
  <c r="F1114" i="18"/>
  <c r="F1115" i="18"/>
  <c r="F1116" i="18"/>
  <c r="F1117" i="18"/>
  <c r="F1118" i="18"/>
  <c r="F1119" i="18"/>
  <c r="F1120" i="18"/>
  <c r="F1121" i="18"/>
  <c r="F1122" i="18"/>
  <c r="F1123" i="18"/>
  <c r="F1124" i="18"/>
  <c r="F1125" i="18"/>
  <c r="F1126" i="18"/>
  <c r="F1127" i="18"/>
  <c r="F1128" i="18"/>
  <c r="F1129" i="18"/>
  <c r="F1130" i="18"/>
  <c r="F1131" i="18"/>
  <c r="F1132" i="18"/>
  <c r="F1133" i="18"/>
  <c r="F1134" i="18"/>
  <c r="F1135" i="18"/>
  <c r="F1136" i="18"/>
  <c r="F1137" i="18"/>
  <c r="F1138" i="18"/>
  <c r="F1139" i="18"/>
  <c r="F1140" i="18"/>
  <c r="F1141" i="18"/>
  <c r="F1142" i="18"/>
  <c r="F1143" i="18"/>
  <c r="F1144" i="18"/>
  <c r="F1145" i="18"/>
  <c r="F1146" i="18"/>
  <c r="F1147" i="18"/>
  <c r="F1148" i="18"/>
  <c r="F1149" i="18"/>
  <c r="F1150" i="18"/>
  <c r="F1151" i="18"/>
  <c r="F1152" i="18"/>
  <c r="F1153" i="18"/>
  <c r="F1154" i="18"/>
  <c r="F1155" i="18"/>
  <c r="F1156" i="18"/>
  <c r="F1157" i="18"/>
  <c r="F1158" i="18"/>
  <c r="F1159" i="18"/>
  <c r="F1160" i="18"/>
  <c r="F1161" i="18"/>
  <c r="F1162" i="18"/>
  <c r="F1163" i="18"/>
  <c r="F1164" i="18"/>
  <c r="F1165" i="18"/>
  <c r="F2" i="18"/>
  <c r="E3" i="18"/>
  <c r="G3" i="18" s="1"/>
  <c r="E4" i="18"/>
  <c r="G4" i="18" s="1"/>
  <c r="E5" i="18"/>
  <c r="G5" i="18" s="1"/>
  <c r="E6" i="18"/>
  <c r="E7" i="18"/>
  <c r="G7" i="18" s="1"/>
  <c r="E8" i="18"/>
  <c r="G8" i="18" s="1"/>
  <c r="E9" i="18"/>
  <c r="G9" i="18" s="1"/>
  <c r="E10" i="18"/>
  <c r="G10" i="18" s="1"/>
  <c r="E11" i="18"/>
  <c r="G11" i="18" s="1"/>
  <c r="E12" i="18"/>
  <c r="G12" i="18" s="1"/>
  <c r="E13" i="18"/>
  <c r="E14" i="18"/>
  <c r="G14" i="18" s="1"/>
  <c r="E15" i="18"/>
  <c r="E16" i="18"/>
  <c r="G16" i="18" s="1"/>
  <c r="E17" i="18"/>
  <c r="G17" i="18" s="1"/>
  <c r="E18" i="18"/>
  <c r="G18" i="18" s="1"/>
  <c r="E19" i="18"/>
  <c r="G19" i="18" s="1"/>
  <c r="E20" i="18"/>
  <c r="G20" i="18" s="1"/>
  <c r="E21" i="18"/>
  <c r="G21" i="18" s="1"/>
  <c r="E22" i="18"/>
  <c r="G22" i="18" s="1"/>
  <c r="E23" i="18"/>
  <c r="G23" i="18" s="1"/>
  <c r="E24" i="18"/>
  <c r="G24" i="18" s="1"/>
  <c r="E25" i="18"/>
  <c r="E26" i="18"/>
  <c r="G26" i="18" s="1"/>
  <c r="E27" i="18"/>
  <c r="G27" i="18" s="1"/>
  <c r="E28" i="18"/>
  <c r="G28" i="18" s="1"/>
  <c r="E29" i="18"/>
  <c r="G29" i="18" s="1"/>
  <c r="E30" i="18"/>
  <c r="G30" i="18" s="1"/>
  <c r="E31" i="18"/>
  <c r="G31" i="18" s="1"/>
  <c r="E32" i="18"/>
  <c r="G32" i="18" s="1"/>
  <c r="E33" i="18"/>
  <c r="E34" i="18"/>
  <c r="G34" i="18" s="1"/>
  <c r="E35" i="18"/>
  <c r="G35" i="18" s="1"/>
  <c r="E36" i="18"/>
  <c r="G36" i="18" s="1"/>
  <c r="E37" i="18"/>
  <c r="E38" i="18"/>
  <c r="G38" i="18" s="1"/>
  <c r="E39" i="18"/>
  <c r="G39" i="18" s="1"/>
  <c r="E40" i="18"/>
  <c r="G40" i="18" s="1"/>
  <c r="E41" i="18"/>
  <c r="G41" i="18" s="1"/>
  <c r="E42" i="18"/>
  <c r="G42" i="18" s="1"/>
  <c r="E43" i="18"/>
  <c r="G43" i="18" s="1"/>
  <c r="E44" i="18"/>
  <c r="G44" i="18" s="1"/>
  <c r="E45" i="18"/>
  <c r="G45" i="18" s="1"/>
  <c r="E46" i="18"/>
  <c r="G46" i="18" s="1"/>
  <c r="E47" i="18"/>
  <c r="G47" i="18" s="1"/>
  <c r="E48" i="18"/>
  <c r="G48" i="18" s="1"/>
  <c r="E49" i="18"/>
  <c r="G49" i="18" s="1"/>
  <c r="E50" i="18"/>
  <c r="G50" i="18" s="1"/>
  <c r="E51" i="18"/>
  <c r="G51" i="18" s="1"/>
  <c r="E52" i="18"/>
  <c r="E53" i="18"/>
  <c r="G53" i="18" s="1"/>
  <c r="E54" i="18"/>
  <c r="E55" i="18"/>
  <c r="G55" i="18" s="1"/>
  <c r="E56" i="18"/>
  <c r="G56" i="18" s="1"/>
  <c r="E57" i="18"/>
  <c r="G57" i="18" s="1"/>
  <c r="E58" i="18"/>
  <c r="G58" i="18" s="1"/>
  <c r="E59" i="18"/>
  <c r="G59" i="18" s="1"/>
  <c r="E60" i="18"/>
  <c r="G60" i="18" s="1"/>
  <c r="E61" i="18"/>
  <c r="G61" i="18" s="1"/>
  <c r="E62" i="18"/>
  <c r="G62" i="18" s="1"/>
  <c r="E63" i="18"/>
  <c r="G63" i="18" s="1"/>
  <c r="E64" i="18"/>
  <c r="E65" i="18"/>
  <c r="G65" i="18" s="1"/>
  <c r="E66" i="18"/>
  <c r="G66" i="18" s="1"/>
  <c r="E67" i="18"/>
  <c r="G67" i="18" s="1"/>
  <c r="E68" i="18"/>
  <c r="G68" i="18" s="1"/>
  <c r="E69" i="18"/>
  <c r="G69" i="18" s="1"/>
  <c r="E70" i="18"/>
  <c r="G70" i="18" s="1"/>
  <c r="E71" i="18"/>
  <c r="G71" i="18" s="1"/>
  <c r="E72" i="18"/>
  <c r="G72" i="18" s="1"/>
  <c r="E73" i="18"/>
  <c r="E74" i="18"/>
  <c r="G74" i="18" s="1"/>
  <c r="E75" i="18"/>
  <c r="G75" i="18" s="1"/>
  <c r="E76" i="18"/>
  <c r="E77" i="18"/>
  <c r="G77" i="18" s="1"/>
  <c r="E78" i="18"/>
  <c r="G78" i="18" s="1"/>
  <c r="E79" i="18"/>
  <c r="G79" i="18" s="1"/>
  <c r="E80" i="18"/>
  <c r="G80" i="18" s="1"/>
  <c r="E81" i="18"/>
  <c r="G81" i="18" s="1"/>
  <c r="E82" i="18"/>
  <c r="G82" i="18" s="1"/>
  <c r="E83" i="18"/>
  <c r="G83" i="18" s="1"/>
  <c r="E84" i="18"/>
  <c r="G84" i="18" s="1"/>
  <c r="E85" i="18"/>
  <c r="E86" i="18"/>
  <c r="G86" i="18" s="1"/>
  <c r="E87" i="18"/>
  <c r="G87" i="18" s="1"/>
  <c r="E88" i="18"/>
  <c r="G88" i="18" s="1"/>
  <c r="E89" i="18"/>
  <c r="G89" i="18" s="1"/>
  <c r="E90" i="18"/>
  <c r="G90" i="18" s="1"/>
  <c r="E91" i="18"/>
  <c r="G91" i="18" s="1"/>
  <c r="E92" i="18"/>
  <c r="G92" i="18" s="1"/>
  <c r="E93" i="18"/>
  <c r="G93" i="18" s="1"/>
  <c r="E94" i="18"/>
  <c r="G94" i="18" s="1"/>
  <c r="E95" i="18"/>
  <c r="G95" i="18" s="1"/>
  <c r="E96" i="18"/>
  <c r="G96" i="18" s="1"/>
  <c r="E97" i="18"/>
  <c r="G97" i="18" s="1"/>
  <c r="E98" i="18"/>
  <c r="G98" i="18" s="1"/>
  <c r="E99" i="18"/>
  <c r="G99" i="18" s="1"/>
  <c r="E100" i="18"/>
  <c r="G100" i="18" s="1"/>
  <c r="E101" i="18"/>
  <c r="G101" i="18" s="1"/>
  <c r="E102" i="18"/>
  <c r="G102" i="18" s="1"/>
  <c r="E103" i="18"/>
  <c r="G103" i="18" s="1"/>
  <c r="E104" i="18"/>
  <c r="G104" i="18" s="1"/>
  <c r="E105" i="18"/>
  <c r="G105" i="18" s="1"/>
  <c r="E106" i="18"/>
  <c r="G106" i="18" s="1"/>
  <c r="E107" i="18"/>
  <c r="G107" i="18" s="1"/>
  <c r="E108" i="18"/>
  <c r="G108" i="18" s="1"/>
  <c r="E109" i="18"/>
  <c r="G109" i="18" s="1"/>
  <c r="E110" i="18"/>
  <c r="G110" i="18" s="1"/>
  <c r="E111" i="18"/>
  <c r="G111" i="18" s="1"/>
  <c r="E112" i="18"/>
  <c r="E113" i="18"/>
  <c r="G113" i="18" s="1"/>
  <c r="E114" i="18"/>
  <c r="G114" i="18" s="1"/>
  <c r="E115" i="18"/>
  <c r="G115" i="18" s="1"/>
  <c r="E116" i="18"/>
  <c r="G116" i="18" s="1"/>
  <c r="E117" i="18"/>
  <c r="G117" i="18" s="1"/>
  <c r="E118" i="18"/>
  <c r="G118" i="18" s="1"/>
  <c r="E119" i="18"/>
  <c r="G119" i="18" s="1"/>
  <c r="E120" i="18"/>
  <c r="G120" i="18" s="1"/>
  <c r="E121" i="18"/>
  <c r="G121" i="18" s="1"/>
  <c r="E122" i="18"/>
  <c r="G122" i="18" s="1"/>
  <c r="E123" i="18"/>
  <c r="E124" i="18"/>
  <c r="G124" i="18" s="1"/>
  <c r="E125" i="18"/>
  <c r="G125" i="18" s="1"/>
  <c r="E126" i="18"/>
  <c r="G126" i="18" s="1"/>
  <c r="E127" i="18"/>
  <c r="G127" i="18" s="1"/>
  <c r="E128" i="18"/>
  <c r="G128" i="18" s="1"/>
  <c r="E129" i="18"/>
  <c r="E130" i="18"/>
  <c r="G130" i="18" s="1"/>
  <c r="E131" i="18"/>
  <c r="E132" i="18"/>
  <c r="G132" i="18" s="1"/>
  <c r="E133" i="18"/>
  <c r="G133" i="18" s="1"/>
  <c r="E134" i="18"/>
  <c r="G134" i="18" s="1"/>
  <c r="E135" i="18"/>
  <c r="G135" i="18" s="1"/>
  <c r="E136" i="18"/>
  <c r="G136" i="18" s="1"/>
  <c r="E137" i="18"/>
  <c r="G137" i="18" s="1"/>
  <c r="E138" i="18"/>
  <c r="G138" i="18" s="1"/>
  <c r="E139" i="18"/>
  <c r="G139" i="18" s="1"/>
  <c r="E140" i="18"/>
  <c r="E141" i="18"/>
  <c r="G141" i="18" s="1"/>
  <c r="E142" i="18"/>
  <c r="G142" i="18" s="1"/>
  <c r="E143" i="18"/>
  <c r="G143" i="18" s="1"/>
  <c r="E144" i="18"/>
  <c r="G144" i="18" s="1"/>
  <c r="E145" i="18"/>
  <c r="G145" i="18" s="1"/>
  <c r="E146" i="18"/>
  <c r="G146" i="18" s="1"/>
  <c r="E147" i="18"/>
  <c r="G147" i="18" s="1"/>
  <c r="E148" i="18"/>
  <c r="E149" i="18"/>
  <c r="G149" i="18" s="1"/>
  <c r="E150" i="18"/>
  <c r="G150" i="18" s="1"/>
  <c r="E151" i="18"/>
  <c r="G151" i="18" s="1"/>
  <c r="E152" i="18"/>
  <c r="G152" i="18" s="1"/>
  <c r="E153" i="18"/>
  <c r="G153" i="18" s="1"/>
  <c r="E154" i="18"/>
  <c r="G154" i="18" s="1"/>
  <c r="E155" i="18"/>
  <c r="G155" i="18" s="1"/>
  <c r="E156" i="18"/>
  <c r="G156" i="18" s="1"/>
  <c r="E157" i="18"/>
  <c r="G157" i="18" s="1"/>
  <c r="E158" i="18"/>
  <c r="G158" i="18" s="1"/>
  <c r="E159" i="18"/>
  <c r="E160" i="18"/>
  <c r="G160" i="18" s="1"/>
  <c r="E161" i="18"/>
  <c r="G161" i="18" s="1"/>
  <c r="E162" i="18"/>
  <c r="G162" i="18" s="1"/>
  <c r="E163" i="18"/>
  <c r="G163" i="18" s="1"/>
  <c r="E164" i="18"/>
  <c r="G164" i="18" s="1"/>
  <c r="E165" i="18"/>
  <c r="E166" i="18"/>
  <c r="G166" i="18" s="1"/>
  <c r="E167" i="18"/>
  <c r="E168" i="18"/>
  <c r="G168" i="18" s="1"/>
  <c r="E169" i="18"/>
  <c r="G169" i="18" s="1"/>
  <c r="E170" i="18"/>
  <c r="G170" i="18" s="1"/>
  <c r="E171" i="18"/>
  <c r="G171" i="18" s="1"/>
  <c r="E172" i="18"/>
  <c r="G172" i="18" s="1"/>
  <c r="E173" i="18"/>
  <c r="G173" i="18" s="1"/>
  <c r="E174" i="18"/>
  <c r="G174" i="18" s="1"/>
  <c r="E175" i="18"/>
  <c r="G175" i="18" s="1"/>
  <c r="E176" i="18"/>
  <c r="E177" i="18"/>
  <c r="G177" i="18" s="1"/>
  <c r="E178" i="18"/>
  <c r="G178" i="18" s="1"/>
  <c r="E179" i="18"/>
  <c r="G179" i="18" s="1"/>
  <c r="E180" i="18"/>
  <c r="G180" i="18" s="1"/>
  <c r="E181" i="18"/>
  <c r="G181" i="18" s="1"/>
  <c r="E182" i="18"/>
  <c r="G182" i="18" s="1"/>
  <c r="E183" i="18"/>
  <c r="G183" i="18" s="1"/>
  <c r="E184" i="18"/>
  <c r="E185" i="18"/>
  <c r="G185" i="18" s="1"/>
  <c r="E186" i="18"/>
  <c r="G186" i="18" s="1"/>
  <c r="E187" i="18"/>
  <c r="G187" i="18" s="1"/>
  <c r="E188" i="18"/>
  <c r="G188" i="18" s="1"/>
  <c r="E189" i="18"/>
  <c r="G189" i="18" s="1"/>
  <c r="E190" i="18"/>
  <c r="G190" i="18" s="1"/>
  <c r="E191" i="18"/>
  <c r="G191" i="18" s="1"/>
  <c r="E192" i="18"/>
  <c r="G192" i="18" s="1"/>
  <c r="E193" i="18"/>
  <c r="G193" i="18" s="1"/>
  <c r="E194" i="18"/>
  <c r="G194" i="18" s="1"/>
  <c r="E195" i="18"/>
  <c r="E196" i="18"/>
  <c r="G196" i="18" s="1"/>
  <c r="E197" i="18"/>
  <c r="G197" i="18" s="1"/>
  <c r="E198" i="18"/>
  <c r="G198" i="18" s="1"/>
  <c r="E199" i="18"/>
  <c r="G199" i="18" s="1"/>
  <c r="E200" i="18"/>
  <c r="G200" i="18" s="1"/>
  <c r="E201" i="18"/>
  <c r="E202" i="18"/>
  <c r="G202" i="18" s="1"/>
  <c r="E203" i="18"/>
  <c r="E204" i="18"/>
  <c r="G204" i="18" s="1"/>
  <c r="E205" i="18"/>
  <c r="G205" i="18" s="1"/>
  <c r="E206" i="18"/>
  <c r="G206" i="18" s="1"/>
  <c r="E207" i="18"/>
  <c r="G207" i="18" s="1"/>
  <c r="E208" i="18"/>
  <c r="G208" i="18" s="1"/>
  <c r="E209" i="18"/>
  <c r="G209" i="18" s="1"/>
  <c r="E210" i="18"/>
  <c r="G210" i="18" s="1"/>
  <c r="E211" i="18"/>
  <c r="G211" i="18" s="1"/>
  <c r="E212" i="18"/>
  <c r="E213" i="18"/>
  <c r="G213" i="18" s="1"/>
  <c r="E214" i="18"/>
  <c r="G214" i="18" s="1"/>
  <c r="E215" i="18"/>
  <c r="G215" i="18" s="1"/>
  <c r="E216" i="18"/>
  <c r="G216" i="18" s="1"/>
  <c r="E217" i="18"/>
  <c r="G217" i="18" s="1"/>
  <c r="E218" i="18"/>
  <c r="G218" i="18" s="1"/>
  <c r="E219" i="18"/>
  <c r="G219" i="18" s="1"/>
  <c r="E220" i="18"/>
  <c r="E221" i="18"/>
  <c r="G221" i="18" s="1"/>
  <c r="E222" i="18"/>
  <c r="G222" i="18" s="1"/>
  <c r="E223" i="18"/>
  <c r="G223" i="18" s="1"/>
  <c r="E224" i="18"/>
  <c r="G224" i="18" s="1"/>
  <c r="E225" i="18"/>
  <c r="G225" i="18" s="1"/>
  <c r="E226" i="18"/>
  <c r="G226" i="18" s="1"/>
  <c r="E227" i="18"/>
  <c r="G227" i="18" s="1"/>
  <c r="E228" i="18"/>
  <c r="G228" i="18" s="1"/>
  <c r="E229" i="18"/>
  <c r="G229" i="18" s="1"/>
  <c r="E230" i="18"/>
  <c r="G230" i="18" s="1"/>
  <c r="E231" i="18"/>
  <c r="E232" i="18"/>
  <c r="G232" i="18" s="1"/>
  <c r="E233" i="18"/>
  <c r="G233" i="18" s="1"/>
  <c r="E234" i="18"/>
  <c r="G234" i="18" s="1"/>
  <c r="E235" i="18"/>
  <c r="G235" i="18" s="1"/>
  <c r="E236" i="18"/>
  <c r="G236" i="18" s="1"/>
  <c r="E237" i="18"/>
  <c r="E238" i="18"/>
  <c r="G238" i="18" s="1"/>
  <c r="E239" i="18"/>
  <c r="E240" i="18"/>
  <c r="G240" i="18" s="1"/>
  <c r="E241" i="18"/>
  <c r="G241" i="18" s="1"/>
  <c r="E242" i="18"/>
  <c r="G242" i="18" s="1"/>
  <c r="E243" i="18"/>
  <c r="G243" i="18" s="1"/>
  <c r="E244" i="18"/>
  <c r="G244" i="18" s="1"/>
  <c r="E245" i="18"/>
  <c r="G245" i="18" s="1"/>
  <c r="E246" i="18"/>
  <c r="G246" i="18" s="1"/>
  <c r="E247" i="18"/>
  <c r="G247" i="18" s="1"/>
  <c r="E248" i="18"/>
  <c r="E249" i="18"/>
  <c r="G249" i="18" s="1"/>
  <c r="E250" i="18"/>
  <c r="G250" i="18" s="1"/>
  <c r="E251" i="18"/>
  <c r="G251" i="18" s="1"/>
  <c r="E252" i="18"/>
  <c r="G252" i="18" s="1"/>
  <c r="E253" i="18"/>
  <c r="G253" i="18" s="1"/>
  <c r="E254" i="18"/>
  <c r="G254" i="18" s="1"/>
  <c r="E255" i="18"/>
  <c r="G255" i="18" s="1"/>
  <c r="E256" i="18"/>
  <c r="E257" i="18"/>
  <c r="G257" i="18" s="1"/>
  <c r="E258" i="18"/>
  <c r="G258" i="18" s="1"/>
  <c r="E259" i="18"/>
  <c r="G259" i="18" s="1"/>
  <c r="E260" i="18"/>
  <c r="G260" i="18" s="1"/>
  <c r="E261" i="18"/>
  <c r="G261" i="18" s="1"/>
  <c r="E262" i="18"/>
  <c r="G262" i="18" s="1"/>
  <c r="E263" i="18"/>
  <c r="G263" i="18" s="1"/>
  <c r="E264" i="18"/>
  <c r="G264" i="18" s="1"/>
  <c r="E265" i="18"/>
  <c r="G265" i="18" s="1"/>
  <c r="E266" i="18"/>
  <c r="G266" i="18" s="1"/>
  <c r="E267" i="18"/>
  <c r="E268" i="18"/>
  <c r="G268" i="18" s="1"/>
  <c r="E269" i="18"/>
  <c r="G269" i="18" s="1"/>
  <c r="E270" i="18"/>
  <c r="G270" i="18" s="1"/>
  <c r="E271" i="18"/>
  <c r="G271" i="18" s="1"/>
  <c r="E272" i="18"/>
  <c r="G272" i="18" s="1"/>
  <c r="E273" i="18"/>
  <c r="E274" i="18"/>
  <c r="G274" i="18" s="1"/>
  <c r="E275" i="18"/>
  <c r="E276" i="18"/>
  <c r="G276" i="18" s="1"/>
  <c r="E277" i="18"/>
  <c r="G277" i="18" s="1"/>
  <c r="E278" i="18"/>
  <c r="G278" i="18" s="1"/>
  <c r="E279" i="18"/>
  <c r="G279" i="18" s="1"/>
  <c r="E280" i="18"/>
  <c r="G280" i="18" s="1"/>
  <c r="E281" i="18"/>
  <c r="G281" i="18" s="1"/>
  <c r="E282" i="18"/>
  <c r="G282" i="18" s="1"/>
  <c r="E283" i="18"/>
  <c r="G283" i="18" s="1"/>
  <c r="E284" i="18"/>
  <c r="E285" i="18"/>
  <c r="G285" i="18" s="1"/>
  <c r="E286" i="18"/>
  <c r="G286" i="18" s="1"/>
  <c r="E287" i="18"/>
  <c r="G287" i="18" s="1"/>
  <c r="E288" i="18"/>
  <c r="G288" i="18" s="1"/>
  <c r="E289" i="18"/>
  <c r="G289" i="18" s="1"/>
  <c r="E290" i="18"/>
  <c r="G290" i="18" s="1"/>
  <c r="E291" i="18"/>
  <c r="G291" i="18" s="1"/>
  <c r="E292" i="18"/>
  <c r="E293" i="18"/>
  <c r="G293" i="18" s="1"/>
  <c r="E294" i="18"/>
  <c r="G294" i="18" s="1"/>
  <c r="E295" i="18"/>
  <c r="G295" i="18" s="1"/>
  <c r="E296" i="18"/>
  <c r="G296" i="18" s="1"/>
  <c r="E297" i="18"/>
  <c r="G297" i="18" s="1"/>
  <c r="E298" i="18"/>
  <c r="G298" i="18" s="1"/>
  <c r="E299" i="18"/>
  <c r="G299" i="18" s="1"/>
  <c r="E300" i="18"/>
  <c r="G300" i="18" s="1"/>
  <c r="E301" i="18"/>
  <c r="G301" i="18" s="1"/>
  <c r="E302" i="18"/>
  <c r="G302" i="18" s="1"/>
  <c r="E303" i="18"/>
  <c r="E304" i="18"/>
  <c r="G304" i="18" s="1"/>
  <c r="E305" i="18"/>
  <c r="G305" i="18" s="1"/>
  <c r="E306" i="18"/>
  <c r="G306" i="18" s="1"/>
  <c r="E307" i="18"/>
  <c r="G307" i="18" s="1"/>
  <c r="E308" i="18"/>
  <c r="G308" i="18" s="1"/>
  <c r="E309" i="18"/>
  <c r="E310" i="18"/>
  <c r="G310" i="18" s="1"/>
  <c r="E311" i="18"/>
  <c r="E312" i="18"/>
  <c r="G312" i="18" s="1"/>
  <c r="E313" i="18"/>
  <c r="G313" i="18" s="1"/>
  <c r="E314" i="18"/>
  <c r="G314" i="18" s="1"/>
  <c r="E315" i="18"/>
  <c r="G315" i="18" s="1"/>
  <c r="E316" i="18"/>
  <c r="G316" i="18" s="1"/>
  <c r="E317" i="18"/>
  <c r="G317" i="18" s="1"/>
  <c r="E318" i="18"/>
  <c r="G318" i="18" s="1"/>
  <c r="E319" i="18"/>
  <c r="G319" i="18" s="1"/>
  <c r="E320" i="18"/>
  <c r="E321" i="18"/>
  <c r="G321" i="18" s="1"/>
  <c r="E322" i="18"/>
  <c r="G322" i="18" s="1"/>
  <c r="E323" i="18"/>
  <c r="G323" i="18" s="1"/>
  <c r="E324" i="18"/>
  <c r="G324" i="18" s="1"/>
  <c r="E325" i="18"/>
  <c r="G325" i="18" s="1"/>
  <c r="E326" i="18"/>
  <c r="G326" i="18" s="1"/>
  <c r="E327" i="18"/>
  <c r="G327" i="18" s="1"/>
  <c r="E328" i="18"/>
  <c r="E329" i="18"/>
  <c r="G329" i="18" s="1"/>
  <c r="E330" i="18"/>
  <c r="G330" i="18" s="1"/>
  <c r="E331" i="18"/>
  <c r="G331" i="18" s="1"/>
  <c r="E332" i="18"/>
  <c r="G332" i="18" s="1"/>
  <c r="E333" i="18"/>
  <c r="G333" i="18" s="1"/>
  <c r="E334" i="18"/>
  <c r="G334" i="18" s="1"/>
  <c r="E335" i="18"/>
  <c r="G335" i="18" s="1"/>
  <c r="E336" i="18"/>
  <c r="G336" i="18" s="1"/>
  <c r="E337" i="18"/>
  <c r="G337" i="18" s="1"/>
  <c r="E338" i="18"/>
  <c r="G338" i="18" s="1"/>
  <c r="E339" i="18"/>
  <c r="E340" i="18"/>
  <c r="G340" i="18" s="1"/>
  <c r="E341" i="18"/>
  <c r="G341" i="18" s="1"/>
  <c r="E342" i="18"/>
  <c r="G342" i="18" s="1"/>
  <c r="E343" i="18"/>
  <c r="G343" i="18" s="1"/>
  <c r="E344" i="18"/>
  <c r="G344" i="18" s="1"/>
  <c r="E345" i="18"/>
  <c r="E346" i="18"/>
  <c r="G346" i="18" s="1"/>
  <c r="E347" i="18"/>
  <c r="E348" i="18"/>
  <c r="G348" i="18" s="1"/>
  <c r="E349" i="18"/>
  <c r="G349" i="18" s="1"/>
  <c r="E350" i="18"/>
  <c r="G350" i="18" s="1"/>
  <c r="E351" i="18"/>
  <c r="G351" i="18" s="1"/>
  <c r="E352" i="18"/>
  <c r="G352" i="18" s="1"/>
  <c r="E353" i="18"/>
  <c r="G353" i="18" s="1"/>
  <c r="E354" i="18"/>
  <c r="G354" i="18" s="1"/>
  <c r="E355" i="18"/>
  <c r="G355" i="18" s="1"/>
  <c r="E356" i="18"/>
  <c r="E357" i="18"/>
  <c r="G357" i="18" s="1"/>
  <c r="E358" i="18"/>
  <c r="G358" i="18" s="1"/>
  <c r="E359" i="18"/>
  <c r="G359" i="18" s="1"/>
  <c r="E360" i="18"/>
  <c r="G360" i="18" s="1"/>
  <c r="E361" i="18"/>
  <c r="G361" i="18" s="1"/>
  <c r="E362" i="18"/>
  <c r="G362" i="18" s="1"/>
  <c r="E363" i="18"/>
  <c r="G363" i="18" s="1"/>
  <c r="E364" i="18"/>
  <c r="E365" i="18"/>
  <c r="G365" i="18" s="1"/>
  <c r="E366" i="18"/>
  <c r="G366" i="18" s="1"/>
  <c r="E367" i="18"/>
  <c r="G367" i="18" s="1"/>
  <c r="E368" i="18"/>
  <c r="G368" i="18" s="1"/>
  <c r="E369" i="18"/>
  <c r="G369" i="18" s="1"/>
  <c r="E370" i="18"/>
  <c r="G370" i="18" s="1"/>
  <c r="E371" i="18"/>
  <c r="G371" i="18" s="1"/>
  <c r="E372" i="18"/>
  <c r="G372" i="18" s="1"/>
  <c r="E373" i="18"/>
  <c r="G373" i="18" s="1"/>
  <c r="E374" i="18"/>
  <c r="G374" i="18" s="1"/>
  <c r="E375" i="18"/>
  <c r="E376" i="18"/>
  <c r="G376" i="18" s="1"/>
  <c r="E377" i="18"/>
  <c r="G377" i="18" s="1"/>
  <c r="E378" i="18"/>
  <c r="G378" i="18" s="1"/>
  <c r="E379" i="18"/>
  <c r="G379" i="18" s="1"/>
  <c r="E380" i="18"/>
  <c r="G380" i="18" s="1"/>
  <c r="E381" i="18"/>
  <c r="E382" i="18"/>
  <c r="G382" i="18" s="1"/>
  <c r="E383" i="18"/>
  <c r="E384" i="18"/>
  <c r="G384" i="18" s="1"/>
  <c r="E385" i="18"/>
  <c r="G385" i="18" s="1"/>
  <c r="E386" i="18"/>
  <c r="G386" i="18" s="1"/>
  <c r="E387" i="18"/>
  <c r="G387" i="18" s="1"/>
  <c r="E388" i="18"/>
  <c r="G388" i="18" s="1"/>
  <c r="E389" i="18"/>
  <c r="G389" i="18" s="1"/>
  <c r="E390" i="18"/>
  <c r="G390" i="18" s="1"/>
  <c r="E391" i="18"/>
  <c r="G391" i="18" s="1"/>
  <c r="E392" i="18"/>
  <c r="E393" i="18"/>
  <c r="G393" i="18" s="1"/>
  <c r="E394" i="18"/>
  <c r="G394" i="18" s="1"/>
  <c r="E395" i="18"/>
  <c r="G395" i="18" s="1"/>
  <c r="E396" i="18"/>
  <c r="G396" i="18" s="1"/>
  <c r="E397" i="18"/>
  <c r="G397" i="18" s="1"/>
  <c r="E398" i="18"/>
  <c r="G398" i="18" s="1"/>
  <c r="E399" i="18"/>
  <c r="G399" i="18" s="1"/>
  <c r="E400" i="18"/>
  <c r="E401" i="18"/>
  <c r="G401" i="18" s="1"/>
  <c r="E402" i="18"/>
  <c r="G402" i="18" s="1"/>
  <c r="E403" i="18"/>
  <c r="G403" i="18" s="1"/>
  <c r="E404" i="18"/>
  <c r="G404" i="18" s="1"/>
  <c r="E405" i="18"/>
  <c r="G405" i="18" s="1"/>
  <c r="E406" i="18"/>
  <c r="G406" i="18" s="1"/>
  <c r="E407" i="18"/>
  <c r="G407" i="18" s="1"/>
  <c r="E408" i="18"/>
  <c r="G408" i="18" s="1"/>
  <c r="E409" i="18"/>
  <c r="G409" i="18" s="1"/>
  <c r="E410" i="18"/>
  <c r="G410" i="18" s="1"/>
  <c r="E411" i="18"/>
  <c r="E412" i="18"/>
  <c r="G412" i="18" s="1"/>
  <c r="E413" i="18"/>
  <c r="G413" i="18" s="1"/>
  <c r="E414" i="18"/>
  <c r="G414" i="18" s="1"/>
  <c r="E415" i="18"/>
  <c r="G415" i="18" s="1"/>
  <c r="E416" i="18"/>
  <c r="G416" i="18" s="1"/>
  <c r="E417" i="18"/>
  <c r="E418" i="18"/>
  <c r="G418" i="18" s="1"/>
  <c r="E419" i="18"/>
  <c r="E420" i="18"/>
  <c r="G420" i="18" s="1"/>
  <c r="E421" i="18"/>
  <c r="G421" i="18" s="1"/>
  <c r="E422" i="18"/>
  <c r="G422" i="18" s="1"/>
  <c r="E423" i="18"/>
  <c r="G423" i="18" s="1"/>
  <c r="E424" i="18"/>
  <c r="G424" i="18" s="1"/>
  <c r="E425" i="18"/>
  <c r="G425" i="18" s="1"/>
  <c r="E426" i="18"/>
  <c r="G426" i="18" s="1"/>
  <c r="E427" i="18"/>
  <c r="G427" i="18" s="1"/>
  <c r="E428" i="18"/>
  <c r="E429" i="18"/>
  <c r="G429" i="18" s="1"/>
  <c r="E430" i="18"/>
  <c r="G430" i="18" s="1"/>
  <c r="E431" i="18"/>
  <c r="G431" i="18" s="1"/>
  <c r="E432" i="18"/>
  <c r="G432" i="18" s="1"/>
  <c r="E433" i="18"/>
  <c r="G433" i="18" s="1"/>
  <c r="E434" i="18"/>
  <c r="G434" i="18" s="1"/>
  <c r="E435" i="18"/>
  <c r="G435" i="18" s="1"/>
  <c r="E436" i="18"/>
  <c r="E437" i="18"/>
  <c r="G437" i="18" s="1"/>
  <c r="E438" i="18"/>
  <c r="G438" i="18" s="1"/>
  <c r="E439" i="18"/>
  <c r="G439" i="18" s="1"/>
  <c r="E440" i="18"/>
  <c r="G440" i="18" s="1"/>
  <c r="E441" i="18"/>
  <c r="G441" i="18" s="1"/>
  <c r="E442" i="18"/>
  <c r="G442" i="18" s="1"/>
  <c r="E443" i="18"/>
  <c r="G443" i="18" s="1"/>
  <c r="E444" i="18"/>
  <c r="G444" i="18" s="1"/>
  <c r="E445" i="18"/>
  <c r="G445" i="18" s="1"/>
  <c r="E446" i="18"/>
  <c r="G446" i="18" s="1"/>
  <c r="E447" i="18"/>
  <c r="E448" i="18"/>
  <c r="G448" i="18" s="1"/>
  <c r="E449" i="18"/>
  <c r="G449" i="18" s="1"/>
  <c r="E450" i="18"/>
  <c r="G450" i="18" s="1"/>
  <c r="E451" i="18"/>
  <c r="G451" i="18" s="1"/>
  <c r="E452" i="18"/>
  <c r="G452" i="18" s="1"/>
  <c r="E453" i="18"/>
  <c r="E454" i="18"/>
  <c r="G454" i="18" s="1"/>
  <c r="E455" i="18"/>
  <c r="E456" i="18"/>
  <c r="G456" i="18" s="1"/>
  <c r="E457" i="18"/>
  <c r="G457" i="18" s="1"/>
  <c r="E458" i="18"/>
  <c r="G458" i="18" s="1"/>
  <c r="E459" i="18"/>
  <c r="G459" i="18" s="1"/>
  <c r="E460" i="18"/>
  <c r="G460" i="18" s="1"/>
  <c r="E461" i="18"/>
  <c r="G461" i="18" s="1"/>
  <c r="E462" i="18"/>
  <c r="G462" i="18" s="1"/>
  <c r="E463" i="18"/>
  <c r="G463" i="18" s="1"/>
  <c r="E464" i="18"/>
  <c r="E465" i="18"/>
  <c r="G465" i="18" s="1"/>
  <c r="E466" i="18"/>
  <c r="G466" i="18" s="1"/>
  <c r="E467" i="18"/>
  <c r="G467" i="18" s="1"/>
  <c r="E468" i="18"/>
  <c r="G468" i="18" s="1"/>
  <c r="E469" i="18"/>
  <c r="G469" i="18" s="1"/>
  <c r="E470" i="18"/>
  <c r="G470" i="18" s="1"/>
  <c r="E471" i="18"/>
  <c r="G471" i="18" s="1"/>
  <c r="E472" i="18"/>
  <c r="E473" i="18"/>
  <c r="G473" i="18" s="1"/>
  <c r="E474" i="18"/>
  <c r="G474" i="18" s="1"/>
  <c r="E475" i="18"/>
  <c r="G475" i="18" s="1"/>
  <c r="E476" i="18"/>
  <c r="G476" i="18" s="1"/>
  <c r="E477" i="18"/>
  <c r="G477" i="18" s="1"/>
  <c r="E478" i="18"/>
  <c r="G478" i="18" s="1"/>
  <c r="E479" i="18"/>
  <c r="G479" i="18" s="1"/>
  <c r="E480" i="18"/>
  <c r="G480" i="18" s="1"/>
  <c r="E481" i="18"/>
  <c r="G481" i="18" s="1"/>
  <c r="E482" i="18"/>
  <c r="G482" i="18" s="1"/>
  <c r="E483" i="18"/>
  <c r="E484" i="18"/>
  <c r="G484" i="18" s="1"/>
  <c r="E485" i="18"/>
  <c r="G485" i="18" s="1"/>
  <c r="E486" i="18"/>
  <c r="G486" i="18" s="1"/>
  <c r="E487" i="18"/>
  <c r="G487" i="18" s="1"/>
  <c r="E488" i="18"/>
  <c r="G488" i="18" s="1"/>
  <c r="E489" i="18"/>
  <c r="E490" i="18"/>
  <c r="G490" i="18" s="1"/>
  <c r="E491" i="18"/>
  <c r="E492" i="18"/>
  <c r="G492" i="18" s="1"/>
  <c r="E493" i="18"/>
  <c r="G493" i="18" s="1"/>
  <c r="E494" i="18"/>
  <c r="G494" i="18" s="1"/>
  <c r="E495" i="18"/>
  <c r="G495" i="18" s="1"/>
  <c r="E496" i="18"/>
  <c r="G496" i="18" s="1"/>
  <c r="E497" i="18"/>
  <c r="G497" i="18" s="1"/>
  <c r="E498" i="18"/>
  <c r="G498" i="18" s="1"/>
  <c r="E499" i="18"/>
  <c r="G499" i="18" s="1"/>
  <c r="E500" i="18"/>
  <c r="E501" i="18"/>
  <c r="G501" i="18" s="1"/>
  <c r="E502" i="18"/>
  <c r="G502" i="18" s="1"/>
  <c r="E503" i="18"/>
  <c r="G503" i="18" s="1"/>
  <c r="E504" i="18"/>
  <c r="G504" i="18" s="1"/>
  <c r="E505" i="18"/>
  <c r="G505" i="18" s="1"/>
  <c r="E506" i="18"/>
  <c r="G506" i="18" s="1"/>
  <c r="E507" i="18"/>
  <c r="G507" i="18" s="1"/>
  <c r="E508" i="18"/>
  <c r="E509" i="18"/>
  <c r="G509" i="18" s="1"/>
  <c r="E510" i="18"/>
  <c r="G510" i="18" s="1"/>
  <c r="E511" i="18"/>
  <c r="G511" i="18" s="1"/>
  <c r="E512" i="18"/>
  <c r="G512" i="18" s="1"/>
  <c r="E513" i="18"/>
  <c r="G513" i="18" s="1"/>
  <c r="E514" i="18"/>
  <c r="G514" i="18" s="1"/>
  <c r="E515" i="18"/>
  <c r="G515" i="18" s="1"/>
  <c r="E516" i="18"/>
  <c r="G516" i="18" s="1"/>
  <c r="E517" i="18"/>
  <c r="G517" i="18" s="1"/>
  <c r="E518" i="18"/>
  <c r="G518" i="18" s="1"/>
  <c r="E519" i="18"/>
  <c r="E520" i="18"/>
  <c r="G520" i="18" s="1"/>
  <c r="E521" i="18"/>
  <c r="G521" i="18" s="1"/>
  <c r="E522" i="18"/>
  <c r="G522" i="18" s="1"/>
  <c r="E523" i="18"/>
  <c r="G523" i="18" s="1"/>
  <c r="E524" i="18"/>
  <c r="G524" i="18" s="1"/>
  <c r="E525" i="18"/>
  <c r="E526" i="18"/>
  <c r="G526" i="18" s="1"/>
  <c r="E527" i="18"/>
  <c r="E528" i="18"/>
  <c r="G528" i="18" s="1"/>
  <c r="E529" i="18"/>
  <c r="G529" i="18" s="1"/>
  <c r="E530" i="18"/>
  <c r="G530" i="18" s="1"/>
  <c r="E531" i="18"/>
  <c r="G531" i="18" s="1"/>
  <c r="E532" i="18"/>
  <c r="G532" i="18" s="1"/>
  <c r="E533" i="18"/>
  <c r="G533" i="18" s="1"/>
  <c r="E534" i="18"/>
  <c r="G534" i="18" s="1"/>
  <c r="E535" i="18"/>
  <c r="G535" i="18" s="1"/>
  <c r="E536" i="18"/>
  <c r="E537" i="18"/>
  <c r="G537" i="18" s="1"/>
  <c r="E538" i="18"/>
  <c r="G538" i="18" s="1"/>
  <c r="E539" i="18"/>
  <c r="G539" i="18" s="1"/>
  <c r="E540" i="18"/>
  <c r="G540" i="18" s="1"/>
  <c r="E541" i="18"/>
  <c r="G541" i="18" s="1"/>
  <c r="E542" i="18"/>
  <c r="G542" i="18" s="1"/>
  <c r="E543" i="18"/>
  <c r="G543" i="18" s="1"/>
  <c r="E544" i="18"/>
  <c r="E545" i="18"/>
  <c r="G545" i="18" s="1"/>
  <c r="E546" i="18"/>
  <c r="G546" i="18" s="1"/>
  <c r="E547" i="18"/>
  <c r="G547" i="18" s="1"/>
  <c r="E548" i="18"/>
  <c r="G548" i="18" s="1"/>
  <c r="E549" i="18"/>
  <c r="G549" i="18" s="1"/>
  <c r="E550" i="18"/>
  <c r="G550" i="18" s="1"/>
  <c r="E551" i="18"/>
  <c r="G551" i="18" s="1"/>
  <c r="E552" i="18"/>
  <c r="G552" i="18" s="1"/>
  <c r="E553" i="18"/>
  <c r="G553" i="18" s="1"/>
  <c r="E554" i="18"/>
  <c r="G554" i="18" s="1"/>
  <c r="E555" i="18"/>
  <c r="E556" i="18"/>
  <c r="G556" i="18" s="1"/>
  <c r="E557" i="18"/>
  <c r="G557" i="18" s="1"/>
  <c r="E558" i="18"/>
  <c r="G558" i="18" s="1"/>
  <c r="E559" i="18"/>
  <c r="G559" i="18" s="1"/>
  <c r="E560" i="18"/>
  <c r="G560" i="18" s="1"/>
  <c r="E561" i="18"/>
  <c r="E562" i="18"/>
  <c r="G562" i="18" s="1"/>
  <c r="E563" i="18"/>
  <c r="E564" i="18"/>
  <c r="G564" i="18" s="1"/>
  <c r="E565" i="18"/>
  <c r="G565" i="18" s="1"/>
  <c r="E566" i="18"/>
  <c r="G566" i="18" s="1"/>
  <c r="E567" i="18"/>
  <c r="G567" i="18" s="1"/>
  <c r="E568" i="18"/>
  <c r="G568" i="18" s="1"/>
  <c r="E569" i="18"/>
  <c r="G569" i="18" s="1"/>
  <c r="E570" i="18"/>
  <c r="G570" i="18" s="1"/>
  <c r="E571" i="18"/>
  <c r="G571" i="18" s="1"/>
  <c r="E572" i="18"/>
  <c r="E573" i="18"/>
  <c r="G573" i="18" s="1"/>
  <c r="E574" i="18"/>
  <c r="G574" i="18" s="1"/>
  <c r="E575" i="18"/>
  <c r="G575" i="18" s="1"/>
  <c r="E576" i="18"/>
  <c r="G576" i="18" s="1"/>
  <c r="E577" i="18"/>
  <c r="G577" i="18" s="1"/>
  <c r="E578" i="18"/>
  <c r="G578" i="18" s="1"/>
  <c r="E579" i="18"/>
  <c r="G579" i="18" s="1"/>
  <c r="E580" i="18"/>
  <c r="E581" i="18"/>
  <c r="G581" i="18" s="1"/>
  <c r="E582" i="18"/>
  <c r="G582" i="18" s="1"/>
  <c r="E583" i="18"/>
  <c r="G583" i="18" s="1"/>
  <c r="E584" i="18"/>
  <c r="G584" i="18" s="1"/>
  <c r="E585" i="18"/>
  <c r="G585" i="18" s="1"/>
  <c r="E586" i="18"/>
  <c r="G586" i="18" s="1"/>
  <c r="E587" i="18"/>
  <c r="G587" i="18" s="1"/>
  <c r="E588" i="18"/>
  <c r="G588" i="18" s="1"/>
  <c r="E589" i="18"/>
  <c r="G589" i="18" s="1"/>
  <c r="E590" i="18"/>
  <c r="G590" i="18" s="1"/>
  <c r="E591" i="18"/>
  <c r="E592" i="18"/>
  <c r="G592" i="18" s="1"/>
  <c r="E593" i="18"/>
  <c r="G593" i="18" s="1"/>
  <c r="E594" i="18"/>
  <c r="G594" i="18" s="1"/>
  <c r="E595" i="18"/>
  <c r="G595" i="18" s="1"/>
  <c r="E596" i="18"/>
  <c r="G596" i="18" s="1"/>
  <c r="E597" i="18"/>
  <c r="E598" i="18"/>
  <c r="G598" i="18" s="1"/>
  <c r="E599" i="18"/>
  <c r="E600" i="18"/>
  <c r="G600" i="18" s="1"/>
  <c r="E601" i="18"/>
  <c r="G601" i="18" s="1"/>
  <c r="E602" i="18"/>
  <c r="G602" i="18" s="1"/>
  <c r="E603" i="18"/>
  <c r="G603" i="18" s="1"/>
  <c r="E604" i="18"/>
  <c r="G604" i="18" s="1"/>
  <c r="E605" i="18"/>
  <c r="G605" i="18" s="1"/>
  <c r="E606" i="18"/>
  <c r="G606" i="18" s="1"/>
  <c r="E607" i="18"/>
  <c r="G607" i="18" s="1"/>
  <c r="E608" i="18"/>
  <c r="E609" i="18"/>
  <c r="G609" i="18" s="1"/>
  <c r="E610" i="18"/>
  <c r="G610" i="18" s="1"/>
  <c r="E611" i="18"/>
  <c r="G611" i="18" s="1"/>
  <c r="E612" i="18"/>
  <c r="G612" i="18" s="1"/>
  <c r="E613" i="18"/>
  <c r="G613" i="18" s="1"/>
  <c r="E614" i="18"/>
  <c r="G614" i="18" s="1"/>
  <c r="E615" i="18"/>
  <c r="G615" i="18" s="1"/>
  <c r="E616" i="18"/>
  <c r="E617" i="18"/>
  <c r="G617" i="18" s="1"/>
  <c r="E618" i="18"/>
  <c r="G618" i="18" s="1"/>
  <c r="E619" i="18"/>
  <c r="G619" i="18" s="1"/>
  <c r="E620" i="18"/>
  <c r="G620" i="18" s="1"/>
  <c r="E621" i="18"/>
  <c r="G621" i="18" s="1"/>
  <c r="E622" i="18"/>
  <c r="G622" i="18" s="1"/>
  <c r="E623" i="18"/>
  <c r="G623" i="18" s="1"/>
  <c r="E624" i="18"/>
  <c r="G624" i="18" s="1"/>
  <c r="E625" i="18"/>
  <c r="G625" i="18" s="1"/>
  <c r="E626" i="18"/>
  <c r="G626" i="18" s="1"/>
  <c r="E627" i="18"/>
  <c r="E628" i="18"/>
  <c r="G628" i="18" s="1"/>
  <c r="E629" i="18"/>
  <c r="G629" i="18" s="1"/>
  <c r="E630" i="18"/>
  <c r="G630" i="18" s="1"/>
  <c r="E631" i="18"/>
  <c r="G631" i="18" s="1"/>
  <c r="E632" i="18"/>
  <c r="G632" i="18" s="1"/>
  <c r="E633" i="18"/>
  <c r="E634" i="18"/>
  <c r="G634" i="18" s="1"/>
  <c r="E635" i="18"/>
  <c r="E636" i="18"/>
  <c r="G636" i="18" s="1"/>
  <c r="E637" i="18"/>
  <c r="G637" i="18" s="1"/>
  <c r="E638" i="18"/>
  <c r="G638" i="18" s="1"/>
  <c r="E639" i="18"/>
  <c r="G639" i="18" s="1"/>
  <c r="E640" i="18"/>
  <c r="G640" i="18" s="1"/>
  <c r="E641" i="18"/>
  <c r="G641" i="18" s="1"/>
  <c r="E642" i="18"/>
  <c r="G642" i="18" s="1"/>
  <c r="E643" i="18"/>
  <c r="G643" i="18" s="1"/>
  <c r="E644" i="18"/>
  <c r="E645" i="18"/>
  <c r="G645" i="18" s="1"/>
  <c r="E646" i="18"/>
  <c r="G646" i="18" s="1"/>
  <c r="E647" i="18"/>
  <c r="G647" i="18" s="1"/>
  <c r="E648" i="18"/>
  <c r="G648" i="18" s="1"/>
  <c r="E649" i="18"/>
  <c r="G649" i="18" s="1"/>
  <c r="E650" i="18"/>
  <c r="G650" i="18" s="1"/>
  <c r="E651" i="18"/>
  <c r="G651" i="18" s="1"/>
  <c r="E652" i="18"/>
  <c r="E653" i="18"/>
  <c r="G653" i="18" s="1"/>
  <c r="E654" i="18"/>
  <c r="G654" i="18" s="1"/>
  <c r="E655" i="18"/>
  <c r="G655" i="18" s="1"/>
  <c r="E656" i="18"/>
  <c r="G656" i="18" s="1"/>
  <c r="E657" i="18"/>
  <c r="G657" i="18" s="1"/>
  <c r="E658" i="18"/>
  <c r="G658" i="18" s="1"/>
  <c r="E659" i="18"/>
  <c r="G659" i="18" s="1"/>
  <c r="E660" i="18"/>
  <c r="G660" i="18" s="1"/>
  <c r="E661" i="18"/>
  <c r="G661" i="18" s="1"/>
  <c r="E662" i="18"/>
  <c r="G662" i="18" s="1"/>
  <c r="E663" i="18"/>
  <c r="E664" i="18"/>
  <c r="G664" i="18" s="1"/>
  <c r="E665" i="18"/>
  <c r="G665" i="18" s="1"/>
  <c r="E666" i="18"/>
  <c r="G666" i="18" s="1"/>
  <c r="E667" i="18"/>
  <c r="G667" i="18" s="1"/>
  <c r="E668" i="18"/>
  <c r="G668" i="18" s="1"/>
  <c r="E669" i="18"/>
  <c r="E670" i="18"/>
  <c r="G670" i="18" s="1"/>
  <c r="E671" i="18"/>
  <c r="E672" i="18"/>
  <c r="G672" i="18" s="1"/>
  <c r="E673" i="18"/>
  <c r="G673" i="18" s="1"/>
  <c r="E674" i="18"/>
  <c r="G674" i="18" s="1"/>
  <c r="E675" i="18"/>
  <c r="G675" i="18" s="1"/>
  <c r="E676" i="18"/>
  <c r="G676" i="18" s="1"/>
  <c r="E677" i="18"/>
  <c r="G677" i="18" s="1"/>
  <c r="E678" i="18"/>
  <c r="G678" i="18" s="1"/>
  <c r="E679" i="18"/>
  <c r="G679" i="18" s="1"/>
  <c r="E680" i="18"/>
  <c r="E681" i="18"/>
  <c r="G681" i="18" s="1"/>
  <c r="E682" i="18"/>
  <c r="G682" i="18" s="1"/>
  <c r="E683" i="18"/>
  <c r="G683" i="18" s="1"/>
  <c r="E684" i="18"/>
  <c r="G684" i="18" s="1"/>
  <c r="E685" i="18"/>
  <c r="G685" i="18" s="1"/>
  <c r="E686" i="18"/>
  <c r="G686" i="18" s="1"/>
  <c r="E687" i="18"/>
  <c r="G687" i="18" s="1"/>
  <c r="E688" i="18"/>
  <c r="E689" i="18"/>
  <c r="G689" i="18" s="1"/>
  <c r="E690" i="18"/>
  <c r="G690" i="18" s="1"/>
  <c r="E691" i="18"/>
  <c r="G691" i="18" s="1"/>
  <c r="E692" i="18"/>
  <c r="G692" i="18" s="1"/>
  <c r="E693" i="18"/>
  <c r="G693" i="18" s="1"/>
  <c r="E694" i="18"/>
  <c r="G694" i="18" s="1"/>
  <c r="E695" i="18"/>
  <c r="G695" i="18" s="1"/>
  <c r="E696" i="18"/>
  <c r="G696" i="18" s="1"/>
  <c r="E697" i="18"/>
  <c r="G697" i="18" s="1"/>
  <c r="E698" i="18"/>
  <c r="G698" i="18" s="1"/>
  <c r="E699" i="18"/>
  <c r="E700" i="18"/>
  <c r="G700" i="18" s="1"/>
  <c r="E701" i="18"/>
  <c r="G701" i="18" s="1"/>
  <c r="E702" i="18"/>
  <c r="G702" i="18" s="1"/>
  <c r="E703" i="18"/>
  <c r="G703" i="18" s="1"/>
  <c r="E704" i="18"/>
  <c r="G704" i="18" s="1"/>
  <c r="E705" i="18"/>
  <c r="E706" i="18"/>
  <c r="G706" i="18" s="1"/>
  <c r="E707" i="18"/>
  <c r="E708" i="18"/>
  <c r="G708" i="18" s="1"/>
  <c r="E709" i="18"/>
  <c r="G709" i="18" s="1"/>
  <c r="E710" i="18"/>
  <c r="G710" i="18" s="1"/>
  <c r="E711" i="18"/>
  <c r="G711" i="18" s="1"/>
  <c r="E712" i="18"/>
  <c r="G712" i="18" s="1"/>
  <c r="E713" i="18"/>
  <c r="G713" i="18" s="1"/>
  <c r="E714" i="18"/>
  <c r="G714" i="18" s="1"/>
  <c r="E715" i="18"/>
  <c r="G715" i="18" s="1"/>
  <c r="E716" i="18"/>
  <c r="E717" i="18"/>
  <c r="G717" i="18" s="1"/>
  <c r="E718" i="18"/>
  <c r="G718" i="18" s="1"/>
  <c r="E719" i="18"/>
  <c r="G719" i="18" s="1"/>
  <c r="E720" i="18"/>
  <c r="G720" i="18" s="1"/>
  <c r="E721" i="18"/>
  <c r="G721" i="18" s="1"/>
  <c r="E722" i="18"/>
  <c r="G722" i="18" s="1"/>
  <c r="E723" i="18"/>
  <c r="G723" i="18" s="1"/>
  <c r="E724" i="18"/>
  <c r="E725" i="18"/>
  <c r="G725" i="18" s="1"/>
  <c r="E726" i="18"/>
  <c r="G726" i="18" s="1"/>
  <c r="E727" i="18"/>
  <c r="G727" i="18" s="1"/>
  <c r="E728" i="18"/>
  <c r="G728" i="18" s="1"/>
  <c r="E729" i="18"/>
  <c r="G729" i="18" s="1"/>
  <c r="E730" i="18"/>
  <c r="G730" i="18" s="1"/>
  <c r="E731" i="18"/>
  <c r="G731" i="18" s="1"/>
  <c r="E732" i="18"/>
  <c r="G732" i="18" s="1"/>
  <c r="E733" i="18"/>
  <c r="G733" i="18" s="1"/>
  <c r="E734" i="18"/>
  <c r="G734" i="18" s="1"/>
  <c r="E735" i="18"/>
  <c r="E736" i="18"/>
  <c r="G736" i="18" s="1"/>
  <c r="E737" i="18"/>
  <c r="G737" i="18" s="1"/>
  <c r="E738" i="18"/>
  <c r="G738" i="18" s="1"/>
  <c r="E739" i="18"/>
  <c r="G739" i="18" s="1"/>
  <c r="E740" i="18"/>
  <c r="G740" i="18" s="1"/>
  <c r="E741" i="18"/>
  <c r="E742" i="18"/>
  <c r="G742" i="18" s="1"/>
  <c r="E743" i="18"/>
  <c r="E744" i="18"/>
  <c r="G744" i="18" s="1"/>
  <c r="E745" i="18"/>
  <c r="G745" i="18" s="1"/>
  <c r="E746" i="18"/>
  <c r="G746" i="18" s="1"/>
  <c r="E747" i="18"/>
  <c r="G747" i="18" s="1"/>
  <c r="E748" i="18"/>
  <c r="G748" i="18" s="1"/>
  <c r="E749" i="18"/>
  <c r="G749" i="18" s="1"/>
  <c r="E750" i="18"/>
  <c r="G750" i="18" s="1"/>
  <c r="E751" i="18"/>
  <c r="G751" i="18" s="1"/>
  <c r="E752" i="18"/>
  <c r="E753" i="18"/>
  <c r="G753" i="18" s="1"/>
  <c r="E754" i="18"/>
  <c r="G754" i="18" s="1"/>
  <c r="E755" i="18"/>
  <c r="G755" i="18" s="1"/>
  <c r="E756" i="18"/>
  <c r="G756" i="18" s="1"/>
  <c r="E757" i="18"/>
  <c r="G757" i="18" s="1"/>
  <c r="E758" i="18"/>
  <c r="G758" i="18" s="1"/>
  <c r="E759" i="18"/>
  <c r="G759" i="18" s="1"/>
  <c r="E760" i="18"/>
  <c r="E761" i="18"/>
  <c r="G761" i="18" s="1"/>
  <c r="E762" i="18"/>
  <c r="G762" i="18" s="1"/>
  <c r="E763" i="18"/>
  <c r="G763" i="18" s="1"/>
  <c r="E764" i="18"/>
  <c r="G764" i="18" s="1"/>
  <c r="E765" i="18"/>
  <c r="G765" i="18" s="1"/>
  <c r="E766" i="18"/>
  <c r="G766" i="18" s="1"/>
  <c r="E767" i="18"/>
  <c r="G767" i="18" s="1"/>
  <c r="E768" i="18"/>
  <c r="G768" i="18" s="1"/>
  <c r="E769" i="18"/>
  <c r="G769" i="18" s="1"/>
  <c r="E770" i="18"/>
  <c r="G770" i="18" s="1"/>
  <c r="E771" i="18"/>
  <c r="E772" i="18"/>
  <c r="G772" i="18" s="1"/>
  <c r="E773" i="18"/>
  <c r="G773" i="18" s="1"/>
  <c r="E774" i="18"/>
  <c r="G774" i="18" s="1"/>
  <c r="E775" i="18"/>
  <c r="G775" i="18" s="1"/>
  <c r="E776" i="18"/>
  <c r="G776" i="18" s="1"/>
  <c r="E777" i="18"/>
  <c r="E778" i="18"/>
  <c r="G778" i="18" s="1"/>
  <c r="E779" i="18"/>
  <c r="E780" i="18"/>
  <c r="G780" i="18" s="1"/>
  <c r="E781" i="18"/>
  <c r="G781" i="18" s="1"/>
  <c r="E782" i="18"/>
  <c r="G782" i="18" s="1"/>
  <c r="E783" i="18"/>
  <c r="G783" i="18" s="1"/>
  <c r="E784" i="18"/>
  <c r="G784" i="18" s="1"/>
  <c r="E785" i="18"/>
  <c r="G785" i="18" s="1"/>
  <c r="E786" i="18"/>
  <c r="G786" i="18" s="1"/>
  <c r="E787" i="18"/>
  <c r="G787" i="18" s="1"/>
  <c r="E788" i="18"/>
  <c r="E789" i="18"/>
  <c r="G789" i="18" s="1"/>
  <c r="E790" i="18"/>
  <c r="G790" i="18" s="1"/>
  <c r="E791" i="18"/>
  <c r="G791" i="18" s="1"/>
  <c r="E792" i="18"/>
  <c r="G792" i="18" s="1"/>
  <c r="E793" i="18"/>
  <c r="G793" i="18" s="1"/>
  <c r="E794" i="18"/>
  <c r="G794" i="18" s="1"/>
  <c r="E795" i="18"/>
  <c r="G795" i="18" s="1"/>
  <c r="E796" i="18"/>
  <c r="E797" i="18"/>
  <c r="G797" i="18" s="1"/>
  <c r="E798" i="18"/>
  <c r="G798" i="18" s="1"/>
  <c r="E799" i="18"/>
  <c r="G799" i="18" s="1"/>
  <c r="E800" i="18"/>
  <c r="G800" i="18" s="1"/>
  <c r="E801" i="18"/>
  <c r="G801" i="18" s="1"/>
  <c r="E802" i="18"/>
  <c r="G802" i="18" s="1"/>
  <c r="E803" i="18"/>
  <c r="G803" i="18" s="1"/>
  <c r="E804" i="18"/>
  <c r="G804" i="18" s="1"/>
  <c r="E805" i="18"/>
  <c r="G805" i="18" s="1"/>
  <c r="E806" i="18"/>
  <c r="G806" i="18" s="1"/>
  <c r="E807" i="18"/>
  <c r="E808" i="18"/>
  <c r="G808" i="18" s="1"/>
  <c r="E809" i="18"/>
  <c r="G809" i="18" s="1"/>
  <c r="E810" i="18"/>
  <c r="G810" i="18" s="1"/>
  <c r="E811" i="18"/>
  <c r="G811" i="18" s="1"/>
  <c r="E812" i="18"/>
  <c r="G812" i="18" s="1"/>
  <c r="E813" i="18"/>
  <c r="E814" i="18"/>
  <c r="G814" i="18" s="1"/>
  <c r="E815" i="18"/>
  <c r="E816" i="18"/>
  <c r="G816" i="18" s="1"/>
  <c r="E817" i="18"/>
  <c r="G817" i="18" s="1"/>
  <c r="E818" i="18"/>
  <c r="G818" i="18" s="1"/>
  <c r="E819" i="18"/>
  <c r="G819" i="18" s="1"/>
  <c r="E820" i="18"/>
  <c r="G820" i="18" s="1"/>
  <c r="E821" i="18"/>
  <c r="G821" i="18" s="1"/>
  <c r="E822" i="18"/>
  <c r="G822" i="18" s="1"/>
  <c r="E823" i="18"/>
  <c r="G823" i="18" s="1"/>
  <c r="E824" i="18"/>
  <c r="E825" i="18"/>
  <c r="G825" i="18" s="1"/>
  <c r="E826" i="18"/>
  <c r="G826" i="18" s="1"/>
  <c r="E827" i="18"/>
  <c r="G827" i="18" s="1"/>
  <c r="E828" i="18"/>
  <c r="G828" i="18" s="1"/>
  <c r="E829" i="18"/>
  <c r="G829" i="18" s="1"/>
  <c r="E830" i="18"/>
  <c r="G830" i="18" s="1"/>
  <c r="E831" i="18"/>
  <c r="G831" i="18" s="1"/>
  <c r="E832" i="18"/>
  <c r="E833" i="18"/>
  <c r="G833" i="18" s="1"/>
  <c r="E834" i="18"/>
  <c r="G834" i="18" s="1"/>
  <c r="E835" i="18"/>
  <c r="G835" i="18" s="1"/>
  <c r="E836" i="18"/>
  <c r="G836" i="18" s="1"/>
  <c r="E837" i="18"/>
  <c r="G837" i="18" s="1"/>
  <c r="E838" i="18"/>
  <c r="G838" i="18" s="1"/>
  <c r="E839" i="18"/>
  <c r="G839" i="18" s="1"/>
  <c r="E840" i="18"/>
  <c r="G840" i="18" s="1"/>
  <c r="E841" i="18"/>
  <c r="G841" i="18" s="1"/>
  <c r="E842" i="18"/>
  <c r="G842" i="18" s="1"/>
  <c r="E843" i="18"/>
  <c r="E844" i="18"/>
  <c r="G844" i="18" s="1"/>
  <c r="E845" i="18"/>
  <c r="G845" i="18" s="1"/>
  <c r="E846" i="18"/>
  <c r="G846" i="18" s="1"/>
  <c r="E847" i="18"/>
  <c r="G847" i="18" s="1"/>
  <c r="E848" i="18"/>
  <c r="G848" i="18" s="1"/>
  <c r="E849" i="18"/>
  <c r="E850" i="18"/>
  <c r="G850" i="18" s="1"/>
  <c r="E851" i="18"/>
  <c r="E852" i="18"/>
  <c r="G852" i="18" s="1"/>
  <c r="E853" i="18"/>
  <c r="G853" i="18" s="1"/>
  <c r="E854" i="18"/>
  <c r="G854" i="18" s="1"/>
  <c r="E855" i="18"/>
  <c r="G855" i="18" s="1"/>
  <c r="E856" i="18"/>
  <c r="G856" i="18" s="1"/>
  <c r="E857" i="18"/>
  <c r="G857" i="18" s="1"/>
  <c r="E858" i="18"/>
  <c r="G858" i="18" s="1"/>
  <c r="E859" i="18"/>
  <c r="G859" i="18" s="1"/>
  <c r="E860" i="18"/>
  <c r="E861" i="18"/>
  <c r="G861" i="18" s="1"/>
  <c r="E862" i="18"/>
  <c r="G862" i="18" s="1"/>
  <c r="E863" i="18"/>
  <c r="G863" i="18" s="1"/>
  <c r="E864" i="18"/>
  <c r="G864" i="18" s="1"/>
  <c r="E865" i="18"/>
  <c r="G865" i="18" s="1"/>
  <c r="E866" i="18"/>
  <c r="G866" i="18" s="1"/>
  <c r="E867" i="18"/>
  <c r="G867" i="18" s="1"/>
  <c r="E868" i="18"/>
  <c r="E869" i="18"/>
  <c r="G869" i="18" s="1"/>
  <c r="E870" i="18"/>
  <c r="G870" i="18" s="1"/>
  <c r="E871" i="18"/>
  <c r="G871" i="18" s="1"/>
  <c r="E872" i="18"/>
  <c r="G872" i="18" s="1"/>
  <c r="E873" i="18"/>
  <c r="G873" i="18" s="1"/>
  <c r="E874" i="18"/>
  <c r="G874" i="18" s="1"/>
  <c r="E875" i="18"/>
  <c r="G875" i="18" s="1"/>
  <c r="E876" i="18"/>
  <c r="G876" i="18" s="1"/>
  <c r="E877" i="18"/>
  <c r="G877" i="18" s="1"/>
  <c r="E878" i="18"/>
  <c r="G878" i="18" s="1"/>
  <c r="E879" i="18"/>
  <c r="E880" i="18"/>
  <c r="G880" i="18" s="1"/>
  <c r="E881" i="18"/>
  <c r="G881" i="18" s="1"/>
  <c r="E882" i="18"/>
  <c r="G882" i="18" s="1"/>
  <c r="E883" i="18"/>
  <c r="G883" i="18" s="1"/>
  <c r="E884" i="18"/>
  <c r="G884" i="18" s="1"/>
  <c r="E885" i="18"/>
  <c r="E886" i="18"/>
  <c r="G886" i="18" s="1"/>
  <c r="E887" i="18"/>
  <c r="E888" i="18"/>
  <c r="G888" i="18" s="1"/>
  <c r="E889" i="18"/>
  <c r="G889" i="18" s="1"/>
  <c r="E890" i="18"/>
  <c r="G890" i="18" s="1"/>
  <c r="E891" i="18"/>
  <c r="G891" i="18" s="1"/>
  <c r="E892" i="18"/>
  <c r="G892" i="18" s="1"/>
  <c r="E893" i="18"/>
  <c r="G893" i="18" s="1"/>
  <c r="E894" i="18"/>
  <c r="G894" i="18" s="1"/>
  <c r="E895" i="18"/>
  <c r="G895" i="18" s="1"/>
  <c r="E896" i="18"/>
  <c r="E897" i="18"/>
  <c r="G897" i="18" s="1"/>
  <c r="E898" i="18"/>
  <c r="G898" i="18" s="1"/>
  <c r="E899" i="18"/>
  <c r="G899" i="18" s="1"/>
  <c r="E900" i="18"/>
  <c r="G900" i="18" s="1"/>
  <c r="E901" i="18"/>
  <c r="G901" i="18" s="1"/>
  <c r="E902" i="18"/>
  <c r="G902" i="18" s="1"/>
  <c r="E903" i="18"/>
  <c r="G903" i="18" s="1"/>
  <c r="E904" i="18"/>
  <c r="E905" i="18"/>
  <c r="G905" i="18" s="1"/>
  <c r="E906" i="18"/>
  <c r="G906" i="18" s="1"/>
  <c r="E907" i="18"/>
  <c r="G907" i="18" s="1"/>
  <c r="E908" i="18"/>
  <c r="G908" i="18" s="1"/>
  <c r="E909" i="18"/>
  <c r="G909" i="18" s="1"/>
  <c r="E910" i="18"/>
  <c r="G910" i="18" s="1"/>
  <c r="E911" i="18"/>
  <c r="G911" i="18" s="1"/>
  <c r="E912" i="18"/>
  <c r="G912" i="18" s="1"/>
  <c r="E913" i="18"/>
  <c r="G913" i="18" s="1"/>
  <c r="E914" i="18"/>
  <c r="G914" i="18" s="1"/>
  <c r="E915" i="18"/>
  <c r="E916" i="18"/>
  <c r="G916" i="18" s="1"/>
  <c r="E917" i="18"/>
  <c r="G917" i="18" s="1"/>
  <c r="E918" i="18"/>
  <c r="G918" i="18" s="1"/>
  <c r="E919" i="18"/>
  <c r="G919" i="18" s="1"/>
  <c r="E920" i="18"/>
  <c r="G920" i="18" s="1"/>
  <c r="E921" i="18"/>
  <c r="E922" i="18"/>
  <c r="G922" i="18" s="1"/>
  <c r="E923" i="18"/>
  <c r="E924" i="18"/>
  <c r="G924" i="18" s="1"/>
  <c r="E925" i="18"/>
  <c r="G925" i="18" s="1"/>
  <c r="E926" i="18"/>
  <c r="G926" i="18" s="1"/>
  <c r="E927" i="18"/>
  <c r="G927" i="18" s="1"/>
  <c r="E928" i="18"/>
  <c r="G928" i="18" s="1"/>
  <c r="E929" i="18"/>
  <c r="G929" i="18" s="1"/>
  <c r="E930" i="18"/>
  <c r="G930" i="18" s="1"/>
  <c r="E931" i="18"/>
  <c r="G931" i="18" s="1"/>
  <c r="E932" i="18"/>
  <c r="E933" i="18"/>
  <c r="G933" i="18" s="1"/>
  <c r="E934" i="18"/>
  <c r="G934" i="18" s="1"/>
  <c r="E935" i="18"/>
  <c r="G935" i="18" s="1"/>
  <c r="E936" i="18"/>
  <c r="G936" i="18" s="1"/>
  <c r="E937" i="18"/>
  <c r="G937" i="18" s="1"/>
  <c r="E938" i="18"/>
  <c r="G938" i="18" s="1"/>
  <c r="E939" i="18"/>
  <c r="G939" i="18" s="1"/>
  <c r="E940" i="18"/>
  <c r="E941" i="18"/>
  <c r="G941" i="18" s="1"/>
  <c r="E942" i="18"/>
  <c r="G942" i="18" s="1"/>
  <c r="E943" i="18"/>
  <c r="G943" i="18" s="1"/>
  <c r="E944" i="18"/>
  <c r="G944" i="18" s="1"/>
  <c r="E945" i="18"/>
  <c r="G945" i="18" s="1"/>
  <c r="E946" i="18"/>
  <c r="G946" i="18" s="1"/>
  <c r="E947" i="18"/>
  <c r="G947" i="18" s="1"/>
  <c r="E948" i="18"/>
  <c r="G948" i="18" s="1"/>
  <c r="E949" i="18"/>
  <c r="G949" i="18" s="1"/>
  <c r="E950" i="18"/>
  <c r="G950" i="18" s="1"/>
  <c r="E951" i="18"/>
  <c r="E952" i="18"/>
  <c r="G952" i="18" s="1"/>
  <c r="E953" i="18"/>
  <c r="G953" i="18" s="1"/>
  <c r="E954" i="18"/>
  <c r="G954" i="18" s="1"/>
  <c r="E955" i="18"/>
  <c r="G955" i="18" s="1"/>
  <c r="E956" i="18"/>
  <c r="G956" i="18" s="1"/>
  <c r="E957" i="18"/>
  <c r="E958" i="18"/>
  <c r="G958" i="18" s="1"/>
  <c r="E959" i="18"/>
  <c r="E960" i="18"/>
  <c r="G960" i="18" s="1"/>
  <c r="E961" i="18"/>
  <c r="G961" i="18" s="1"/>
  <c r="E962" i="18"/>
  <c r="G962" i="18" s="1"/>
  <c r="E963" i="18"/>
  <c r="G963" i="18" s="1"/>
  <c r="E964" i="18"/>
  <c r="G964" i="18" s="1"/>
  <c r="E965" i="18"/>
  <c r="G965" i="18" s="1"/>
  <c r="E966" i="18"/>
  <c r="G966" i="18" s="1"/>
  <c r="E967" i="18"/>
  <c r="G967" i="18" s="1"/>
  <c r="E968" i="18"/>
  <c r="E969" i="18"/>
  <c r="G969" i="18" s="1"/>
  <c r="E970" i="18"/>
  <c r="G970" i="18" s="1"/>
  <c r="E971" i="18"/>
  <c r="G971" i="18" s="1"/>
  <c r="E972" i="18"/>
  <c r="G972" i="18" s="1"/>
  <c r="E973" i="18"/>
  <c r="G973" i="18" s="1"/>
  <c r="E974" i="18"/>
  <c r="G974" i="18" s="1"/>
  <c r="E975" i="18"/>
  <c r="G975" i="18" s="1"/>
  <c r="E976" i="18"/>
  <c r="E977" i="18"/>
  <c r="G977" i="18" s="1"/>
  <c r="E978" i="18"/>
  <c r="G978" i="18" s="1"/>
  <c r="E979" i="18"/>
  <c r="G979" i="18" s="1"/>
  <c r="E980" i="18"/>
  <c r="G980" i="18" s="1"/>
  <c r="E981" i="18"/>
  <c r="G981" i="18" s="1"/>
  <c r="E982" i="18"/>
  <c r="G982" i="18" s="1"/>
  <c r="E983" i="18"/>
  <c r="G983" i="18" s="1"/>
  <c r="E984" i="18"/>
  <c r="G984" i="18" s="1"/>
  <c r="E985" i="18"/>
  <c r="G985" i="18" s="1"/>
  <c r="E986" i="18"/>
  <c r="G986" i="18" s="1"/>
  <c r="E987" i="18"/>
  <c r="E988" i="18"/>
  <c r="G988" i="18" s="1"/>
  <c r="E989" i="18"/>
  <c r="G989" i="18" s="1"/>
  <c r="E990" i="18"/>
  <c r="G990" i="18" s="1"/>
  <c r="E991" i="18"/>
  <c r="G991" i="18" s="1"/>
  <c r="E992" i="18"/>
  <c r="G992" i="18" s="1"/>
  <c r="E993" i="18"/>
  <c r="E994" i="18"/>
  <c r="G994" i="18" s="1"/>
  <c r="E995" i="18"/>
  <c r="E996" i="18"/>
  <c r="G996" i="18" s="1"/>
  <c r="E997" i="18"/>
  <c r="G997" i="18" s="1"/>
  <c r="E998" i="18"/>
  <c r="G998" i="18" s="1"/>
  <c r="E999" i="18"/>
  <c r="G999" i="18" s="1"/>
  <c r="E1000" i="18"/>
  <c r="G1000" i="18" s="1"/>
  <c r="E1001" i="18"/>
  <c r="G1001" i="18" s="1"/>
  <c r="E1002" i="18"/>
  <c r="G1002" i="18" s="1"/>
  <c r="E1003" i="18"/>
  <c r="G1003" i="18" s="1"/>
  <c r="E1004" i="18"/>
  <c r="E1005" i="18"/>
  <c r="G1005" i="18" s="1"/>
  <c r="E1006" i="18"/>
  <c r="G1006" i="18" s="1"/>
  <c r="E1007" i="18"/>
  <c r="G1007" i="18" s="1"/>
  <c r="E1008" i="18"/>
  <c r="G1008" i="18" s="1"/>
  <c r="E1009" i="18"/>
  <c r="G1009" i="18" s="1"/>
  <c r="E1010" i="18"/>
  <c r="G1010" i="18" s="1"/>
  <c r="E1011" i="18"/>
  <c r="G1011" i="18" s="1"/>
  <c r="E1012" i="18"/>
  <c r="E1013" i="18"/>
  <c r="G1013" i="18" s="1"/>
  <c r="E1014" i="18"/>
  <c r="G1014" i="18" s="1"/>
  <c r="E1015" i="18"/>
  <c r="G1015" i="18" s="1"/>
  <c r="E1016" i="18"/>
  <c r="G1016" i="18" s="1"/>
  <c r="E1017" i="18"/>
  <c r="G1017" i="18" s="1"/>
  <c r="E1018" i="18"/>
  <c r="G1018" i="18" s="1"/>
  <c r="E1019" i="18"/>
  <c r="G1019" i="18" s="1"/>
  <c r="E1020" i="18"/>
  <c r="G1020" i="18" s="1"/>
  <c r="E1021" i="18"/>
  <c r="G1021" i="18" s="1"/>
  <c r="E1022" i="18"/>
  <c r="G1022" i="18" s="1"/>
  <c r="E1023" i="18"/>
  <c r="G1023" i="18" s="1"/>
  <c r="E1024" i="18"/>
  <c r="G1024" i="18" s="1"/>
  <c r="E1025" i="18"/>
  <c r="G1025" i="18" s="1"/>
  <c r="E1026" i="18"/>
  <c r="G1026" i="18" s="1"/>
  <c r="E1027" i="18"/>
  <c r="G1027" i="18" s="1"/>
  <c r="E1028" i="18"/>
  <c r="G1028" i="18" s="1"/>
  <c r="E1029" i="18"/>
  <c r="G1029" i="18" s="1"/>
  <c r="E1030" i="18"/>
  <c r="G1030" i="18" s="1"/>
  <c r="E1031" i="18"/>
  <c r="G1031" i="18" s="1"/>
  <c r="E1032" i="18"/>
  <c r="G1032" i="18" s="1"/>
  <c r="E1033" i="18"/>
  <c r="G1033" i="18" s="1"/>
  <c r="E1034" i="18"/>
  <c r="G1034" i="18" s="1"/>
  <c r="E1035" i="18"/>
  <c r="G1035" i="18" s="1"/>
  <c r="E1036" i="18"/>
  <c r="G1036" i="18" s="1"/>
  <c r="E1037" i="18"/>
  <c r="G1037" i="18" s="1"/>
  <c r="E1038" i="18"/>
  <c r="G1038" i="18" s="1"/>
  <c r="E1039" i="18"/>
  <c r="G1039" i="18" s="1"/>
  <c r="E1040" i="18"/>
  <c r="G1040" i="18" s="1"/>
  <c r="E1041" i="18"/>
  <c r="G1041" i="18" s="1"/>
  <c r="E1042" i="18"/>
  <c r="G1042" i="18" s="1"/>
  <c r="E1043" i="18"/>
  <c r="G1043" i="18" s="1"/>
  <c r="E1044" i="18"/>
  <c r="G1044" i="18" s="1"/>
  <c r="E1045" i="18"/>
  <c r="G1045" i="18" s="1"/>
  <c r="E1046" i="18"/>
  <c r="G1046" i="18" s="1"/>
  <c r="E1047" i="18"/>
  <c r="G1047" i="18" s="1"/>
  <c r="E1048" i="18"/>
  <c r="G1048" i="18" s="1"/>
  <c r="E1049" i="18"/>
  <c r="G1049" i="18" s="1"/>
  <c r="E1050" i="18"/>
  <c r="G1050" i="18" s="1"/>
  <c r="E1051" i="18"/>
  <c r="G1051" i="18" s="1"/>
  <c r="E1052" i="18"/>
  <c r="G1052" i="18" s="1"/>
  <c r="E1053" i="18"/>
  <c r="G1053" i="18" s="1"/>
  <c r="E1054" i="18"/>
  <c r="G1054" i="18" s="1"/>
  <c r="E1055" i="18"/>
  <c r="G1055" i="18" s="1"/>
  <c r="E1056" i="18"/>
  <c r="G1056" i="18" s="1"/>
  <c r="E1057" i="18"/>
  <c r="G1057" i="18" s="1"/>
  <c r="E1058" i="18"/>
  <c r="G1058" i="18" s="1"/>
  <c r="E1059" i="18"/>
  <c r="G1059" i="18" s="1"/>
  <c r="E1060" i="18"/>
  <c r="G1060" i="18" s="1"/>
  <c r="E1061" i="18"/>
  <c r="G1061" i="18" s="1"/>
  <c r="E1062" i="18"/>
  <c r="G1062" i="18" s="1"/>
  <c r="E1063" i="18"/>
  <c r="G1063" i="18" s="1"/>
  <c r="E1064" i="18"/>
  <c r="G1064" i="18" s="1"/>
  <c r="E1065" i="18"/>
  <c r="G1065" i="18" s="1"/>
  <c r="E1066" i="18"/>
  <c r="G1066" i="18" s="1"/>
  <c r="E1067" i="18"/>
  <c r="G1067" i="18" s="1"/>
  <c r="E1068" i="18"/>
  <c r="G1068" i="18" s="1"/>
  <c r="E1069" i="18"/>
  <c r="G1069" i="18" s="1"/>
  <c r="E1070" i="18"/>
  <c r="G1070" i="18" s="1"/>
  <c r="E1071" i="18"/>
  <c r="G1071" i="18" s="1"/>
  <c r="E1072" i="18"/>
  <c r="G1072" i="18" s="1"/>
  <c r="E1073" i="18"/>
  <c r="G1073" i="18" s="1"/>
  <c r="E1074" i="18"/>
  <c r="G1074" i="18" s="1"/>
  <c r="E1075" i="18"/>
  <c r="G1075" i="18" s="1"/>
  <c r="E1076" i="18"/>
  <c r="G1076" i="18" s="1"/>
  <c r="E1077" i="18"/>
  <c r="G1077" i="18" s="1"/>
  <c r="E1078" i="18"/>
  <c r="G1078" i="18" s="1"/>
  <c r="E1079" i="18"/>
  <c r="G1079" i="18" s="1"/>
  <c r="E1080" i="18"/>
  <c r="G1080" i="18" s="1"/>
  <c r="E1081" i="18"/>
  <c r="G1081" i="18" s="1"/>
  <c r="E1082" i="18"/>
  <c r="G1082" i="18" s="1"/>
  <c r="E1083" i="18"/>
  <c r="G1083" i="18" s="1"/>
  <c r="E1084" i="18"/>
  <c r="G1084" i="18" s="1"/>
  <c r="E1085" i="18"/>
  <c r="G1085" i="18" s="1"/>
  <c r="E1086" i="18"/>
  <c r="G1086" i="18" s="1"/>
  <c r="E1087" i="18"/>
  <c r="G1087" i="18" s="1"/>
  <c r="E1088" i="18"/>
  <c r="G1088" i="18" s="1"/>
  <c r="E1089" i="18"/>
  <c r="G1089" i="18" s="1"/>
  <c r="E1090" i="18"/>
  <c r="G1090" i="18" s="1"/>
  <c r="E1091" i="18"/>
  <c r="G1091" i="18" s="1"/>
  <c r="E1092" i="18"/>
  <c r="G1092" i="18" s="1"/>
  <c r="E1093" i="18"/>
  <c r="G1093" i="18" s="1"/>
  <c r="E1094" i="18"/>
  <c r="G1094" i="18" s="1"/>
  <c r="E1095" i="18"/>
  <c r="G1095" i="18" s="1"/>
  <c r="E1096" i="18"/>
  <c r="G1096" i="18" s="1"/>
  <c r="E1097" i="18"/>
  <c r="G1097" i="18" s="1"/>
  <c r="E1098" i="18"/>
  <c r="G1098" i="18" s="1"/>
  <c r="E1099" i="18"/>
  <c r="G1099" i="18" s="1"/>
  <c r="E1100" i="18"/>
  <c r="G1100" i="18" s="1"/>
  <c r="E1101" i="18"/>
  <c r="G1101" i="18" s="1"/>
  <c r="E1102" i="18"/>
  <c r="G1102" i="18" s="1"/>
  <c r="E1103" i="18"/>
  <c r="G1103" i="18" s="1"/>
  <c r="E1104" i="18"/>
  <c r="G1104" i="18" s="1"/>
  <c r="E1105" i="18"/>
  <c r="G1105" i="18" s="1"/>
  <c r="E1106" i="18"/>
  <c r="G1106" i="18" s="1"/>
  <c r="E1107" i="18"/>
  <c r="G1107" i="18" s="1"/>
  <c r="E1108" i="18"/>
  <c r="G1108" i="18" s="1"/>
  <c r="E1109" i="18"/>
  <c r="G1109" i="18" s="1"/>
  <c r="E1110" i="18"/>
  <c r="G1110" i="18" s="1"/>
  <c r="E1111" i="18"/>
  <c r="G1111" i="18" s="1"/>
  <c r="E1112" i="18"/>
  <c r="G1112" i="18" s="1"/>
  <c r="E1113" i="18"/>
  <c r="G1113" i="18" s="1"/>
  <c r="E1114" i="18"/>
  <c r="G1114" i="18" s="1"/>
  <c r="E1115" i="18"/>
  <c r="G1115" i="18" s="1"/>
  <c r="E1116" i="18"/>
  <c r="G1116" i="18" s="1"/>
  <c r="E1117" i="18"/>
  <c r="G1117" i="18" s="1"/>
  <c r="E1118" i="18"/>
  <c r="G1118" i="18" s="1"/>
  <c r="E1119" i="18"/>
  <c r="G1119" i="18" s="1"/>
  <c r="E1120" i="18"/>
  <c r="G1120" i="18" s="1"/>
  <c r="E1121" i="18"/>
  <c r="G1121" i="18" s="1"/>
  <c r="E1122" i="18"/>
  <c r="G1122" i="18" s="1"/>
  <c r="E1123" i="18"/>
  <c r="G1123" i="18" s="1"/>
  <c r="E1124" i="18"/>
  <c r="G1124" i="18" s="1"/>
  <c r="E1125" i="18"/>
  <c r="G1125" i="18" s="1"/>
  <c r="E1126" i="18"/>
  <c r="G1126" i="18" s="1"/>
  <c r="E1127" i="18"/>
  <c r="G1127" i="18" s="1"/>
  <c r="E1128" i="18"/>
  <c r="G1128" i="18" s="1"/>
  <c r="E1129" i="18"/>
  <c r="G1129" i="18" s="1"/>
  <c r="E1130" i="18"/>
  <c r="G1130" i="18" s="1"/>
  <c r="E1131" i="18"/>
  <c r="G1131" i="18" s="1"/>
  <c r="E1132" i="18"/>
  <c r="G1132" i="18" s="1"/>
  <c r="E1133" i="18"/>
  <c r="G1133" i="18" s="1"/>
  <c r="E1134" i="18"/>
  <c r="G1134" i="18" s="1"/>
  <c r="E1135" i="18"/>
  <c r="G1135" i="18" s="1"/>
  <c r="E1136" i="18"/>
  <c r="G1136" i="18" s="1"/>
  <c r="E1137" i="18"/>
  <c r="G1137" i="18" s="1"/>
  <c r="E1138" i="18"/>
  <c r="G1138" i="18" s="1"/>
  <c r="E1139" i="18"/>
  <c r="G1139" i="18" s="1"/>
  <c r="E1140" i="18"/>
  <c r="G1140" i="18" s="1"/>
  <c r="E1141" i="18"/>
  <c r="G1141" i="18" s="1"/>
  <c r="E1142" i="18"/>
  <c r="G1142" i="18" s="1"/>
  <c r="E1143" i="18"/>
  <c r="G1143" i="18" s="1"/>
  <c r="E1144" i="18"/>
  <c r="G1144" i="18" s="1"/>
  <c r="E1145" i="18"/>
  <c r="G1145" i="18" s="1"/>
  <c r="E1146" i="18"/>
  <c r="G1146" i="18" s="1"/>
  <c r="E1147" i="18"/>
  <c r="G1147" i="18" s="1"/>
  <c r="E1148" i="18"/>
  <c r="G1148" i="18" s="1"/>
  <c r="E1149" i="18"/>
  <c r="G1149" i="18" s="1"/>
  <c r="E1150" i="18"/>
  <c r="G1150" i="18" s="1"/>
  <c r="E1151" i="18"/>
  <c r="G1151" i="18" s="1"/>
  <c r="E1152" i="18"/>
  <c r="G1152" i="18" s="1"/>
  <c r="E1153" i="18"/>
  <c r="G1153" i="18" s="1"/>
  <c r="E1154" i="18"/>
  <c r="G1154" i="18" s="1"/>
  <c r="E1155" i="18"/>
  <c r="G1155" i="18" s="1"/>
  <c r="E1156" i="18"/>
  <c r="G1156" i="18" s="1"/>
  <c r="E1157" i="18"/>
  <c r="G1157" i="18" s="1"/>
  <c r="E1158" i="18"/>
  <c r="G1158" i="18" s="1"/>
  <c r="E1159" i="18"/>
  <c r="G1159" i="18" s="1"/>
  <c r="E1160" i="18"/>
  <c r="G1160" i="18" s="1"/>
  <c r="E1161" i="18"/>
  <c r="G1161" i="18" s="1"/>
  <c r="E1162" i="18"/>
  <c r="G1162" i="18" s="1"/>
  <c r="E1163" i="18"/>
  <c r="G1163" i="18" s="1"/>
  <c r="E1164" i="18"/>
  <c r="G1164" i="18" s="1"/>
  <c r="E1165" i="18"/>
  <c r="G1165" i="18" s="1"/>
  <c r="E2" i="18"/>
  <c r="G2" i="18" s="1"/>
  <c r="AV9" i="3"/>
  <c r="AW7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AF534" i="3"/>
  <c r="AF535" i="3"/>
  <c r="AF536" i="3"/>
  <c r="AF537" i="3"/>
  <c r="AF538" i="3"/>
  <c r="AF539" i="3"/>
  <c r="AF540" i="3"/>
  <c r="AF541" i="3"/>
  <c r="AF542" i="3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785" i="3"/>
  <c r="AF786" i="3"/>
  <c r="AF787" i="3"/>
  <c r="AF788" i="3"/>
  <c r="AF789" i="3"/>
  <c r="AF790" i="3"/>
  <c r="AF791" i="3"/>
  <c r="AF792" i="3"/>
  <c r="AF793" i="3"/>
  <c r="AF794" i="3"/>
  <c r="AF795" i="3"/>
  <c r="AF796" i="3"/>
  <c r="AF797" i="3"/>
  <c r="AF798" i="3"/>
  <c r="AF799" i="3"/>
  <c r="AF800" i="3"/>
  <c r="AF801" i="3"/>
  <c r="AF802" i="3"/>
  <c r="AF803" i="3"/>
  <c r="AF804" i="3"/>
  <c r="AF805" i="3"/>
  <c r="AF806" i="3"/>
  <c r="AF807" i="3"/>
  <c r="AF808" i="3"/>
  <c r="AF809" i="3"/>
  <c r="AF810" i="3"/>
  <c r="AF811" i="3"/>
  <c r="AF812" i="3"/>
  <c r="AF813" i="3"/>
  <c r="AF814" i="3"/>
  <c r="AF815" i="3"/>
  <c r="AF816" i="3"/>
  <c r="AF817" i="3"/>
  <c r="AF818" i="3"/>
  <c r="AF819" i="3"/>
  <c r="AF820" i="3"/>
  <c r="AF821" i="3"/>
  <c r="AF822" i="3"/>
  <c r="AF823" i="3"/>
  <c r="AF824" i="3"/>
  <c r="AF825" i="3"/>
  <c r="AF826" i="3"/>
  <c r="AF827" i="3"/>
  <c r="AF828" i="3"/>
  <c r="AF829" i="3"/>
  <c r="AF830" i="3"/>
  <c r="AF831" i="3"/>
  <c r="AF832" i="3"/>
  <c r="AF833" i="3"/>
  <c r="AF834" i="3"/>
  <c r="AF835" i="3"/>
  <c r="AF836" i="3"/>
  <c r="AF837" i="3"/>
  <c r="AF838" i="3"/>
  <c r="AF839" i="3"/>
  <c r="AF840" i="3"/>
  <c r="AF841" i="3"/>
  <c r="AF842" i="3"/>
  <c r="AF843" i="3"/>
  <c r="AF844" i="3"/>
  <c r="AF845" i="3"/>
  <c r="AF846" i="3"/>
  <c r="AF847" i="3"/>
  <c r="AF848" i="3"/>
  <c r="AF849" i="3"/>
  <c r="AF850" i="3"/>
  <c r="AF851" i="3"/>
  <c r="AF852" i="3"/>
  <c r="AF853" i="3"/>
  <c r="AF854" i="3"/>
  <c r="AF855" i="3"/>
  <c r="AF856" i="3"/>
  <c r="AF857" i="3"/>
  <c r="AF858" i="3"/>
  <c r="AF859" i="3"/>
  <c r="AF860" i="3"/>
  <c r="AF861" i="3"/>
  <c r="AF862" i="3"/>
  <c r="AF863" i="3"/>
  <c r="AF864" i="3"/>
  <c r="AF865" i="3"/>
  <c r="AF866" i="3"/>
  <c r="AF867" i="3"/>
  <c r="AF868" i="3"/>
  <c r="AF869" i="3"/>
  <c r="AF870" i="3"/>
  <c r="AF871" i="3"/>
  <c r="AF872" i="3"/>
  <c r="AF873" i="3"/>
  <c r="AF874" i="3"/>
  <c r="AF875" i="3"/>
  <c r="AF876" i="3"/>
  <c r="AF877" i="3"/>
  <c r="AF878" i="3"/>
  <c r="AF879" i="3"/>
  <c r="AF880" i="3"/>
  <c r="AF881" i="3"/>
  <c r="AF882" i="3"/>
  <c r="AF883" i="3"/>
  <c r="AF884" i="3"/>
  <c r="AF885" i="3"/>
  <c r="AF886" i="3"/>
  <c r="AF887" i="3"/>
  <c r="AF888" i="3"/>
  <c r="AF889" i="3"/>
  <c r="AF890" i="3"/>
  <c r="AF891" i="3"/>
  <c r="AF892" i="3"/>
  <c r="AF893" i="3"/>
  <c r="AF894" i="3"/>
  <c r="AF895" i="3"/>
  <c r="AF896" i="3"/>
  <c r="AF897" i="3"/>
  <c r="AF898" i="3"/>
  <c r="AF899" i="3"/>
  <c r="AF900" i="3"/>
  <c r="AF901" i="3"/>
  <c r="AF902" i="3"/>
  <c r="AF903" i="3"/>
  <c r="AF904" i="3"/>
  <c r="AF905" i="3"/>
  <c r="AF906" i="3"/>
  <c r="AF907" i="3"/>
  <c r="AF908" i="3"/>
  <c r="AF909" i="3"/>
  <c r="AF910" i="3"/>
  <c r="AF911" i="3"/>
  <c r="AF912" i="3"/>
  <c r="AF913" i="3"/>
  <c r="AF914" i="3"/>
  <c r="AF915" i="3"/>
  <c r="AF916" i="3"/>
  <c r="AF917" i="3"/>
  <c r="AF918" i="3"/>
  <c r="AF919" i="3"/>
  <c r="AF920" i="3"/>
  <c r="AF921" i="3"/>
  <c r="AF922" i="3"/>
  <c r="AF923" i="3"/>
  <c r="AF924" i="3"/>
  <c r="AF925" i="3"/>
  <c r="AF926" i="3"/>
  <c r="AF927" i="3"/>
  <c r="AF928" i="3"/>
  <c r="AF929" i="3"/>
  <c r="AF930" i="3"/>
  <c r="AF931" i="3"/>
  <c r="AF932" i="3"/>
  <c r="AF933" i="3"/>
  <c r="AF934" i="3"/>
  <c r="AF935" i="3"/>
  <c r="AF936" i="3"/>
  <c r="AF937" i="3"/>
  <c r="AF938" i="3"/>
  <c r="AF939" i="3"/>
  <c r="AF940" i="3"/>
  <c r="AF941" i="3"/>
  <c r="AF942" i="3"/>
  <c r="AF943" i="3"/>
  <c r="AF944" i="3"/>
  <c r="AF945" i="3"/>
  <c r="AF946" i="3"/>
  <c r="AF947" i="3"/>
  <c r="AF948" i="3"/>
  <c r="AF949" i="3"/>
  <c r="AF950" i="3"/>
  <c r="AF951" i="3"/>
  <c r="AF952" i="3"/>
  <c r="AF953" i="3"/>
  <c r="AF954" i="3"/>
  <c r="AF955" i="3"/>
  <c r="AF956" i="3"/>
  <c r="AF957" i="3"/>
  <c r="AF958" i="3"/>
  <c r="AF959" i="3"/>
  <c r="AF960" i="3"/>
  <c r="AF961" i="3"/>
  <c r="AF962" i="3"/>
  <c r="AF963" i="3"/>
  <c r="AF964" i="3"/>
  <c r="AF965" i="3"/>
  <c r="AF966" i="3"/>
  <c r="AF967" i="3"/>
  <c r="AF968" i="3"/>
  <c r="AF969" i="3"/>
  <c r="AF970" i="3"/>
  <c r="AF971" i="3"/>
  <c r="AF972" i="3"/>
  <c r="AF973" i="3"/>
  <c r="AF974" i="3"/>
  <c r="AF975" i="3"/>
  <c r="AF976" i="3"/>
  <c r="AF977" i="3"/>
  <c r="AF978" i="3"/>
  <c r="AF979" i="3"/>
  <c r="AF980" i="3"/>
  <c r="AF981" i="3"/>
  <c r="AF982" i="3"/>
  <c r="AF983" i="3"/>
  <c r="AF984" i="3"/>
  <c r="AF985" i="3"/>
  <c r="AF986" i="3"/>
  <c r="AF987" i="3"/>
  <c r="AF988" i="3"/>
  <c r="AF989" i="3"/>
  <c r="AF990" i="3"/>
  <c r="AF991" i="3"/>
  <c r="AF992" i="3"/>
  <c r="AF993" i="3"/>
  <c r="AF994" i="3"/>
  <c r="AF995" i="3"/>
  <c r="AF996" i="3"/>
  <c r="AF997" i="3"/>
  <c r="AF998" i="3"/>
  <c r="AF999" i="3"/>
  <c r="AF1000" i="3"/>
  <c r="AF1001" i="3"/>
  <c r="AF1002" i="3"/>
  <c r="AF1003" i="3"/>
  <c r="AF1004" i="3"/>
  <c r="AF1005" i="3"/>
  <c r="AF1006" i="3"/>
  <c r="AF1007" i="3"/>
  <c r="AF1008" i="3"/>
  <c r="AF1009" i="3"/>
  <c r="AF1010" i="3"/>
  <c r="AF1011" i="3"/>
  <c r="AF1012" i="3"/>
  <c r="AF1013" i="3"/>
  <c r="AF1014" i="3"/>
  <c r="AF1015" i="3"/>
  <c r="AF1016" i="3"/>
  <c r="AF1017" i="3"/>
  <c r="AF1018" i="3"/>
  <c r="AF1019" i="3"/>
  <c r="AF1020" i="3"/>
  <c r="AF1021" i="3"/>
  <c r="AF1022" i="3"/>
  <c r="AF1023" i="3"/>
  <c r="AF1024" i="3"/>
  <c r="AF1025" i="3"/>
  <c r="AF1026" i="3"/>
  <c r="AF1027" i="3"/>
  <c r="AF1028" i="3"/>
  <c r="AF1029" i="3"/>
  <c r="AF1030" i="3"/>
  <c r="AF1031" i="3"/>
  <c r="AF1032" i="3"/>
  <c r="AF1033" i="3"/>
  <c r="AF1034" i="3"/>
  <c r="AF1035" i="3"/>
  <c r="AF1036" i="3"/>
  <c r="AF1037" i="3"/>
  <c r="AF1038" i="3"/>
  <c r="AF1039" i="3"/>
  <c r="AF1040" i="3"/>
  <c r="AF1041" i="3"/>
  <c r="AF1042" i="3"/>
  <c r="AF1043" i="3"/>
  <c r="AF1044" i="3"/>
  <c r="AF1045" i="3"/>
  <c r="AF1046" i="3"/>
  <c r="AF1047" i="3"/>
  <c r="AF1048" i="3"/>
  <c r="AF1049" i="3"/>
  <c r="AF1050" i="3"/>
  <c r="AF1051" i="3"/>
  <c r="AF1052" i="3"/>
  <c r="AF1053" i="3"/>
  <c r="AF1054" i="3"/>
  <c r="AF1055" i="3"/>
  <c r="AF1056" i="3"/>
  <c r="AF1057" i="3"/>
  <c r="AF1058" i="3"/>
  <c r="AF1059" i="3"/>
  <c r="AF1060" i="3"/>
  <c r="AF1061" i="3"/>
  <c r="AF1062" i="3"/>
  <c r="AF1063" i="3"/>
  <c r="AF1064" i="3"/>
  <c r="AF1065" i="3"/>
  <c r="AF1066" i="3"/>
  <c r="AF1067" i="3"/>
  <c r="AF1068" i="3"/>
  <c r="AF1069" i="3"/>
  <c r="AF1070" i="3"/>
  <c r="AF1071" i="3"/>
  <c r="AF1072" i="3"/>
  <c r="AF1073" i="3"/>
  <c r="AF1074" i="3"/>
  <c r="AF1075" i="3"/>
  <c r="AF1076" i="3"/>
  <c r="AF1077" i="3"/>
  <c r="AF1078" i="3"/>
  <c r="AF1079" i="3"/>
  <c r="AF1080" i="3"/>
  <c r="AF1081" i="3"/>
  <c r="AF1082" i="3"/>
  <c r="AF1083" i="3"/>
  <c r="AF1084" i="3"/>
  <c r="AF1085" i="3"/>
  <c r="AF1086" i="3"/>
  <c r="AF1087" i="3"/>
  <c r="AF1088" i="3"/>
  <c r="AF1089" i="3"/>
  <c r="AF1090" i="3"/>
  <c r="AF1091" i="3"/>
  <c r="AF1092" i="3"/>
  <c r="AF1093" i="3"/>
  <c r="AF1094" i="3"/>
  <c r="AF1095" i="3"/>
  <c r="AF1096" i="3"/>
  <c r="AF1097" i="3"/>
  <c r="AF1098" i="3"/>
  <c r="AF1099" i="3"/>
  <c r="AF1100" i="3"/>
  <c r="AF1101" i="3"/>
  <c r="AF1102" i="3"/>
  <c r="AF1103" i="3"/>
  <c r="AF1104" i="3"/>
  <c r="AF1105" i="3"/>
  <c r="AF1106" i="3"/>
  <c r="AF1107" i="3"/>
  <c r="AF1108" i="3"/>
  <c r="AF1109" i="3"/>
  <c r="AF1110" i="3"/>
  <c r="AF1111" i="3"/>
  <c r="AF1112" i="3"/>
  <c r="AF1113" i="3"/>
  <c r="AF1114" i="3"/>
  <c r="AF1115" i="3"/>
  <c r="AF1116" i="3"/>
  <c r="AF1117" i="3"/>
  <c r="AF1118" i="3"/>
  <c r="AF1119" i="3"/>
  <c r="AF1120" i="3"/>
  <c r="AF1121" i="3"/>
  <c r="AF1122" i="3"/>
  <c r="AF1123" i="3"/>
  <c r="AF1124" i="3"/>
  <c r="AF1125" i="3"/>
  <c r="AF1126" i="3"/>
  <c r="AF1127" i="3"/>
  <c r="AF1128" i="3"/>
  <c r="AF1129" i="3"/>
  <c r="AF1130" i="3"/>
  <c r="AF1131" i="3"/>
  <c r="AF1132" i="3"/>
  <c r="AF1133" i="3"/>
  <c r="AF1134" i="3"/>
  <c r="AF1135" i="3"/>
  <c r="AF1136" i="3"/>
  <c r="AF1137" i="3"/>
  <c r="AF1138" i="3"/>
  <c r="AF1139" i="3"/>
  <c r="AF1140" i="3"/>
  <c r="AF1141" i="3"/>
  <c r="AF1142" i="3"/>
  <c r="AF1143" i="3"/>
  <c r="AF1144" i="3"/>
  <c r="AF1145" i="3"/>
  <c r="AF1146" i="3"/>
  <c r="AF1147" i="3"/>
  <c r="AF1148" i="3"/>
  <c r="AF1149" i="3"/>
  <c r="AF1150" i="3"/>
  <c r="AF1151" i="3"/>
  <c r="AF1152" i="3"/>
  <c r="AF1153" i="3"/>
  <c r="AF1154" i="3"/>
  <c r="AF1155" i="3"/>
  <c r="AF1156" i="3"/>
  <c r="AF1157" i="3"/>
  <c r="AF1158" i="3"/>
  <c r="AF1159" i="3"/>
  <c r="AF1160" i="3"/>
  <c r="AF1161" i="3"/>
  <c r="AF1162" i="3"/>
  <c r="AF1163" i="3"/>
  <c r="AF1164" i="3"/>
  <c r="AF1165" i="3"/>
  <c r="AF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AE1002" i="3"/>
  <c r="AE1003" i="3"/>
  <c r="AE1004" i="3"/>
  <c r="AE1005" i="3"/>
  <c r="AE1006" i="3"/>
  <c r="AE1007" i="3"/>
  <c r="AE1008" i="3"/>
  <c r="AE1009" i="3"/>
  <c r="AE1010" i="3"/>
  <c r="AE1011" i="3"/>
  <c r="AE1012" i="3"/>
  <c r="AE1013" i="3"/>
  <c r="AE1014" i="3"/>
  <c r="AE1015" i="3"/>
  <c r="AE1016" i="3"/>
  <c r="AE1017" i="3"/>
  <c r="AE1018" i="3"/>
  <c r="AE1019" i="3"/>
  <c r="AE1020" i="3"/>
  <c r="AE1021" i="3"/>
  <c r="AE1022" i="3"/>
  <c r="AE1023" i="3"/>
  <c r="AE1024" i="3"/>
  <c r="AE1025" i="3"/>
  <c r="AE1026" i="3"/>
  <c r="AE1027" i="3"/>
  <c r="AE1028" i="3"/>
  <c r="AE1029" i="3"/>
  <c r="AE1030" i="3"/>
  <c r="AE1031" i="3"/>
  <c r="AE1032" i="3"/>
  <c r="AE1033" i="3"/>
  <c r="AE1034" i="3"/>
  <c r="AE1035" i="3"/>
  <c r="AE1036" i="3"/>
  <c r="AE1037" i="3"/>
  <c r="AE1038" i="3"/>
  <c r="AE1039" i="3"/>
  <c r="AE1040" i="3"/>
  <c r="AE1041" i="3"/>
  <c r="AE1042" i="3"/>
  <c r="AE1043" i="3"/>
  <c r="AE1044" i="3"/>
  <c r="AE1045" i="3"/>
  <c r="AE1046" i="3"/>
  <c r="AE1047" i="3"/>
  <c r="AE1048" i="3"/>
  <c r="AE1049" i="3"/>
  <c r="AE1050" i="3"/>
  <c r="AE1051" i="3"/>
  <c r="AE1052" i="3"/>
  <c r="AE1053" i="3"/>
  <c r="AE1054" i="3"/>
  <c r="AE1055" i="3"/>
  <c r="AE1056" i="3"/>
  <c r="AE1057" i="3"/>
  <c r="AE1058" i="3"/>
  <c r="AE1059" i="3"/>
  <c r="AE1060" i="3"/>
  <c r="AE1061" i="3"/>
  <c r="AE1062" i="3"/>
  <c r="AE1063" i="3"/>
  <c r="AE1064" i="3"/>
  <c r="AE1065" i="3"/>
  <c r="AE1066" i="3"/>
  <c r="AE1067" i="3"/>
  <c r="AE1068" i="3"/>
  <c r="AE1069" i="3"/>
  <c r="AE1070" i="3"/>
  <c r="AE1071" i="3"/>
  <c r="AE1072" i="3"/>
  <c r="AE1073" i="3"/>
  <c r="AE1074" i="3"/>
  <c r="AE1075" i="3"/>
  <c r="AE1076" i="3"/>
  <c r="AE1077" i="3"/>
  <c r="AE1078" i="3"/>
  <c r="AE1079" i="3"/>
  <c r="AE1080" i="3"/>
  <c r="AE1081" i="3"/>
  <c r="AE1082" i="3"/>
  <c r="AE1083" i="3"/>
  <c r="AE1084" i="3"/>
  <c r="AE1085" i="3"/>
  <c r="AE1086" i="3"/>
  <c r="AE1087" i="3"/>
  <c r="AE1088" i="3"/>
  <c r="AE1089" i="3"/>
  <c r="AE1090" i="3"/>
  <c r="AE1091" i="3"/>
  <c r="AE1092" i="3"/>
  <c r="AE1093" i="3"/>
  <c r="AE1094" i="3"/>
  <c r="AE1095" i="3"/>
  <c r="AE1096" i="3"/>
  <c r="AE1097" i="3"/>
  <c r="AE1098" i="3"/>
  <c r="AE1099" i="3"/>
  <c r="AE1100" i="3"/>
  <c r="AE1101" i="3"/>
  <c r="AE1102" i="3"/>
  <c r="AE1103" i="3"/>
  <c r="AE1104" i="3"/>
  <c r="AE1105" i="3"/>
  <c r="AE1106" i="3"/>
  <c r="AE1107" i="3"/>
  <c r="AE1108" i="3"/>
  <c r="AE1109" i="3"/>
  <c r="AE1110" i="3"/>
  <c r="AE1111" i="3"/>
  <c r="AE1112" i="3"/>
  <c r="AE1113" i="3"/>
  <c r="AE1114" i="3"/>
  <c r="AE1115" i="3"/>
  <c r="AE1116" i="3"/>
  <c r="AE1117" i="3"/>
  <c r="AE1118" i="3"/>
  <c r="AE1119" i="3"/>
  <c r="AE1120" i="3"/>
  <c r="AE1121" i="3"/>
  <c r="AE1122" i="3"/>
  <c r="AE1123" i="3"/>
  <c r="AE1124" i="3"/>
  <c r="AE1125" i="3"/>
  <c r="AE1126" i="3"/>
  <c r="AE1127" i="3"/>
  <c r="AE1128" i="3"/>
  <c r="AE1129" i="3"/>
  <c r="AE1130" i="3"/>
  <c r="AE1131" i="3"/>
  <c r="AE1132" i="3"/>
  <c r="AE1133" i="3"/>
  <c r="AE1134" i="3"/>
  <c r="AE1135" i="3"/>
  <c r="AE1136" i="3"/>
  <c r="AE1137" i="3"/>
  <c r="AE1138" i="3"/>
  <c r="AE1139" i="3"/>
  <c r="AE1140" i="3"/>
  <c r="AE1141" i="3"/>
  <c r="AE1142" i="3"/>
  <c r="AE1143" i="3"/>
  <c r="AE1144" i="3"/>
  <c r="AE1145" i="3"/>
  <c r="AE1146" i="3"/>
  <c r="AE1147" i="3"/>
  <c r="AE1148" i="3"/>
  <c r="AE1149" i="3"/>
  <c r="AE1150" i="3"/>
  <c r="AE1151" i="3"/>
  <c r="AE1152" i="3"/>
  <c r="AE1153" i="3"/>
  <c r="AE1154" i="3"/>
  <c r="AE1155" i="3"/>
  <c r="AE1156" i="3"/>
  <c r="AE1157" i="3"/>
  <c r="AE1158" i="3"/>
  <c r="AE1159" i="3"/>
  <c r="AE1160" i="3"/>
  <c r="AE1161" i="3"/>
  <c r="AE1162" i="3"/>
  <c r="AE1163" i="3"/>
  <c r="AE1164" i="3"/>
  <c r="AE1165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D1002" i="3"/>
  <c r="AD1003" i="3"/>
  <c r="AD1004" i="3"/>
  <c r="AD1005" i="3"/>
  <c r="AD1006" i="3"/>
  <c r="AD1007" i="3"/>
  <c r="AD1008" i="3"/>
  <c r="AD1009" i="3"/>
  <c r="AD1010" i="3"/>
  <c r="AD1011" i="3"/>
  <c r="AD1012" i="3"/>
  <c r="AD1013" i="3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D1026" i="3"/>
  <c r="AD1027" i="3"/>
  <c r="AD1028" i="3"/>
  <c r="AD1029" i="3"/>
  <c r="AD1030" i="3"/>
  <c r="AD1031" i="3"/>
  <c r="AD1032" i="3"/>
  <c r="AD1033" i="3"/>
  <c r="AD1034" i="3"/>
  <c r="AD1035" i="3"/>
  <c r="AD1036" i="3"/>
  <c r="AD1037" i="3"/>
  <c r="AD1038" i="3"/>
  <c r="AD1039" i="3"/>
  <c r="AD1040" i="3"/>
  <c r="AD1041" i="3"/>
  <c r="AD1042" i="3"/>
  <c r="AD1043" i="3"/>
  <c r="AD1044" i="3"/>
  <c r="AD1045" i="3"/>
  <c r="AD1046" i="3"/>
  <c r="AD1047" i="3"/>
  <c r="AD1048" i="3"/>
  <c r="AD1049" i="3"/>
  <c r="AD1050" i="3"/>
  <c r="AD1051" i="3"/>
  <c r="AD1052" i="3"/>
  <c r="AD1053" i="3"/>
  <c r="AD1054" i="3"/>
  <c r="AD1055" i="3"/>
  <c r="AD1056" i="3"/>
  <c r="AD1057" i="3"/>
  <c r="AD1058" i="3"/>
  <c r="AD1059" i="3"/>
  <c r="AD1060" i="3"/>
  <c r="AD1061" i="3"/>
  <c r="AD1062" i="3"/>
  <c r="AD1063" i="3"/>
  <c r="AD1064" i="3"/>
  <c r="AD1065" i="3"/>
  <c r="AD1066" i="3"/>
  <c r="AD1067" i="3"/>
  <c r="AD1068" i="3"/>
  <c r="AD1069" i="3"/>
  <c r="AD1070" i="3"/>
  <c r="AD1071" i="3"/>
  <c r="AD1072" i="3"/>
  <c r="AD1073" i="3"/>
  <c r="AD1074" i="3"/>
  <c r="AD1075" i="3"/>
  <c r="AD1076" i="3"/>
  <c r="AD1077" i="3"/>
  <c r="AD1078" i="3"/>
  <c r="AD1079" i="3"/>
  <c r="AD1080" i="3"/>
  <c r="AD1081" i="3"/>
  <c r="AD1082" i="3"/>
  <c r="AD1083" i="3"/>
  <c r="AD1084" i="3"/>
  <c r="AD1085" i="3"/>
  <c r="AD1086" i="3"/>
  <c r="AD1087" i="3"/>
  <c r="AD1088" i="3"/>
  <c r="AD1089" i="3"/>
  <c r="AD1090" i="3"/>
  <c r="AD1091" i="3"/>
  <c r="AD1092" i="3"/>
  <c r="AD1093" i="3"/>
  <c r="AD1094" i="3"/>
  <c r="AD1095" i="3"/>
  <c r="AD1096" i="3"/>
  <c r="AD1097" i="3"/>
  <c r="AD1098" i="3"/>
  <c r="AD1099" i="3"/>
  <c r="AD1100" i="3"/>
  <c r="AD1101" i="3"/>
  <c r="AD1102" i="3"/>
  <c r="AD1103" i="3"/>
  <c r="AD1104" i="3"/>
  <c r="AD1105" i="3"/>
  <c r="AD1106" i="3"/>
  <c r="AD1107" i="3"/>
  <c r="AD1108" i="3"/>
  <c r="AD1109" i="3"/>
  <c r="AD1110" i="3"/>
  <c r="AD1111" i="3"/>
  <c r="AD1112" i="3"/>
  <c r="AD1113" i="3"/>
  <c r="AD1114" i="3"/>
  <c r="AD1115" i="3"/>
  <c r="AD1116" i="3"/>
  <c r="AD1117" i="3"/>
  <c r="AD1118" i="3"/>
  <c r="AD1119" i="3"/>
  <c r="AD1120" i="3"/>
  <c r="AD1121" i="3"/>
  <c r="AD1122" i="3"/>
  <c r="AD1123" i="3"/>
  <c r="AD1124" i="3"/>
  <c r="AD1125" i="3"/>
  <c r="AD1126" i="3"/>
  <c r="AD1127" i="3"/>
  <c r="AD1128" i="3"/>
  <c r="AD1129" i="3"/>
  <c r="AD1130" i="3"/>
  <c r="AD1131" i="3"/>
  <c r="AD1132" i="3"/>
  <c r="AD1133" i="3"/>
  <c r="AD1134" i="3"/>
  <c r="AD1135" i="3"/>
  <c r="AD1136" i="3"/>
  <c r="AD1137" i="3"/>
  <c r="AD1138" i="3"/>
  <c r="AD1139" i="3"/>
  <c r="AD1140" i="3"/>
  <c r="AD1141" i="3"/>
  <c r="AD1142" i="3"/>
  <c r="AD1143" i="3"/>
  <c r="AD1144" i="3"/>
  <c r="AD1145" i="3"/>
  <c r="AD1146" i="3"/>
  <c r="AD1147" i="3"/>
  <c r="AD1148" i="3"/>
  <c r="AD1149" i="3"/>
  <c r="AD1150" i="3"/>
  <c r="AD1151" i="3"/>
  <c r="AD1152" i="3"/>
  <c r="AD1153" i="3"/>
  <c r="AD1154" i="3"/>
  <c r="AD1155" i="3"/>
  <c r="AD1156" i="3"/>
  <c r="AD1157" i="3"/>
  <c r="AD1158" i="3"/>
  <c r="AD1159" i="3"/>
  <c r="AD1160" i="3"/>
  <c r="AD1161" i="3"/>
  <c r="AD1162" i="3"/>
  <c r="AD1163" i="3"/>
  <c r="AD1164" i="3"/>
  <c r="AD1165" i="3"/>
  <c r="AD2" i="3"/>
  <c r="AA2" i="3"/>
  <c r="AB2" i="3"/>
  <c r="AA3" i="3"/>
  <c r="AB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A28" i="3"/>
  <c r="AB28" i="3"/>
  <c r="AA29" i="3"/>
  <c r="AB29" i="3"/>
  <c r="AA30" i="3"/>
  <c r="AB30" i="3"/>
  <c r="AA31" i="3"/>
  <c r="AB31" i="3"/>
  <c r="AA32" i="3"/>
  <c r="AB32" i="3"/>
  <c r="AA33" i="3"/>
  <c r="AB33" i="3"/>
  <c r="AA34" i="3"/>
  <c r="AB34" i="3"/>
  <c r="AA35" i="3"/>
  <c r="AB35" i="3"/>
  <c r="AA36" i="3"/>
  <c r="AB36" i="3"/>
  <c r="AA37" i="3"/>
  <c r="AB37" i="3"/>
  <c r="AA38" i="3"/>
  <c r="AB38" i="3"/>
  <c r="AA39" i="3"/>
  <c r="AB39" i="3"/>
  <c r="AA40" i="3"/>
  <c r="AB40" i="3"/>
  <c r="AA41" i="3"/>
  <c r="AB41" i="3"/>
  <c r="AA42" i="3"/>
  <c r="AB42" i="3"/>
  <c r="AA43" i="3"/>
  <c r="AB43" i="3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AA78" i="3"/>
  <c r="AB78" i="3"/>
  <c r="AA79" i="3"/>
  <c r="AB79" i="3"/>
  <c r="AA80" i="3"/>
  <c r="AB80" i="3"/>
  <c r="AA81" i="3"/>
  <c r="AB81" i="3"/>
  <c r="AA82" i="3"/>
  <c r="AB82" i="3"/>
  <c r="AA83" i="3"/>
  <c r="AB83" i="3"/>
  <c r="AA84" i="3"/>
  <c r="AB84" i="3"/>
  <c r="AA85" i="3"/>
  <c r="AB85" i="3"/>
  <c r="AA86" i="3"/>
  <c r="AB86" i="3"/>
  <c r="AA87" i="3"/>
  <c r="AB87" i="3"/>
  <c r="AA88" i="3"/>
  <c r="AB88" i="3"/>
  <c r="AA89" i="3"/>
  <c r="AB89" i="3"/>
  <c r="AA90" i="3"/>
  <c r="AB90" i="3"/>
  <c r="AA91" i="3"/>
  <c r="AB91" i="3"/>
  <c r="AA92" i="3"/>
  <c r="AB92" i="3"/>
  <c r="AA93" i="3"/>
  <c r="AB93" i="3"/>
  <c r="AA94" i="3"/>
  <c r="AB94" i="3"/>
  <c r="AA95" i="3"/>
  <c r="AB95" i="3"/>
  <c r="AA96" i="3"/>
  <c r="AB96" i="3"/>
  <c r="AA97" i="3"/>
  <c r="AB97" i="3"/>
  <c r="AA98" i="3"/>
  <c r="AB98" i="3"/>
  <c r="AA99" i="3"/>
  <c r="AB99" i="3"/>
  <c r="AA100" i="3"/>
  <c r="AB100" i="3"/>
  <c r="AA101" i="3"/>
  <c r="AB101" i="3"/>
  <c r="AA102" i="3"/>
  <c r="AB102" i="3"/>
  <c r="AA103" i="3"/>
  <c r="AB103" i="3"/>
  <c r="AA104" i="3"/>
  <c r="AB104" i="3"/>
  <c r="AA105" i="3"/>
  <c r="AB105" i="3"/>
  <c r="AA106" i="3"/>
  <c r="AB106" i="3"/>
  <c r="AA107" i="3"/>
  <c r="AB107" i="3"/>
  <c r="AA108" i="3"/>
  <c r="AB108" i="3"/>
  <c r="AA109" i="3"/>
  <c r="AB109" i="3"/>
  <c r="AA110" i="3"/>
  <c r="AB110" i="3"/>
  <c r="AA111" i="3"/>
  <c r="AB111" i="3"/>
  <c r="AA112" i="3"/>
  <c r="AB112" i="3"/>
  <c r="AA113" i="3"/>
  <c r="AB113" i="3"/>
  <c r="AA114" i="3"/>
  <c r="AB114" i="3"/>
  <c r="AA115" i="3"/>
  <c r="AB115" i="3"/>
  <c r="AA116" i="3"/>
  <c r="AB116" i="3"/>
  <c r="AA117" i="3"/>
  <c r="AB117" i="3"/>
  <c r="AA118" i="3"/>
  <c r="AB118" i="3"/>
  <c r="AA119" i="3"/>
  <c r="AB119" i="3"/>
  <c r="AA120" i="3"/>
  <c r="AB120" i="3"/>
  <c r="AA121" i="3"/>
  <c r="AB121" i="3"/>
  <c r="AA122" i="3"/>
  <c r="AB122" i="3"/>
  <c r="AA123" i="3"/>
  <c r="AB123" i="3"/>
  <c r="AA124" i="3"/>
  <c r="AB124" i="3"/>
  <c r="AA125" i="3"/>
  <c r="AB125" i="3"/>
  <c r="AA126" i="3"/>
  <c r="AB126" i="3"/>
  <c r="AA127" i="3"/>
  <c r="AB127" i="3"/>
  <c r="AA128" i="3"/>
  <c r="AB128" i="3"/>
  <c r="AA129" i="3"/>
  <c r="AB129" i="3"/>
  <c r="AA130" i="3"/>
  <c r="AB130" i="3"/>
  <c r="AA131" i="3"/>
  <c r="AB131" i="3"/>
  <c r="AA132" i="3"/>
  <c r="AB132" i="3"/>
  <c r="AA133" i="3"/>
  <c r="AB133" i="3"/>
  <c r="AA134" i="3"/>
  <c r="AB134" i="3"/>
  <c r="AA135" i="3"/>
  <c r="AB135" i="3"/>
  <c r="AA136" i="3"/>
  <c r="AB136" i="3"/>
  <c r="AA137" i="3"/>
  <c r="AB137" i="3"/>
  <c r="AA138" i="3"/>
  <c r="AB138" i="3"/>
  <c r="AA139" i="3"/>
  <c r="AB139" i="3"/>
  <c r="AA140" i="3"/>
  <c r="AB140" i="3"/>
  <c r="AA141" i="3"/>
  <c r="AB141" i="3"/>
  <c r="AA142" i="3"/>
  <c r="AB142" i="3"/>
  <c r="AA143" i="3"/>
  <c r="AB143" i="3"/>
  <c r="AA144" i="3"/>
  <c r="AB144" i="3"/>
  <c r="AA145" i="3"/>
  <c r="AB145" i="3"/>
  <c r="AA146" i="3"/>
  <c r="AB146" i="3"/>
  <c r="AA147" i="3"/>
  <c r="AB147" i="3"/>
  <c r="AA148" i="3"/>
  <c r="AB148" i="3"/>
  <c r="AA149" i="3"/>
  <c r="AB149" i="3"/>
  <c r="AA150" i="3"/>
  <c r="AB150" i="3"/>
  <c r="AA151" i="3"/>
  <c r="AB151" i="3"/>
  <c r="AA152" i="3"/>
  <c r="AB152" i="3"/>
  <c r="AA153" i="3"/>
  <c r="AB153" i="3"/>
  <c r="AA154" i="3"/>
  <c r="AB154" i="3"/>
  <c r="AA155" i="3"/>
  <c r="AB155" i="3"/>
  <c r="AA156" i="3"/>
  <c r="AB156" i="3"/>
  <c r="AA157" i="3"/>
  <c r="AB157" i="3"/>
  <c r="AA158" i="3"/>
  <c r="AB158" i="3"/>
  <c r="AA159" i="3"/>
  <c r="AB159" i="3"/>
  <c r="AA160" i="3"/>
  <c r="AB160" i="3"/>
  <c r="AA161" i="3"/>
  <c r="AB161" i="3"/>
  <c r="AA162" i="3"/>
  <c r="AB162" i="3"/>
  <c r="AA163" i="3"/>
  <c r="AB163" i="3"/>
  <c r="AA164" i="3"/>
  <c r="AB164" i="3"/>
  <c r="AA165" i="3"/>
  <c r="AB165" i="3"/>
  <c r="AA166" i="3"/>
  <c r="AB166" i="3"/>
  <c r="AA167" i="3"/>
  <c r="AB167" i="3"/>
  <c r="AA168" i="3"/>
  <c r="AB168" i="3"/>
  <c r="AA169" i="3"/>
  <c r="AB169" i="3"/>
  <c r="AA170" i="3"/>
  <c r="AB170" i="3"/>
  <c r="AA171" i="3"/>
  <c r="AB171" i="3"/>
  <c r="AA172" i="3"/>
  <c r="AB172" i="3"/>
  <c r="AA173" i="3"/>
  <c r="AB173" i="3"/>
  <c r="AA174" i="3"/>
  <c r="AB174" i="3"/>
  <c r="AA175" i="3"/>
  <c r="AB175" i="3"/>
  <c r="AA176" i="3"/>
  <c r="AB176" i="3"/>
  <c r="AA177" i="3"/>
  <c r="AB177" i="3"/>
  <c r="AA178" i="3"/>
  <c r="AB178" i="3"/>
  <c r="AA179" i="3"/>
  <c r="AB179" i="3"/>
  <c r="AA180" i="3"/>
  <c r="AB180" i="3"/>
  <c r="AA181" i="3"/>
  <c r="AB181" i="3"/>
  <c r="AA182" i="3"/>
  <c r="AB182" i="3"/>
  <c r="AA183" i="3"/>
  <c r="AB183" i="3"/>
  <c r="AA184" i="3"/>
  <c r="AB184" i="3"/>
  <c r="AA185" i="3"/>
  <c r="AB185" i="3"/>
  <c r="AA186" i="3"/>
  <c r="AB186" i="3"/>
  <c r="AA187" i="3"/>
  <c r="AB187" i="3"/>
  <c r="AA188" i="3"/>
  <c r="AB188" i="3"/>
  <c r="AA189" i="3"/>
  <c r="AB189" i="3"/>
  <c r="AA190" i="3"/>
  <c r="AB190" i="3"/>
  <c r="AA191" i="3"/>
  <c r="AB191" i="3"/>
  <c r="AA192" i="3"/>
  <c r="AB192" i="3"/>
  <c r="AA193" i="3"/>
  <c r="AB193" i="3"/>
  <c r="AA194" i="3"/>
  <c r="AB194" i="3"/>
  <c r="AA195" i="3"/>
  <c r="AB195" i="3"/>
  <c r="AA196" i="3"/>
  <c r="AB196" i="3"/>
  <c r="AA197" i="3"/>
  <c r="AB197" i="3"/>
  <c r="AA198" i="3"/>
  <c r="AB198" i="3"/>
  <c r="AA199" i="3"/>
  <c r="AB199" i="3"/>
  <c r="AA200" i="3"/>
  <c r="AB200" i="3"/>
  <c r="AA201" i="3"/>
  <c r="AB201" i="3"/>
  <c r="AA202" i="3"/>
  <c r="AB202" i="3"/>
  <c r="AA203" i="3"/>
  <c r="AB203" i="3"/>
  <c r="AA204" i="3"/>
  <c r="AB204" i="3"/>
  <c r="AA205" i="3"/>
  <c r="AB205" i="3"/>
  <c r="AA206" i="3"/>
  <c r="AB206" i="3"/>
  <c r="AA207" i="3"/>
  <c r="AB207" i="3"/>
  <c r="AA208" i="3"/>
  <c r="AB208" i="3"/>
  <c r="AA209" i="3"/>
  <c r="AB209" i="3"/>
  <c r="AA210" i="3"/>
  <c r="AB210" i="3"/>
  <c r="AA211" i="3"/>
  <c r="AB211" i="3"/>
  <c r="AA212" i="3"/>
  <c r="AB212" i="3"/>
  <c r="AA213" i="3"/>
  <c r="AB213" i="3"/>
  <c r="AA214" i="3"/>
  <c r="AB214" i="3"/>
  <c r="AA215" i="3"/>
  <c r="AB215" i="3"/>
  <c r="AA216" i="3"/>
  <c r="AB216" i="3"/>
  <c r="AA217" i="3"/>
  <c r="AB217" i="3"/>
  <c r="AA218" i="3"/>
  <c r="AB218" i="3"/>
  <c r="AA219" i="3"/>
  <c r="AB219" i="3"/>
  <c r="AA220" i="3"/>
  <c r="AB220" i="3"/>
  <c r="AA221" i="3"/>
  <c r="AB221" i="3"/>
  <c r="AA222" i="3"/>
  <c r="AB222" i="3"/>
  <c r="AA223" i="3"/>
  <c r="AB223" i="3"/>
  <c r="AA224" i="3"/>
  <c r="AB224" i="3"/>
  <c r="AA225" i="3"/>
  <c r="AB225" i="3"/>
  <c r="AA226" i="3"/>
  <c r="AB226" i="3"/>
  <c r="AA227" i="3"/>
  <c r="AB227" i="3"/>
  <c r="AA228" i="3"/>
  <c r="AB228" i="3"/>
  <c r="AA229" i="3"/>
  <c r="AB229" i="3"/>
  <c r="AA230" i="3"/>
  <c r="AB230" i="3"/>
  <c r="AA231" i="3"/>
  <c r="AB231" i="3"/>
  <c r="AA232" i="3"/>
  <c r="AB232" i="3"/>
  <c r="AA233" i="3"/>
  <c r="AB233" i="3"/>
  <c r="AA234" i="3"/>
  <c r="AB234" i="3"/>
  <c r="AA235" i="3"/>
  <c r="AB235" i="3"/>
  <c r="AA236" i="3"/>
  <c r="AB236" i="3"/>
  <c r="AA237" i="3"/>
  <c r="AB237" i="3"/>
  <c r="AA238" i="3"/>
  <c r="AB238" i="3"/>
  <c r="AA239" i="3"/>
  <c r="AB239" i="3"/>
  <c r="AA240" i="3"/>
  <c r="AB240" i="3"/>
  <c r="AA241" i="3"/>
  <c r="AB241" i="3"/>
  <c r="AA242" i="3"/>
  <c r="AB242" i="3"/>
  <c r="AA243" i="3"/>
  <c r="AB243" i="3"/>
  <c r="AA244" i="3"/>
  <c r="AB244" i="3"/>
  <c r="AA245" i="3"/>
  <c r="AB245" i="3"/>
  <c r="AA246" i="3"/>
  <c r="AB246" i="3"/>
  <c r="AA247" i="3"/>
  <c r="AB247" i="3"/>
  <c r="AA248" i="3"/>
  <c r="AB248" i="3"/>
  <c r="AA249" i="3"/>
  <c r="AB249" i="3"/>
  <c r="AA250" i="3"/>
  <c r="AB250" i="3"/>
  <c r="AA251" i="3"/>
  <c r="AB251" i="3"/>
  <c r="AA252" i="3"/>
  <c r="AB252" i="3"/>
  <c r="AA253" i="3"/>
  <c r="AB253" i="3"/>
  <c r="AA254" i="3"/>
  <c r="AB254" i="3"/>
  <c r="AA255" i="3"/>
  <c r="AB255" i="3"/>
  <c r="AA256" i="3"/>
  <c r="AB256" i="3"/>
  <c r="AA257" i="3"/>
  <c r="AB257" i="3"/>
  <c r="AA258" i="3"/>
  <c r="AB258" i="3"/>
  <c r="AA259" i="3"/>
  <c r="AB259" i="3"/>
  <c r="AA260" i="3"/>
  <c r="AB260" i="3"/>
  <c r="AA261" i="3"/>
  <c r="AB261" i="3"/>
  <c r="AA262" i="3"/>
  <c r="AB262" i="3"/>
  <c r="AA263" i="3"/>
  <c r="AB263" i="3"/>
  <c r="AA264" i="3"/>
  <c r="AB264" i="3"/>
  <c r="AA265" i="3"/>
  <c r="AB265" i="3"/>
  <c r="AA266" i="3"/>
  <c r="AB266" i="3"/>
  <c r="AA267" i="3"/>
  <c r="AB267" i="3"/>
  <c r="AA268" i="3"/>
  <c r="AB268" i="3"/>
  <c r="AA269" i="3"/>
  <c r="AB269" i="3"/>
  <c r="AA270" i="3"/>
  <c r="AB270" i="3"/>
  <c r="AA271" i="3"/>
  <c r="AB271" i="3"/>
  <c r="AA272" i="3"/>
  <c r="AB272" i="3"/>
  <c r="AA273" i="3"/>
  <c r="AB273" i="3"/>
  <c r="AA274" i="3"/>
  <c r="AB274" i="3"/>
  <c r="AA275" i="3"/>
  <c r="AB275" i="3"/>
  <c r="AA276" i="3"/>
  <c r="AB276" i="3"/>
  <c r="AA277" i="3"/>
  <c r="AB277" i="3"/>
  <c r="AA278" i="3"/>
  <c r="AB278" i="3"/>
  <c r="AA279" i="3"/>
  <c r="AB279" i="3"/>
  <c r="AA280" i="3"/>
  <c r="AB280" i="3"/>
  <c r="AA281" i="3"/>
  <c r="AB281" i="3"/>
  <c r="AA282" i="3"/>
  <c r="AB282" i="3"/>
  <c r="AA283" i="3"/>
  <c r="AB283" i="3"/>
  <c r="AA284" i="3"/>
  <c r="AB284" i="3"/>
  <c r="AA285" i="3"/>
  <c r="AB285" i="3"/>
  <c r="AA286" i="3"/>
  <c r="AB286" i="3"/>
  <c r="AA287" i="3"/>
  <c r="AB287" i="3"/>
  <c r="AA288" i="3"/>
  <c r="AB288" i="3"/>
  <c r="AA289" i="3"/>
  <c r="AB289" i="3"/>
  <c r="AA290" i="3"/>
  <c r="AB290" i="3"/>
  <c r="AA291" i="3"/>
  <c r="AB291" i="3"/>
  <c r="AA292" i="3"/>
  <c r="AB292" i="3"/>
  <c r="AA293" i="3"/>
  <c r="AB293" i="3"/>
  <c r="AA294" i="3"/>
  <c r="AB294" i="3"/>
  <c r="AA295" i="3"/>
  <c r="AB295" i="3"/>
  <c r="AA296" i="3"/>
  <c r="AB296" i="3"/>
  <c r="AA297" i="3"/>
  <c r="AB297" i="3"/>
  <c r="AA298" i="3"/>
  <c r="AB298" i="3"/>
  <c r="AA299" i="3"/>
  <c r="AB299" i="3"/>
  <c r="AA300" i="3"/>
  <c r="AB300" i="3"/>
  <c r="AA301" i="3"/>
  <c r="AB301" i="3"/>
  <c r="AA302" i="3"/>
  <c r="AB302" i="3"/>
  <c r="AA303" i="3"/>
  <c r="AB303" i="3"/>
  <c r="AA304" i="3"/>
  <c r="AB304" i="3"/>
  <c r="AA305" i="3"/>
  <c r="AB305" i="3"/>
  <c r="AA306" i="3"/>
  <c r="AB306" i="3"/>
  <c r="AA307" i="3"/>
  <c r="AB307" i="3"/>
  <c r="AA308" i="3"/>
  <c r="AB308" i="3"/>
  <c r="AA309" i="3"/>
  <c r="AB309" i="3"/>
  <c r="AA310" i="3"/>
  <c r="AB310" i="3"/>
  <c r="AA311" i="3"/>
  <c r="AB311" i="3"/>
  <c r="AA312" i="3"/>
  <c r="AB312" i="3"/>
  <c r="AA313" i="3"/>
  <c r="AB313" i="3"/>
  <c r="AA314" i="3"/>
  <c r="AB314" i="3"/>
  <c r="AA315" i="3"/>
  <c r="AB315" i="3"/>
  <c r="AA316" i="3"/>
  <c r="AB316" i="3"/>
  <c r="AA317" i="3"/>
  <c r="AB317" i="3"/>
  <c r="AA318" i="3"/>
  <c r="AB318" i="3"/>
  <c r="AA319" i="3"/>
  <c r="AB319" i="3"/>
  <c r="AA320" i="3"/>
  <c r="AB320" i="3"/>
  <c r="AA321" i="3"/>
  <c r="AB321" i="3"/>
  <c r="AA322" i="3"/>
  <c r="AB322" i="3"/>
  <c r="AA323" i="3"/>
  <c r="AB323" i="3"/>
  <c r="AA324" i="3"/>
  <c r="AB324" i="3"/>
  <c r="AA325" i="3"/>
  <c r="AB325" i="3"/>
  <c r="AA326" i="3"/>
  <c r="AB326" i="3"/>
  <c r="AA327" i="3"/>
  <c r="AB327" i="3"/>
  <c r="AA328" i="3"/>
  <c r="AB328" i="3"/>
  <c r="AA329" i="3"/>
  <c r="AB329" i="3"/>
  <c r="AA330" i="3"/>
  <c r="AB330" i="3"/>
  <c r="AA331" i="3"/>
  <c r="AB331" i="3"/>
  <c r="AA332" i="3"/>
  <c r="AB332" i="3"/>
  <c r="AA333" i="3"/>
  <c r="AB333" i="3"/>
  <c r="AA334" i="3"/>
  <c r="AB334" i="3"/>
  <c r="AA335" i="3"/>
  <c r="AB335" i="3"/>
  <c r="AA336" i="3"/>
  <c r="AB336" i="3"/>
  <c r="AA337" i="3"/>
  <c r="AB337" i="3"/>
  <c r="AA338" i="3"/>
  <c r="AB338" i="3"/>
  <c r="AA339" i="3"/>
  <c r="AB339" i="3"/>
  <c r="AA340" i="3"/>
  <c r="AB340" i="3"/>
  <c r="AA341" i="3"/>
  <c r="AB341" i="3"/>
  <c r="AA342" i="3"/>
  <c r="AB342" i="3"/>
  <c r="AA343" i="3"/>
  <c r="AB343" i="3"/>
  <c r="AA344" i="3"/>
  <c r="AB344" i="3"/>
  <c r="AA345" i="3"/>
  <c r="AB345" i="3"/>
  <c r="AA346" i="3"/>
  <c r="AB346" i="3"/>
  <c r="AA347" i="3"/>
  <c r="AB347" i="3"/>
  <c r="AA348" i="3"/>
  <c r="AB348" i="3"/>
  <c r="AA349" i="3"/>
  <c r="AB349" i="3"/>
  <c r="AA350" i="3"/>
  <c r="AB350" i="3"/>
  <c r="AA351" i="3"/>
  <c r="AB351" i="3"/>
  <c r="AA352" i="3"/>
  <c r="AB352" i="3"/>
  <c r="AA353" i="3"/>
  <c r="AB353" i="3"/>
  <c r="AA354" i="3"/>
  <c r="AB354" i="3"/>
  <c r="AA355" i="3"/>
  <c r="AB355" i="3"/>
  <c r="AA356" i="3"/>
  <c r="AB356" i="3"/>
  <c r="AA357" i="3"/>
  <c r="AB357" i="3"/>
  <c r="AA358" i="3"/>
  <c r="AB358" i="3"/>
  <c r="AA359" i="3"/>
  <c r="AB359" i="3"/>
  <c r="AA360" i="3"/>
  <c r="AB360" i="3"/>
  <c r="AA361" i="3"/>
  <c r="AB361" i="3"/>
  <c r="AA362" i="3"/>
  <c r="AB362" i="3"/>
  <c r="AA363" i="3"/>
  <c r="AB363" i="3"/>
  <c r="AA364" i="3"/>
  <c r="AB364" i="3"/>
  <c r="AA365" i="3"/>
  <c r="AB365" i="3"/>
  <c r="AA366" i="3"/>
  <c r="AB366" i="3"/>
  <c r="AA367" i="3"/>
  <c r="AB367" i="3"/>
  <c r="AA368" i="3"/>
  <c r="AB368" i="3"/>
  <c r="AA369" i="3"/>
  <c r="AB369" i="3"/>
  <c r="AA370" i="3"/>
  <c r="AB370" i="3"/>
  <c r="AA371" i="3"/>
  <c r="AB371" i="3"/>
  <c r="AA372" i="3"/>
  <c r="AB372" i="3"/>
  <c r="AA373" i="3"/>
  <c r="AB373" i="3"/>
  <c r="AA374" i="3"/>
  <c r="AB374" i="3"/>
  <c r="AA375" i="3"/>
  <c r="AB375" i="3"/>
  <c r="AA376" i="3"/>
  <c r="AB376" i="3"/>
  <c r="AA377" i="3"/>
  <c r="AB377" i="3"/>
  <c r="AA378" i="3"/>
  <c r="AB378" i="3"/>
  <c r="AA379" i="3"/>
  <c r="AB379" i="3"/>
  <c r="AA380" i="3"/>
  <c r="AB380" i="3"/>
  <c r="AA381" i="3"/>
  <c r="AB381" i="3"/>
  <c r="AA382" i="3"/>
  <c r="AB382" i="3"/>
  <c r="AA383" i="3"/>
  <c r="AB383" i="3"/>
  <c r="AA384" i="3"/>
  <c r="AB384" i="3"/>
  <c r="AA385" i="3"/>
  <c r="AB385" i="3"/>
  <c r="AA386" i="3"/>
  <c r="AB386" i="3"/>
  <c r="AA387" i="3"/>
  <c r="AB387" i="3"/>
  <c r="AA388" i="3"/>
  <c r="AB388" i="3"/>
  <c r="AA389" i="3"/>
  <c r="AB389" i="3"/>
  <c r="AA390" i="3"/>
  <c r="AB390" i="3"/>
  <c r="AA391" i="3"/>
  <c r="AB391" i="3"/>
  <c r="AA392" i="3"/>
  <c r="AB392" i="3"/>
  <c r="AA393" i="3"/>
  <c r="AB393" i="3"/>
  <c r="AA394" i="3"/>
  <c r="AB394" i="3"/>
  <c r="AA395" i="3"/>
  <c r="AB395" i="3"/>
  <c r="AA396" i="3"/>
  <c r="AB396" i="3"/>
  <c r="AA397" i="3"/>
  <c r="AB397" i="3"/>
  <c r="AA398" i="3"/>
  <c r="AB398" i="3"/>
  <c r="AA399" i="3"/>
  <c r="AB399" i="3"/>
  <c r="AA400" i="3"/>
  <c r="AB400" i="3"/>
  <c r="AA401" i="3"/>
  <c r="AB401" i="3"/>
  <c r="AA402" i="3"/>
  <c r="AB402" i="3"/>
  <c r="AA403" i="3"/>
  <c r="AB403" i="3"/>
  <c r="AA404" i="3"/>
  <c r="AB404" i="3"/>
  <c r="AA405" i="3"/>
  <c r="AB405" i="3"/>
  <c r="AA406" i="3"/>
  <c r="AB406" i="3"/>
  <c r="AA407" i="3"/>
  <c r="AB407" i="3"/>
  <c r="AA408" i="3"/>
  <c r="AB408" i="3"/>
  <c r="AA409" i="3"/>
  <c r="AB409" i="3"/>
  <c r="AA410" i="3"/>
  <c r="AB410" i="3"/>
  <c r="AA411" i="3"/>
  <c r="AB411" i="3"/>
  <c r="AA412" i="3"/>
  <c r="AB412" i="3"/>
  <c r="AA413" i="3"/>
  <c r="AB413" i="3"/>
  <c r="AA414" i="3"/>
  <c r="AB414" i="3"/>
  <c r="AA415" i="3"/>
  <c r="AB415" i="3"/>
  <c r="AA416" i="3"/>
  <c r="AB416" i="3"/>
  <c r="AA417" i="3"/>
  <c r="AB417" i="3"/>
  <c r="AA418" i="3"/>
  <c r="AB418" i="3"/>
  <c r="AA419" i="3"/>
  <c r="AB419" i="3"/>
  <c r="AA420" i="3"/>
  <c r="AB420" i="3"/>
  <c r="AA421" i="3"/>
  <c r="AB421" i="3"/>
  <c r="AA422" i="3"/>
  <c r="AB422" i="3"/>
  <c r="AA423" i="3"/>
  <c r="AB423" i="3"/>
  <c r="AA424" i="3"/>
  <c r="AB424" i="3"/>
  <c r="AA425" i="3"/>
  <c r="AB425" i="3"/>
  <c r="AA426" i="3"/>
  <c r="AB426" i="3"/>
  <c r="AA427" i="3"/>
  <c r="AB427" i="3"/>
  <c r="AA428" i="3"/>
  <c r="AB428" i="3"/>
  <c r="AA429" i="3"/>
  <c r="AB429" i="3"/>
  <c r="AA430" i="3"/>
  <c r="AB430" i="3"/>
  <c r="AA431" i="3"/>
  <c r="AB431" i="3"/>
  <c r="AA432" i="3"/>
  <c r="AB432" i="3"/>
  <c r="AA433" i="3"/>
  <c r="AB433" i="3"/>
  <c r="AA434" i="3"/>
  <c r="AB434" i="3"/>
  <c r="AA435" i="3"/>
  <c r="AB435" i="3"/>
  <c r="AA436" i="3"/>
  <c r="AB436" i="3"/>
  <c r="AA437" i="3"/>
  <c r="AB437" i="3"/>
  <c r="AA438" i="3"/>
  <c r="AB438" i="3"/>
  <c r="AA439" i="3"/>
  <c r="AB439" i="3"/>
  <c r="AA440" i="3"/>
  <c r="AB440" i="3"/>
  <c r="AA441" i="3"/>
  <c r="AB441" i="3"/>
  <c r="AA442" i="3"/>
  <c r="AB442" i="3"/>
  <c r="AA443" i="3"/>
  <c r="AB443" i="3"/>
  <c r="AA444" i="3"/>
  <c r="AB444" i="3"/>
  <c r="AA445" i="3"/>
  <c r="AB445" i="3"/>
  <c r="AA446" i="3"/>
  <c r="AB446" i="3"/>
  <c r="AA447" i="3"/>
  <c r="AB447" i="3"/>
  <c r="AA448" i="3"/>
  <c r="AB448" i="3"/>
  <c r="AA449" i="3"/>
  <c r="AB449" i="3"/>
  <c r="AA450" i="3"/>
  <c r="AB450" i="3"/>
  <c r="AA451" i="3"/>
  <c r="AB451" i="3"/>
  <c r="AA452" i="3"/>
  <c r="AB452" i="3"/>
  <c r="AA453" i="3"/>
  <c r="AB453" i="3"/>
  <c r="AA454" i="3"/>
  <c r="AB454" i="3"/>
  <c r="AA455" i="3"/>
  <c r="AB455" i="3"/>
  <c r="AA456" i="3"/>
  <c r="AB456" i="3"/>
  <c r="AA457" i="3"/>
  <c r="AB457" i="3"/>
  <c r="AA458" i="3"/>
  <c r="AB458" i="3"/>
  <c r="AA459" i="3"/>
  <c r="AB459" i="3"/>
  <c r="AA460" i="3"/>
  <c r="AB460" i="3"/>
  <c r="AA461" i="3"/>
  <c r="AB461" i="3"/>
  <c r="AA462" i="3"/>
  <c r="AB462" i="3"/>
  <c r="AA463" i="3"/>
  <c r="AB463" i="3"/>
  <c r="AA464" i="3"/>
  <c r="AB464" i="3"/>
  <c r="AA465" i="3"/>
  <c r="AB465" i="3"/>
  <c r="AA466" i="3"/>
  <c r="AB466" i="3"/>
  <c r="AA467" i="3"/>
  <c r="AB467" i="3"/>
  <c r="AA468" i="3"/>
  <c r="AB468" i="3"/>
  <c r="AA469" i="3"/>
  <c r="AB469" i="3"/>
  <c r="AA470" i="3"/>
  <c r="AB470" i="3"/>
  <c r="AA471" i="3"/>
  <c r="AB471" i="3"/>
  <c r="AA472" i="3"/>
  <c r="AB472" i="3"/>
  <c r="AA473" i="3"/>
  <c r="AB473" i="3"/>
  <c r="AA474" i="3"/>
  <c r="AB474" i="3"/>
  <c r="AA475" i="3"/>
  <c r="AB475" i="3"/>
  <c r="AA476" i="3"/>
  <c r="AB476" i="3"/>
  <c r="AA477" i="3"/>
  <c r="AB477" i="3"/>
  <c r="AA478" i="3"/>
  <c r="AB478" i="3"/>
  <c r="AA479" i="3"/>
  <c r="AB479" i="3"/>
  <c r="AA480" i="3"/>
  <c r="AB480" i="3"/>
  <c r="AA481" i="3"/>
  <c r="AB481" i="3"/>
  <c r="AA482" i="3"/>
  <c r="AB482" i="3"/>
  <c r="AA483" i="3"/>
  <c r="AB483" i="3"/>
  <c r="AA484" i="3"/>
  <c r="AB484" i="3"/>
  <c r="AA485" i="3"/>
  <c r="AB485" i="3"/>
  <c r="AA486" i="3"/>
  <c r="AB486" i="3"/>
  <c r="AA487" i="3"/>
  <c r="AB487" i="3"/>
  <c r="AA488" i="3"/>
  <c r="AB488" i="3"/>
  <c r="AA489" i="3"/>
  <c r="AB489" i="3"/>
  <c r="AA490" i="3"/>
  <c r="AB490" i="3"/>
  <c r="AA491" i="3"/>
  <c r="AB491" i="3"/>
  <c r="AA492" i="3"/>
  <c r="AB492" i="3"/>
  <c r="AA493" i="3"/>
  <c r="AB493" i="3"/>
  <c r="AA494" i="3"/>
  <c r="AB494" i="3"/>
  <c r="AA495" i="3"/>
  <c r="AB495" i="3"/>
  <c r="AA496" i="3"/>
  <c r="AB496" i="3"/>
  <c r="AA497" i="3"/>
  <c r="AB497" i="3"/>
  <c r="AA498" i="3"/>
  <c r="AB498" i="3"/>
  <c r="AA499" i="3"/>
  <c r="AB499" i="3"/>
  <c r="AA500" i="3"/>
  <c r="AB500" i="3"/>
  <c r="AA501" i="3"/>
  <c r="AB501" i="3"/>
  <c r="AA502" i="3"/>
  <c r="AB502" i="3"/>
  <c r="AA503" i="3"/>
  <c r="AB503" i="3"/>
  <c r="AA504" i="3"/>
  <c r="AB504" i="3"/>
  <c r="AA505" i="3"/>
  <c r="AB505" i="3"/>
  <c r="AA506" i="3"/>
  <c r="AB506" i="3"/>
  <c r="AA507" i="3"/>
  <c r="AB507" i="3"/>
  <c r="AA508" i="3"/>
  <c r="AB508" i="3"/>
  <c r="AA509" i="3"/>
  <c r="AB509" i="3"/>
  <c r="AA510" i="3"/>
  <c r="AB510" i="3"/>
  <c r="AA511" i="3"/>
  <c r="AB511" i="3"/>
  <c r="AA512" i="3"/>
  <c r="AB512" i="3"/>
  <c r="AA513" i="3"/>
  <c r="AB513" i="3"/>
  <c r="AA514" i="3"/>
  <c r="AB514" i="3"/>
  <c r="AA515" i="3"/>
  <c r="AB515" i="3"/>
  <c r="AA516" i="3"/>
  <c r="AB516" i="3"/>
  <c r="AA517" i="3"/>
  <c r="AB517" i="3"/>
  <c r="AA518" i="3"/>
  <c r="AB518" i="3"/>
  <c r="AA519" i="3"/>
  <c r="AB519" i="3"/>
  <c r="AA520" i="3"/>
  <c r="AB520" i="3"/>
  <c r="AA521" i="3"/>
  <c r="AB521" i="3"/>
  <c r="AA522" i="3"/>
  <c r="AB522" i="3"/>
  <c r="AA523" i="3"/>
  <c r="AB523" i="3"/>
  <c r="AA524" i="3"/>
  <c r="AB524" i="3"/>
  <c r="AA525" i="3"/>
  <c r="AB525" i="3"/>
  <c r="AA526" i="3"/>
  <c r="AB526" i="3"/>
  <c r="AA527" i="3"/>
  <c r="AB527" i="3"/>
  <c r="AA528" i="3"/>
  <c r="AB528" i="3"/>
  <c r="AA529" i="3"/>
  <c r="AB529" i="3"/>
  <c r="AA530" i="3"/>
  <c r="AB530" i="3"/>
  <c r="AA531" i="3"/>
  <c r="AB531" i="3"/>
  <c r="AA532" i="3"/>
  <c r="AB532" i="3"/>
  <c r="AA533" i="3"/>
  <c r="AB533" i="3"/>
  <c r="AA534" i="3"/>
  <c r="AB534" i="3"/>
  <c r="AA535" i="3"/>
  <c r="AB535" i="3"/>
  <c r="AA536" i="3"/>
  <c r="AB536" i="3"/>
  <c r="AA537" i="3"/>
  <c r="AB537" i="3"/>
  <c r="AA538" i="3"/>
  <c r="AB538" i="3"/>
  <c r="AA539" i="3"/>
  <c r="AB539" i="3"/>
  <c r="AA540" i="3"/>
  <c r="AB540" i="3"/>
  <c r="AA541" i="3"/>
  <c r="AB541" i="3"/>
  <c r="AA542" i="3"/>
  <c r="AB542" i="3"/>
  <c r="AA543" i="3"/>
  <c r="AB543" i="3"/>
  <c r="AA544" i="3"/>
  <c r="AB544" i="3"/>
  <c r="AA545" i="3"/>
  <c r="AB545" i="3"/>
  <c r="AA546" i="3"/>
  <c r="AB546" i="3"/>
  <c r="AA547" i="3"/>
  <c r="AB547" i="3"/>
  <c r="AA548" i="3"/>
  <c r="AB548" i="3"/>
  <c r="AA549" i="3"/>
  <c r="AB549" i="3"/>
  <c r="AA550" i="3"/>
  <c r="AB550" i="3"/>
  <c r="AA551" i="3"/>
  <c r="AB551" i="3"/>
  <c r="AA552" i="3"/>
  <c r="AB552" i="3"/>
  <c r="AA553" i="3"/>
  <c r="AB553" i="3"/>
  <c r="AA554" i="3"/>
  <c r="AB554" i="3"/>
  <c r="AA555" i="3"/>
  <c r="AB555" i="3"/>
  <c r="AA556" i="3"/>
  <c r="AB556" i="3"/>
  <c r="AA557" i="3"/>
  <c r="AB557" i="3"/>
  <c r="AA558" i="3"/>
  <c r="AB558" i="3"/>
  <c r="AA559" i="3"/>
  <c r="AB559" i="3"/>
  <c r="AA560" i="3"/>
  <c r="AB560" i="3"/>
  <c r="AA561" i="3"/>
  <c r="AB561" i="3"/>
  <c r="AA562" i="3"/>
  <c r="AB562" i="3"/>
  <c r="AA563" i="3"/>
  <c r="AB563" i="3"/>
  <c r="AA564" i="3"/>
  <c r="AB564" i="3"/>
  <c r="AA565" i="3"/>
  <c r="AB565" i="3"/>
  <c r="AA566" i="3"/>
  <c r="AB566" i="3"/>
  <c r="AA567" i="3"/>
  <c r="AB567" i="3"/>
  <c r="AA568" i="3"/>
  <c r="AB568" i="3"/>
  <c r="AA569" i="3"/>
  <c r="AB569" i="3"/>
  <c r="AA570" i="3"/>
  <c r="AB570" i="3"/>
  <c r="AA571" i="3"/>
  <c r="AB571" i="3"/>
  <c r="AA572" i="3"/>
  <c r="AB572" i="3"/>
  <c r="AA573" i="3"/>
  <c r="AB573" i="3"/>
  <c r="AA574" i="3"/>
  <c r="AB574" i="3"/>
  <c r="AA575" i="3"/>
  <c r="AB575" i="3"/>
  <c r="AA576" i="3"/>
  <c r="AB576" i="3"/>
  <c r="AA577" i="3"/>
  <c r="AB577" i="3"/>
  <c r="AA578" i="3"/>
  <c r="AB578" i="3"/>
  <c r="AA579" i="3"/>
  <c r="AB579" i="3"/>
  <c r="AA580" i="3"/>
  <c r="AB580" i="3"/>
  <c r="AA581" i="3"/>
  <c r="AB581" i="3"/>
  <c r="AA582" i="3"/>
  <c r="AB582" i="3"/>
  <c r="AA583" i="3"/>
  <c r="AB583" i="3"/>
  <c r="AA584" i="3"/>
  <c r="AB584" i="3"/>
  <c r="AA585" i="3"/>
  <c r="AB585" i="3"/>
  <c r="AA586" i="3"/>
  <c r="AB586" i="3"/>
  <c r="AA587" i="3"/>
  <c r="AB587" i="3"/>
  <c r="AA588" i="3"/>
  <c r="AB588" i="3"/>
  <c r="AA589" i="3"/>
  <c r="AB589" i="3"/>
  <c r="AA590" i="3"/>
  <c r="AB590" i="3"/>
  <c r="AA591" i="3"/>
  <c r="AB591" i="3"/>
  <c r="AA592" i="3"/>
  <c r="AB592" i="3"/>
  <c r="AA593" i="3"/>
  <c r="AB593" i="3"/>
  <c r="AA594" i="3"/>
  <c r="AB594" i="3"/>
  <c r="AA595" i="3"/>
  <c r="AB595" i="3"/>
  <c r="AA596" i="3"/>
  <c r="AB596" i="3"/>
  <c r="AA597" i="3"/>
  <c r="AB597" i="3"/>
  <c r="AA598" i="3"/>
  <c r="AB598" i="3"/>
  <c r="AA599" i="3"/>
  <c r="AB599" i="3"/>
  <c r="AA600" i="3"/>
  <c r="AB600" i="3"/>
  <c r="AA601" i="3"/>
  <c r="AB601" i="3"/>
  <c r="AA602" i="3"/>
  <c r="AB602" i="3"/>
  <c r="AA603" i="3"/>
  <c r="AB603" i="3"/>
  <c r="AA604" i="3"/>
  <c r="AB604" i="3"/>
  <c r="AA605" i="3"/>
  <c r="AB605" i="3"/>
  <c r="AA606" i="3"/>
  <c r="AB606" i="3"/>
  <c r="AA607" i="3"/>
  <c r="AB607" i="3"/>
  <c r="AA608" i="3"/>
  <c r="AB608" i="3"/>
  <c r="AA609" i="3"/>
  <c r="AB609" i="3"/>
  <c r="AA610" i="3"/>
  <c r="AB610" i="3"/>
  <c r="AA611" i="3"/>
  <c r="AB611" i="3"/>
  <c r="AA612" i="3"/>
  <c r="AB612" i="3"/>
  <c r="AA613" i="3"/>
  <c r="AB613" i="3"/>
  <c r="AA614" i="3"/>
  <c r="AB614" i="3"/>
  <c r="AA615" i="3"/>
  <c r="AB615" i="3"/>
  <c r="AA616" i="3"/>
  <c r="AB616" i="3"/>
  <c r="AA617" i="3"/>
  <c r="AB617" i="3"/>
  <c r="AA618" i="3"/>
  <c r="AB618" i="3"/>
  <c r="AA619" i="3"/>
  <c r="AB619" i="3"/>
  <c r="AA620" i="3"/>
  <c r="AB620" i="3"/>
  <c r="AA621" i="3"/>
  <c r="AB621" i="3"/>
  <c r="AA622" i="3"/>
  <c r="AB622" i="3"/>
  <c r="AA623" i="3"/>
  <c r="AB623" i="3"/>
  <c r="AA624" i="3"/>
  <c r="AB624" i="3"/>
  <c r="AA625" i="3"/>
  <c r="AB625" i="3"/>
  <c r="AA626" i="3"/>
  <c r="AB626" i="3"/>
  <c r="AA627" i="3"/>
  <c r="AB627" i="3"/>
  <c r="AA628" i="3"/>
  <c r="AB628" i="3"/>
  <c r="AA629" i="3"/>
  <c r="AB629" i="3"/>
  <c r="AA630" i="3"/>
  <c r="AB630" i="3"/>
  <c r="AA631" i="3"/>
  <c r="AB631" i="3"/>
  <c r="AA632" i="3"/>
  <c r="AB632" i="3"/>
  <c r="AA633" i="3"/>
  <c r="AB633" i="3"/>
  <c r="AA634" i="3"/>
  <c r="AB634" i="3"/>
  <c r="AA635" i="3"/>
  <c r="AB635" i="3"/>
  <c r="AA636" i="3"/>
  <c r="AB636" i="3"/>
  <c r="AA637" i="3"/>
  <c r="AB637" i="3"/>
  <c r="AA638" i="3"/>
  <c r="AB638" i="3"/>
  <c r="AA639" i="3"/>
  <c r="AB639" i="3"/>
  <c r="AA640" i="3"/>
  <c r="AB640" i="3"/>
  <c r="AA641" i="3"/>
  <c r="AB641" i="3"/>
  <c r="AA642" i="3"/>
  <c r="AB642" i="3"/>
  <c r="AA643" i="3"/>
  <c r="AB643" i="3"/>
  <c r="AA644" i="3"/>
  <c r="AB644" i="3"/>
  <c r="AA645" i="3"/>
  <c r="AB645" i="3"/>
  <c r="AA646" i="3"/>
  <c r="AB646" i="3"/>
  <c r="AA647" i="3"/>
  <c r="AB647" i="3"/>
  <c r="AA648" i="3"/>
  <c r="AB648" i="3"/>
  <c r="AA649" i="3"/>
  <c r="AB649" i="3"/>
  <c r="AA650" i="3"/>
  <c r="AB650" i="3"/>
  <c r="AA651" i="3"/>
  <c r="AB651" i="3"/>
  <c r="AA652" i="3"/>
  <c r="AB652" i="3"/>
  <c r="AA653" i="3"/>
  <c r="AB653" i="3"/>
  <c r="AA654" i="3"/>
  <c r="AB654" i="3"/>
  <c r="AA655" i="3"/>
  <c r="AB655" i="3"/>
  <c r="AA656" i="3"/>
  <c r="AB656" i="3"/>
  <c r="AA657" i="3"/>
  <c r="AB657" i="3"/>
  <c r="AA658" i="3"/>
  <c r="AB658" i="3"/>
  <c r="AA659" i="3"/>
  <c r="AB659" i="3"/>
  <c r="AA660" i="3"/>
  <c r="AB660" i="3"/>
  <c r="AA661" i="3"/>
  <c r="AB661" i="3"/>
  <c r="AA662" i="3"/>
  <c r="AB662" i="3"/>
  <c r="AA663" i="3"/>
  <c r="AB663" i="3"/>
  <c r="AA664" i="3"/>
  <c r="AB664" i="3"/>
  <c r="AA665" i="3"/>
  <c r="AB665" i="3"/>
  <c r="AA666" i="3"/>
  <c r="AB666" i="3"/>
  <c r="AA667" i="3"/>
  <c r="AB667" i="3"/>
  <c r="AA668" i="3"/>
  <c r="AB668" i="3"/>
  <c r="AA669" i="3"/>
  <c r="AB669" i="3"/>
  <c r="AA670" i="3"/>
  <c r="AB670" i="3"/>
  <c r="AA671" i="3"/>
  <c r="AB671" i="3"/>
  <c r="AA672" i="3"/>
  <c r="AB672" i="3"/>
  <c r="AA673" i="3"/>
  <c r="AB673" i="3"/>
  <c r="AA674" i="3"/>
  <c r="AB674" i="3"/>
  <c r="AA675" i="3"/>
  <c r="AB675" i="3"/>
  <c r="AA676" i="3"/>
  <c r="AB676" i="3"/>
  <c r="AA677" i="3"/>
  <c r="AB677" i="3"/>
  <c r="AA678" i="3"/>
  <c r="AB678" i="3"/>
  <c r="AA679" i="3"/>
  <c r="AB679" i="3"/>
  <c r="AA680" i="3"/>
  <c r="AB680" i="3"/>
  <c r="AA681" i="3"/>
  <c r="AB681" i="3"/>
  <c r="AA682" i="3"/>
  <c r="AB682" i="3"/>
  <c r="AA683" i="3"/>
  <c r="AB683" i="3"/>
  <c r="AA684" i="3"/>
  <c r="AB684" i="3"/>
  <c r="AA685" i="3"/>
  <c r="AB685" i="3"/>
  <c r="AA686" i="3"/>
  <c r="AB686" i="3"/>
  <c r="AA687" i="3"/>
  <c r="AB687" i="3"/>
  <c r="AA688" i="3"/>
  <c r="AB688" i="3"/>
  <c r="AA689" i="3"/>
  <c r="AB689" i="3"/>
  <c r="AA690" i="3"/>
  <c r="AB690" i="3"/>
  <c r="AA691" i="3"/>
  <c r="AB691" i="3"/>
  <c r="AA692" i="3"/>
  <c r="AB692" i="3"/>
  <c r="AA693" i="3"/>
  <c r="AB693" i="3"/>
  <c r="AA694" i="3"/>
  <c r="AB694" i="3"/>
  <c r="AA695" i="3"/>
  <c r="AB695" i="3"/>
  <c r="AA696" i="3"/>
  <c r="AB696" i="3"/>
  <c r="AA697" i="3"/>
  <c r="AB697" i="3"/>
  <c r="AA698" i="3"/>
  <c r="AB698" i="3"/>
  <c r="AA699" i="3"/>
  <c r="AB699" i="3"/>
  <c r="AA700" i="3"/>
  <c r="AB700" i="3"/>
  <c r="AA701" i="3"/>
  <c r="AB701" i="3"/>
  <c r="AA702" i="3"/>
  <c r="AB702" i="3"/>
  <c r="AA703" i="3"/>
  <c r="AB703" i="3"/>
  <c r="AA704" i="3"/>
  <c r="AB704" i="3"/>
  <c r="AA705" i="3"/>
  <c r="AB705" i="3"/>
  <c r="AA706" i="3"/>
  <c r="AB706" i="3"/>
  <c r="AA707" i="3"/>
  <c r="AB707" i="3"/>
  <c r="AA708" i="3"/>
  <c r="AB708" i="3"/>
  <c r="AA709" i="3"/>
  <c r="AB709" i="3"/>
  <c r="AA710" i="3"/>
  <c r="AB710" i="3"/>
  <c r="AA711" i="3"/>
  <c r="AB711" i="3"/>
  <c r="AA712" i="3"/>
  <c r="AB712" i="3"/>
  <c r="AA713" i="3"/>
  <c r="AB713" i="3"/>
  <c r="AA714" i="3"/>
  <c r="AB714" i="3"/>
  <c r="AA715" i="3"/>
  <c r="AB715" i="3"/>
  <c r="AA716" i="3"/>
  <c r="AB716" i="3"/>
  <c r="AA717" i="3"/>
  <c r="AB717" i="3"/>
  <c r="AA718" i="3"/>
  <c r="AB718" i="3"/>
  <c r="AA719" i="3"/>
  <c r="AB719" i="3"/>
  <c r="AA720" i="3"/>
  <c r="AB720" i="3"/>
  <c r="AA721" i="3"/>
  <c r="AB721" i="3"/>
  <c r="AA722" i="3"/>
  <c r="AB722" i="3"/>
  <c r="AA723" i="3"/>
  <c r="AB723" i="3"/>
  <c r="AA724" i="3"/>
  <c r="AB724" i="3"/>
  <c r="AA725" i="3"/>
  <c r="AB725" i="3"/>
  <c r="AA726" i="3"/>
  <c r="AB726" i="3"/>
  <c r="AA727" i="3"/>
  <c r="AB727" i="3"/>
  <c r="AA728" i="3"/>
  <c r="AB728" i="3"/>
  <c r="AA729" i="3"/>
  <c r="AB729" i="3"/>
  <c r="AA730" i="3"/>
  <c r="AB730" i="3"/>
  <c r="AA731" i="3"/>
  <c r="AB731" i="3"/>
  <c r="AA732" i="3"/>
  <c r="AB732" i="3"/>
  <c r="AA733" i="3"/>
  <c r="AB733" i="3"/>
  <c r="AA734" i="3"/>
  <c r="AB734" i="3"/>
  <c r="AA735" i="3"/>
  <c r="AB735" i="3"/>
  <c r="AA736" i="3"/>
  <c r="AB736" i="3"/>
  <c r="AA737" i="3"/>
  <c r="AB737" i="3"/>
  <c r="AA738" i="3"/>
  <c r="AB738" i="3"/>
  <c r="AA739" i="3"/>
  <c r="AB739" i="3"/>
  <c r="AA740" i="3"/>
  <c r="AB740" i="3"/>
  <c r="AA741" i="3"/>
  <c r="AB741" i="3"/>
  <c r="AA742" i="3"/>
  <c r="AB742" i="3"/>
  <c r="AA743" i="3"/>
  <c r="AB743" i="3"/>
  <c r="AA744" i="3"/>
  <c r="AB744" i="3"/>
  <c r="AA745" i="3"/>
  <c r="AB745" i="3"/>
  <c r="AA746" i="3"/>
  <c r="AB746" i="3"/>
  <c r="AA747" i="3"/>
  <c r="AB747" i="3"/>
  <c r="AA748" i="3"/>
  <c r="AB748" i="3"/>
  <c r="AA749" i="3"/>
  <c r="AB749" i="3"/>
  <c r="AA750" i="3"/>
  <c r="AB750" i="3"/>
  <c r="AA751" i="3"/>
  <c r="AB751" i="3"/>
  <c r="AA752" i="3"/>
  <c r="AB752" i="3"/>
  <c r="AA753" i="3"/>
  <c r="AB753" i="3"/>
  <c r="AA754" i="3"/>
  <c r="AB754" i="3"/>
  <c r="AA755" i="3"/>
  <c r="AB755" i="3"/>
  <c r="AA756" i="3"/>
  <c r="AB756" i="3"/>
  <c r="AA757" i="3"/>
  <c r="AB757" i="3"/>
  <c r="AA758" i="3"/>
  <c r="AB758" i="3"/>
  <c r="AA759" i="3"/>
  <c r="AB759" i="3"/>
  <c r="AA760" i="3"/>
  <c r="AB760" i="3"/>
  <c r="AA761" i="3"/>
  <c r="AB761" i="3"/>
  <c r="AA762" i="3"/>
  <c r="AB762" i="3"/>
  <c r="AA763" i="3"/>
  <c r="AB763" i="3"/>
  <c r="AA764" i="3"/>
  <c r="AB764" i="3"/>
  <c r="AA765" i="3"/>
  <c r="AB765" i="3"/>
  <c r="AA766" i="3"/>
  <c r="AB766" i="3"/>
  <c r="AA767" i="3"/>
  <c r="AB767" i="3"/>
  <c r="AA768" i="3"/>
  <c r="AB768" i="3"/>
  <c r="AA769" i="3"/>
  <c r="AB769" i="3"/>
  <c r="AA770" i="3"/>
  <c r="AB770" i="3"/>
  <c r="AA771" i="3"/>
  <c r="AB771" i="3"/>
  <c r="AA772" i="3"/>
  <c r="AB772" i="3"/>
  <c r="AA773" i="3"/>
  <c r="AB773" i="3"/>
  <c r="AA774" i="3"/>
  <c r="AB774" i="3"/>
  <c r="AA775" i="3"/>
  <c r="AB775" i="3"/>
  <c r="AA776" i="3"/>
  <c r="AB776" i="3"/>
  <c r="AA777" i="3"/>
  <c r="AB777" i="3"/>
  <c r="AA778" i="3"/>
  <c r="AB778" i="3"/>
  <c r="AA779" i="3"/>
  <c r="AB779" i="3"/>
  <c r="AA780" i="3"/>
  <c r="AB780" i="3"/>
  <c r="AA781" i="3"/>
  <c r="AB781" i="3"/>
  <c r="AA782" i="3"/>
  <c r="AB782" i="3"/>
  <c r="AA783" i="3"/>
  <c r="AB783" i="3"/>
  <c r="AA784" i="3"/>
  <c r="AB784" i="3"/>
  <c r="AA785" i="3"/>
  <c r="AB785" i="3"/>
  <c r="AA786" i="3"/>
  <c r="AB786" i="3"/>
  <c r="AA787" i="3"/>
  <c r="AB787" i="3"/>
  <c r="AA788" i="3"/>
  <c r="AB788" i="3"/>
  <c r="AA789" i="3"/>
  <c r="AB789" i="3"/>
  <c r="AA790" i="3"/>
  <c r="AB790" i="3"/>
  <c r="AA791" i="3"/>
  <c r="AB791" i="3"/>
  <c r="AA792" i="3"/>
  <c r="AB792" i="3"/>
  <c r="AA793" i="3"/>
  <c r="AB793" i="3"/>
  <c r="AA794" i="3"/>
  <c r="AB794" i="3"/>
  <c r="AA795" i="3"/>
  <c r="AB795" i="3"/>
  <c r="AA796" i="3"/>
  <c r="AB796" i="3"/>
  <c r="AA797" i="3"/>
  <c r="AB797" i="3"/>
  <c r="AA798" i="3"/>
  <c r="AB798" i="3"/>
  <c r="AA799" i="3"/>
  <c r="AB799" i="3"/>
  <c r="AA800" i="3"/>
  <c r="AB800" i="3"/>
  <c r="AA801" i="3"/>
  <c r="AB801" i="3"/>
  <c r="AA802" i="3"/>
  <c r="AB802" i="3"/>
  <c r="AA803" i="3"/>
  <c r="AB803" i="3"/>
  <c r="AA804" i="3"/>
  <c r="AB804" i="3"/>
  <c r="AA805" i="3"/>
  <c r="AB805" i="3"/>
  <c r="AA806" i="3"/>
  <c r="AB806" i="3"/>
  <c r="AA807" i="3"/>
  <c r="AB807" i="3"/>
  <c r="AA808" i="3"/>
  <c r="AB808" i="3"/>
  <c r="AA809" i="3"/>
  <c r="AB809" i="3"/>
  <c r="AA810" i="3"/>
  <c r="AB810" i="3"/>
  <c r="AA811" i="3"/>
  <c r="AB811" i="3"/>
  <c r="AA812" i="3"/>
  <c r="AB812" i="3"/>
  <c r="AA813" i="3"/>
  <c r="AB813" i="3"/>
  <c r="AA814" i="3"/>
  <c r="AB814" i="3"/>
  <c r="AA815" i="3"/>
  <c r="AB815" i="3"/>
  <c r="AA816" i="3"/>
  <c r="AB816" i="3"/>
  <c r="AA817" i="3"/>
  <c r="AB817" i="3"/>
  <c r="AA818" i="3"/>
  <c r="AB818" i="3"/>
  <c r="AA819" i="3"/>
  <c r="AB819" i="3"/>
  <c r="AA820" i="3"/>
  <c r="AB820" i="3"/>
  <c r="AA821" i="3"/>
  <c r="AB821" i="3"/>
  <c r="AA822" i="3"/>
  <c r="AB822" i="3"/>
  <c r="AA823" i="3"/>
  <c r="AB823" i="3"/>
  <c r="AA824" i="3"/>
  <c r="AB824" i="3"/>
  <c r="AA825" i="3"/>
  <c r="AB825" i="3"/>
  <c r="AA826" i="3"/>
  <c r="AB826" i="3"/>
  <c r="AA827" i="3"/>
  <c r="AB827" i="3"/>
  <c r="AA828" i="3"/>
  <c r="AB828" i="3"/>
  <c r="AA829" i="3"/>
  <c r="AB829" i="3"/>
  <c r="AA830" i="3"/>
  <c r="AB830" i="3"/>
  <c r="AA831" i="3"/>
  <c r="AB831" i="3"/>
  <c r="AA832" i="3"/>
  <c r="AB832" i="3"/>
  <c r="AA833" i="3"/>
  <c r="AB833" i="3"/>
  <c r="AA834" i="3"/>
  <c r="AB834" i="3"/>
  <c r="AA835" i="3"/>
  <c r="AB835" i="3"/>
  <c r="AA836" i="3"/>
  <c r="AB836" i="3"/>
  <c r="AA837" i="3"/>
  <c r="AB837" i="3"/>
  <c r="AA838" i="3"/>
  <c r="AB838" i="3"/>
  <c r="AA839" i="3"/>
  <c r="AB839" i="3"/>
  <c r="AA840" i="3"/>
  <c r="AB840" i="3"/>
  <c r="AA841" i="3"/>
  <c r="AB841" i="3"/>
  <c r="AA842" i="3"/>
  <c r="AB842" i="3"/>
  <c r="AA843" i="3"/>
  <c r="AB843" i="3"/>
  <c r="AA844" i="3"/>
  <c r="AB844" i="3"/>
  <c r="AA845" i="3"/>
  <c r="AB845" i="3"/>
  <c r="AA846" i="3"/>
  <c r="AB846" i="3"/>
  <c r="AA847" i="3"/>
  <c r="AB847" i="3"/>
  <c r="AA848" i="3"/>
  <c r="AB848" i="3"/>
  <c r="AA849" i="3"/>
  <c r="AB849" i="3"/>
  <c r="AA850" i="3"/>
  <c r="AB850" i="3"/>
  <c r="AA851" i="3"/>
  <c r="AB851" i="3"/>
  <c r="AA852" i="3"/>
  <c r="AB852" i="3"/>
  <c r="AA853" i="3"/>
  <c r="AB853" i="3"/>
  <c r="AA854" i="3"/>
  <c r="AB854" i="3"/>
  <c r="AA855" i="3"/>
  <c r="AB855" i="3"/>
  <c r="AA856" i="3"/>
  <c r="AB856" i="3"/>
  <c r="AA857" i="3"/>
  <c r="AB857" i="3"/>
  <c r="AA858" i="3"/>
  <c r="AB858" i="3"/>
  <c r="AA859" i="3"/>
  <c r="AB859" i="3"/>
  <c r="AA860" i="3"/>
  <c r="AB860" i="3"/>
  <c r="AA861" i="3"/>
  <c r="AB861" i="3"/>
  <c r="AA862" i="3"/>
  <c r="AB862" i="3"/>
  <c r="AA863" i="3"/>
  <c r="AB863" i="3"/>
  <c r="AA864" i="3"/>
  <c r="AB864" i="3"/>
  <c r="AA865" i="3"/>
  <c r="AB865" i="3"/>
  <c r="AA866" i="3"/>
  <c r="AB866" i="3"/>
  <c r="AA867" i="3"/>
  <c r="AB867" i="3"/>
  <c r="AA868" i="3"/>
  <c r="AB868" i="3"/>
  <c r="AA869" i="3"/>
  <c r="AB869" i="3"/>
  <c r="AA870" i="3"/>
  <c r="AB870" i="3"/>
  <c r="AA871" i="3"/>
  <c r="AB871" i="3"/>
  <c r="AA872" i="3"/>
  <c r="AB872" i="3"/>
  <c r="AA873" i="3"/>
  <c r="AB873" i="3"/>
  <c r="AA874" i="3"/>
  <c r="AB874" i="3"/>
  <c r="AA875" i="3"/>
  <c r="AB875" i="3"/>
  <c r="AA876" i="3"/>
  <c r="AB876" i="3"/>
  <c r="AA877" i="3"/>
  <c r="AB877" i="3"/>
  <c r="AA878" i="3"/>
  <c r="AB878" i="3"/>
  <c r="AA879" i="3"/>
  <c r="AB879" i="3"/>
  <c r="AA880" i="3"/>
  <c r="AB880" i="3"/>
  <c r="AA881" i="3"/>
  <c r="AB881" i="3"/>
  <c r="AA882" i="3"/>
  <c r="AB882" i="3"/>
  <c r="AA883" i="3"/>
  <c r="AB883" i="3"/>
  <c r="AA884" i="3"/>
  <c r="AB884" i="3"/>
  <c r="AA885" i="3"/>
  <c r="AB885" i="3"/>
  <c r="AA886" i="3"/>
  <c r="AB886" i="3"/>
  <c r="AA887" i="3"/>
  <c r="AB887" i="3"/>
  <c r="AA888" i="3"/>
  <c r="AB888" i="3"/>
  <c r="AA889" i="3"/>
  <c r="AB889" i="3"/>
  <c r="AA890" i="3"/>
  <c r="AB890" i="3"/>
  <c r="AA891" i="3"/>
  <c r="AB891" i="3"/>
  <c r="AA892" i="3"/>
  <c r="AB892" i="3"/>
  <c r="AA893" i="3"/>
  <c r="AB893" i="3"/>
  <c r="AA894" i="3"/>
  <c r="AB894" i="3"/>
  <c r="AA895" i="3"/>
  <c r="AB895" i="3"/>
  <c r="AA896" i="3"/>
  <c r="AB896" i="3"/>
  <c r="AA897" i="3"/>
  <c r="AB897" i="3"/>
  <c r="AA898" i="3"/>
  <c r="AB898" i="3"/>
  <c r="AA899" i="3"/>
  <c r="AB899" i="3"/>
  <c r="AA900" i="3"/>
  <c r="AB900" i="3"/>
  <c r="AA901" i="3"/>
  <c r="AB901" i="3"/>
  <c r="AA902" i="3"/>
  <c r="AB902" i="3"/>
  <c r="AA903" i="3"/>
  <c r="AB903" i="3"/>
  <c r="AA904" i="3"/>
  <c r="AB904" i="3"/>
  <c r="AA905" i="3"/>
  <c r="AB905" i="3"/>
  <c r="AA906" i="3"/>
  <c r="AB906" i="3"/>
  <c r="AA907" i="3"/>
  <c r="AB907" i="3"/>
  <c r="AA908" i="3"/>
  <c r="AB908" i="3"/>
  <c r="AA909" i="3"/>
  <c r="AB909" i="3"/>
  <c r="AA910" i="3"/>
  <c r="AB910" i="3"/>
  <c r="AA911" i="3"/>
  <c r="AB911" i="3"/>
  <c r="AA912" i="3"/>
  <c r="AB912" i="3"/>
  <c r="AA913" i="3"/>
  <c r="AB913" i="3"/>
  <c r="AA914" i="3"/>
  <c r="AB914" i="3"/>
  <c r="AA915" i="3"/>
  <c r="AB915" i="3"/>
  <c r="AA916" i="3"/>
  <c r="AB916" i="3"/>
  <c r="AA917" i="3"/>
  <c r="AB917" i="3"/>
  <c r="AA918" i="3"/>
  <c r="AB918" i="3"/>
  <c r="AA919" i="3"/>
  <c r="AB919" i="3"/>
  <c r="AA920" i="3"/>
  <c r="AB920" i="3"/>
  <c r="AA921" i="3"/>
  <c r="AB921" i="3"/>
  <c r="AA922" i="3"/>
  <c r="AB922" i="3"/>
  <c r="AA923" i="3"/>
  <c r="AB923" i="3"/>
  <c r="AA924" i="3"/>
  <c r="AB924" i="3"/>
  <c r="AA925" i="3"/>
  <c r="AB925" i="3"/>
  <c r="AA926" i="3"/>
  <c r="AB926" i="3"/>
  <c r="AA927" i="3"/>
  <c r="AB927" i="3"/>
  <c r="AA928" i="3"/>
  <c r="AB928" i="3"/>
  <c r="AA929" i="3"/>
  <c r="AB929" i="3"/>
  <c r="AA930" i="3"/>
  <c r="AB930" i="3"/>
  <c r="AA931" i="3"/>
  <c r="AB931" i="3"/>
  <c r="AA932" i="3"/>
  <c r="AB932" i="3"/>
  <c r="AA933" i="3"/>
  <c r="AB933" i="3"/>
  <c r="AA934" i="3"/>
  <c r="AB934" i="3"/>
  <c r="AA935" i="3"/>
  <c r="AB935" i="3"/>
  <c r="AA936" i="3"/>
  <c r="AB936" i="3"/>
  <c r="AA937" i="3"/>
  <c r="AB937" i="3"/>
  <c r="AA938" i="3"/>
  <c r="AB938" i="3"/>
  <c r="AA939" i="3"/>
  <c r="AB939" i="3"/>
  <c r="AA940" i="3"/>
  <c r="AB940" i="3"/>
  <c r="AA941" i="3"/>
  <c r="AB941" i="3"/>
  <c r="AA942" i="3"/>
  <c r="AB942" i="3"/>
  <c r="AA943" i="3"/>
  <c r="AB943" i="3"/>
  <c r="AA944" i="3"/>
  <c r="AB944" i="3"/>
  <c r="AA945" i="3"/>
  <c r="AB945" i="3"/>
  <c r="AA946" i="3"/>
  <c r="AB946" i="3"/>
  <c r="AA947" i="3"/>
  <c r="AB947" i="3"/>
  <c r="AA948" i="3"/>
  <c r="AB948" i="3"/>
  <c r="AA949" i="3"/>
  <c r="AB949" i="3"/>
  <c r="AA950" i="3"/>
  <c r="AB950" i="3"/>
  <c r="AA951" i="3"/>
  <c r="AB951" i="3"/>
  <c r="AA952" i="3"/>
  <c r="AB952" i="3"/>
  <c r="AA953" i="3"/>
  <c r="AB953" i="3"/>
  <c r="AA954" i="3"/>
  <c r="AB954" i="3"/>
  <c r="AA955" i="3"/>
  <c r="AB955" i="3"/>
  <c r="AA956" i="3"/>
  <c r="AB956" i="3"/>
  <c r="AA957" i="3"/>
  <c r="AB957" i="3"/>
  <c r="AA958" i="3"/>
  <c r="AB958" i="3"/>
  <c r="AA959" i="3"/>
  <c r="AB959" i="3"/>
  <c r="AA960" i="3"/>
  <c r="AB960" i="3"/>
  <c r="AA961" i="3"/>
  <c r="AB961" i="3"/>
  <c r="AA962" i="3"/>
  <c r="AB962" i="3"/>
  <c r="AA963" i="3"/>
  <c r="AB963" i="3"/>
  <c r="AA964" i="3"/>
  <c r="AB964" i="3"/>
  <c r="AA965" i="3"/>
  <c r="AB965" i="3"/>
  <c r="AA966" i="3"/>
  <c r="AB966" i="3"/>
  <c r="AA967" i="3"/>
  <c r="AB967" i="3"/>
  <c r="AA968" i="3"/>
  <c r="AB968" i="3"/>
  <c r="AA969" i="3"/>
  <c r="AB969" i="3"/>
  <c r="AA970" i="3"/>
  <c r="AB970" i="3"/>
  <c r="AA971" i="3"/>
  <c r="AB971" i="3"/>
  <c r="AA972" i="3"/>
  <c r="AB972" i="3"/>
  <c r="AA973" i="3"/>
  <c r="AB973" i="3"/>
  <c r="AA974" i="3"/>
  <c r="AB974" i="3"/>
  <c r="AA975" i="3"/>
  <c r="AB975" i="3"/>
  <c r="AA976" i="3"/>
  <c r="AB976" i="3"/>
  <c r="AA977" i="3"/>
  <c r="AB977" i="3"/>
  <c r="AA978" i="3"/>
  <c r="AB978" i="3"/>
  <c r="AA979" i="3"/>
  <c r="AB979" i="3"/>
  <c r="AA980" i="3"/>
  <c r="AB980" i="3"/>
  <c r="AA981" i="3"/>
  <c r="AB981" i="3"/>
  <c r="AA982" i="3"/>
  <c r="AB982" i="3"/>
  <c r="AA983" i="3"/>
  <c r="AB983" i="3"/>
  <c r="AA984" i="3"/>
  <c r="AB984" i="3"/>
  <c r="AA985" i="3"/>
  <c r="AB985" i="3"/>
  <c r="AA986" i="3"/>
  <c r="AB986" i="3"/>
  <c r="AA987" i="3"/>
  <c r="AB987" i="3"/>
  <c r="AA988" i="3"/>
  <c r="AB988" i="3"/>
  <c r="AA989" i="3"/>
  <c r="AB989" i="3"/>
  <c r="AA990" i="3"/>
  <c r="AB990" i="3"/>
  <c r="AA991" i="3"/>
  <c r="AB991" i="3"/>
  <c r="AA992" i="3"/>
  <c r="AB992" i="3"/>
  <c r="AA993" i="3"/>
  <c r="AB993" i="3"/>
  <c r="AA994" i="3"/>
  <c r="AB994" i="3"/>
  <c r="AA995" i="3"/>
  <c r="AB995" i="3"/>
  <c r="AA996" i="3"/>
  <c r="AB996" i="3"/>
  <c r="AA997" i="3"/>
  <c r="AB997" i="3"/>
  <c r="AA998" i="3"/>
  <c r="AB998" i="3"/>
  <c r="AA999" i="3"/>
  <c r="AB999" i="3"/>
  <c r="AA1000" i="3"/>
  <c r="AB1000" i="3"/>
  <c r="AA1001" i="3"/>
  <c r="AB1001" i="3"/>
  <c r="AA1002" i="3"/>
  <c r="AB1002" i="3"/>
  <c r="AA1003" i="3"/>
  <c r="AB1003" i="3"/>
  <c r="AA1004" i="3"/>
  <c r="AB1004" i="3"/>
  <c r="AA1005" i="3"/>
  <c r="AB1005" i="3"/>
  <c r="AA1006" i="3"/>
  <c r="AB1006" i="3"/>
  <c r="AA1007" i="3"/>
  <c r="AB1007" i="3"/>
  <c r="AA1008" i="3"/>
  <c r="AB1008" i="3"/>
  <c r="AA1009" i="3"/>
  <c r="AB1009" i="3"/>
  <c r="AA1010" i="3"/>
  <c r="AB1010" i="3"/>
  <c r="AA1011" i="3"/>
  <c r="AB1011" i="3"/>
  <c r="AA1012" i="3"/>
  <c r="AB1012" i="3"/>
  <c r="AA1013" i="3"/>
  <c r="AB1013" i="3"/>
  <c r="AA1014" i="3"/>
  <c r="AB1014" i="3"/>
  <c r="AA1015" i="3"/>
  <c r="AB1015" i="3"/>
  <c r="AA1016" i="3"/>
  <c r="AB1016" i="3"/>
  <c r="AA1017" i="3"/>
  <c r="AB1017" i="3"/>
  <c r="AA1018" i="3"/>
  <c r="AB1018" i="3"/>
  <c r="AA1019" i="3"/>
  <c r="AB1019" i="3"/>
  <c r="AA1020" i="3"/>
  <c r="AB1020" i="3"/>
  <c r="AA1021" i="3"/>
  <c r="AB1021" i="3"/>
  <c r="AA1022" i="3"/>
  <c r="AB1022" i="3"/>
  <c r="AA1023" i="3"/>
  <c r="AB1023" i="3"/>
  <c r="AA1024" i="3"/>
  <c r="AB1024" i="3"/>
  <c r="AA1025" i="3"/>
  <c r="AB1025" i="3"/>
  <c r="AA1026" i="3"/>
  <c r="AB1026" i="3"/>
  <c r="AA1027" i="3"/>
  <c r="AB1027" i="3"/>
  <c r="AA1028" i="3"/>
  <c r="AB1028" i="3"/>
  <c r="AA1029" i="3"/>
  <c r="AB1029" i="3"/>
  <c r="AA1030" i="3"/>
  <c r="AB1030" i="3"/>
  <c r="AA1031" i="3"/>
  <c r="AB1031" i="3"/>
  <c r="AA1032" i="3"/>
  <c r="AB1032" i="3"/>
  <c r="AA1033" i="3"/>
  <c r="AB1033" i="3"/>
  <c r="AA1034" i="3"/>
  <c r="AB1034" i="3"/>
  <c r="AA1035" i="3"/>
  <c r="AB1035" i="3"/>
  <c r="AA1036" i="3"/>
  <c r="AB1036" i="3"/>
  <c r="AA1037" i="3"/>
  <c r="AB1037" i="3"/>
  <c r="AA1038" i="3"/>
  <c r="AB1038" i="3"/>
  <c r="AA1039" i="3"/>
  <c r="AB1039" i="3"/>
  <c r="AA1040" i="3"/>
  <c r="AB1040" i="3"/>
  <c r="AA1041" i="3"/>
  <c r="AB1041" i="3"/>
  <c r="AA1042" i="3"/>
  <c r="AB1042" i="3"/>
  <c r="AA1043" i="3"/>
  <c r="AB1043" i="3"/>
  <c r="AA1044" i="3"/>
  <c r="AB1044" i="3"/>
  <c r="AA1045" i="3"/>
  <c r="AB1045" i="3"/>
  <c r="AA1046" i="3"/>
  <c r="AB1046" i="3"/>
  <c r="AA1047" i="3"/>
  <c r="AB1047" i="3"/>
  <c r="AA1048" i="3"/>
  <c r="AB1048" i="3"/>
  <c r="AA1049" i="3"/>
  <c r="AB1049" i="3"/>
  <c r="AA1050" i="3"/>
  <c r="AB1050" i="3"/>
  <c r="AA1051" i="3"/>
  <c r="AB1051" i="3"/>
  <c r="AA1052" i="3"/>
  <c r="AB1052" i="3"/>
  <c r="AA1053" i="3"/>
  <c r="AB1053" i="3"/>
  <c r="AA1054" i="3"/>
  <c r="AB1054" i="3"/>
  <c r="AA1055" i="3"/>
  <c r="AB1055" i="3"/>
  <c r="AA1056" i="3"/>
  <c r="AB1056" i="3"/>
  <c r="AA1057" i="3"/>
  <c r="AB1057" i="3"/>
  <c r="AA1058" i="3"/>
  <c r="AB1058" i="3"/>
  <c r="AA1059" i="3"/>
  <c r="AB1059" i="3"/>
  <c r="AA1060" i="3"/>
  <c r="AB1060" i="3"/>
  <c r="AA1061" i="3"/>
  <c r="AB1061" i="3"/>
  <c r="AA1062" i="3"/>
  <c r="AB1062" i="3"/>
  <c r="AA1063" i="3"/>
  <c r="AB1063" i="3"/>
  <c r="AA1064" i="3"/>
  <c r="AB1064" i="3"/>
  <c r="AA1065" i="3"/>
  <c r="AB1065" i="3"/>
  <c r="AA1066" i="3"/>
  <c r="AB1066" i="3"/>
  <c r="AA1067" i="3"/>
  <c r="AB1067" i="3"/>
  <c r="AA1068" i="3"/>
  <c r="AB1068" i="3"/>
  <c r="AA1069" i="3"/>
  <c r="AB1069" i="3"/>
  <c r="AA1070" i="3"/>
  <c r="AB1070" i="3"/>
  <c r="AA1071" i="3"/>
  <c r="AB1071" i="3"/>
  <c r="AA1072" i="3"/>
  <c r="AB1072" i="3"/>
  <c r="AA1073" i="3"/>
  <c r="AB1073" i="3"/>
  <c r="AA1074" i="3"/>
  <c r="AB1074" i="3"/>
  <c r="AA1075" i="3"/>
  <c r="AB1075" i="3"/>
  <c r="AA1076" i="3"/>
  <c r="AB1076" i="3"/>
  <c r="AA1077" i="3"/>
  <c r="AB1077" i="3"/>
  <c r="AA1078" i="3"/>
  <c r="AB1078" i="3"/>
  <c r="AA1079" i="3"/>
  <c r="AB1079" i="3"/>
  <c r="AA1080" i="3"/>
  <c r="AB1080" i="3"/>
  <c r="AA1081" i="3"/>
  <c r="AB1081" i="3"/>
  <c r="AA1082" i="3"/>
  <c r="AB1082" i="3"/>
  <c r="AA1083" i="3"/>
  <c r="AB1083" i="3"/>
  <c r="AA1084" i="3"/>
  <c r="AB1084" i="3"/>
  <c r="AA1085" i="3"/>
  <c r="AB1085" i="3"/>
  <c r="AA1086" i="3"/>
  <c r="AB1086" i="3"/>
  <c r="AA1087" i="3"/>
  <c r="AB1087" i="3"/>
  <c r="AA1088" i="3"/>
  <c r="AB1088" i="3"/>
  <c r="AA1089" i="3"/>
  <c r="AB1089" i="3"/>
  <c r="AA1090" i="3"/>
  <c r="AB1090" i="3"/>
  <c r="AA1091" i="3"/>
  <c r="AB1091" i="3"/>
  <c r="AA1092" i="3"/>
  <c r="AB1092" i="3"/>
  <c r="AA1093" i="3"/>
  <c r="AB1093" i="3"/>
  <c r="AA1094" i="3"/>
  <c r="AB1094" i="3"/>
  <c r="AA1095" i="3"/>
  <c r="AB1095" i="3"/>
  <c r="AA1096" i="3"/>
  <c r="AB1096" i="3"/>
  <c r="AA1097" i="3"/>
  <c r="AB1097" i="3"/>
  <c r="AA1098" i="3"/>
  <c r="AB1098" i="3"/>
  <c r="AA1099" i="3"/>
  <c r="AB1099" i="3"/>
  <c r="AA1100" i="3"/>
  <c r="AB1100" i="3"/>
  <c r="AA1101" i="3"/>
  <c r="AB1101" i="3"/>
  <c r="AA1102" i="3"/>
  <c r="AB1102" i="3"/>
  <c r="AA1103" i="3"/>
  <c r="AB1103" i="3"/>
  <c r="AA1104" i="3"/>
  <c r="AB1104" i="3"/>
  <c r="AA1105" i="3"/>
  <c r="AB1105" i="3"/>
  <c r="AA1106" i="3"/>
  <c r="AB1106" i="3"/>
  <c r="AA1107" i="3"/>
  <c r="AB1107" i="3"/>
  <c r="AA1108" i="3"/>
  <c r="AB1108" i="3"/>
  <c r="AA1109" i="3"/>
  <c r="AB1109" i="3"/>
  <c r="AA1110" i="3"/>
  <c r="AB1110" i="3"/>
  <c r="AA1111" i="3"/>
  <c r="AB1111" i="3"/>
  <c r="AA1112" i="3"/>
  <c r="AB1112" i="3"/>
  <c r="AA1113" i="3"/>
  <c r="AB1113" i="3"/>
  <c r="AA1114" i="3"/>
  <c r="AB1114" i="3"/>
  <c r="AA1115" i="3"/>
  <c r="AB1115" i="3"/>
  <c r="AA1116" i="3"/>
  <c r="AB1116" i="3"/>
  <c r="AA1117" i="3"/>
  <c r="AB1117" i="3"/>
  <c r="AA1118" i="3"/>
  <c r="AB1118" i="3"/>
  <c r="AA1119" i="3"/>
  <c r="AB1119" i="3"/>
  <c r="AA1120" i="3"/>
  <c r="AB1120" i="3"/>
  <c r="AA1121" i="3"/>
  <c r="AB1121" i="3"/>
  <c r="AA1122" i="3"/>
  <c r="AB1122" i="3"/>
  <c r="AA1123" i="3"/>
  <c r="AB1123" i="3"/>
  <c r="AA1124" i="3"/>
  <c r="AB1124" i="3"/>
  <c r="AA1125" i="3"/>
  <c r="AB1125" i="3"/>
  <c r="AA1126" i="3"/>
  <c r="AB1126" i="3"/>
  <c r="AA1127" i="3"/>
  <c r="AB1127" i="3"/>
  <c r="AA1128" i="3"/>
  <c r="AB1128" i="3"/>
  <c r="AA1129" i="3"/>
  <c r="AB1129" i="3"/>
  <c r="AA1130" i="3"/>
  <c r="AB1130" i="3"/>
  <c r="AA1131" i="3"/>
  <c r="AB1131" i="3"/>
  <c r="AA1132" i="3"/>
  <c r="AB1132" i="3"/>
  <c r="AA1133" i="3"/>
  <c r="AB1133" i="3"/>
  <c r="AA1134" i="3"/>
  <c r="AB1134" i="3"/>
  <c r="AA1135" i="3"/>
  <c r="AB1135" i="3"/>
  <c r="AA1136" i="3"/>
  <c r="AB1136" i="3"/>
  <c r="AA1137" i="3"/>
  <c r="AB1137" i="3"/>
  <c r="AA1138" i="3"/>
  <c r="AB1138" i="3"/>
  <c r="AA1139" i="3"/>
  <c r="AB1139" i="3"/>
  <c r="AA1140" i="3"/>
  <c r="AB1140" i="3"/>
  <c r="AA1141" i="3"/>
  <c r="AB1141" i="3"/>
  <c r="AA1142" i="3"/>
  <c r="AB1142" i="3"/>
  <c r="AA1143" i="3"/>
  <c r="AB1143" i="3"/>
  <c r="AA1144" i="3"/>
  <c r="AB1144" i="3"/>
  <c r="AA1145" i="3"/>
  <c r="AB1145" i="3"/>
  <c r="AA1146" i="3"/>
  <c r="AB1146" i="3"/>
  <c r="AA1147" i="3"/>
  <c r="AB1147" i="3"/>
  <c r="AA1148" i="3"/>
  <c r="AB1148" i="3"/>
  <c r="AA1149" i="3"/>
  <c r="AB1149" i="3"/>
  <c r="AA1150" i="3"/>
  <c r="AB1150" i="3"/>
  <c r="AA1151" i="3"/>
  <c r="AB1151" i="3"/>
  <c r="AA1152" i="3"/>
  <c r="AB1152" i="3"/>
  <c r="AA1153" i="3"/>
  <c r="AB1153" i="3"/>
  <c r="AA1154" i="3"/>
  <c r="AB1154" i="3"/>
  <c r="AA1155" i="3"/>
  <c r="AB1155" i="3"/>
  <c r="AA1156" i="3"/>
  <c r="AB1156" i="3"/>
  <c r="AA1157" i="3"/>
  <c r="AB1157" i="3"/>
  <c r="AA1158" i="3"/>
  <c r="AB1158" i="3"/>
  <c r="AA1159" i="3"/>
  <c r="AB1159" i="3"/>
  <c r="AA1160" i="3"/>
  <c r="AB1160" i="3"/>
  <c r="AA1161" i="3"/>
  <c r="AB1161" i="3"/>
  <c r="AA1162" i="3"/>
  <c r="AB1162" i="3"/>
  <c r="AA1163" i="3"/>
  <c r="AB1163" i="3"/>
  <c r="AA1164" i="3"/>
  <c r="AB1164" i="3"/>
  <c r="AA1165" i="3"/>
  <c r="AB1165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1002" i="3"/>
  <c r="AC1003" i="3"/>
  <c r="AC1004" i="3"/>
  <c r="AC1005" i="3"/>
  <c r="AC1006" i="3"/>
  <c r="AC1007" i="3"/>
  <c r="AC1008" i="3"/>
  <c r="AC1009" i="3"/>
  <c r="AC1010" i="3"/>
  <c r="AC1011" i="3"/>
  <c r="AC1012" i="3"/>
  <c r="AC1013" i="3"/>
  <c r="AC1014" i="3"/>
  <c r="AC1015" i="3"/>
  <c r="AC1016" i="3"/>
  <c r="AC1017" i="3"/>
  <c r="AC1018" i="3"/>
  <c r="AC1019" i="3"/>
  <c r="AC1020" i="3"/>
  <c r="AC1021" i="3"/>
  <c r="AC1022" i="3"/>
  <c r="AC1023" i="3"/>
  <c r="AC1024" i="3"/>
  <c r="AC1025" i="3"/>
  <c r="AC1026" i="3"/>
  <c r="AC1027" i="3"/>
  <c r="AC1028" i="3"/>
  <c r="AC1029" i="3"/>
  <c r="AC1030" i="3"/>
  <c r="AC1031" i="3"/>
  <c r="AC1032" i="3"/>
  <c r="AC1033" i="3"/>
  <c r="AC1034" i="3"/>
  <c r="AC1035" i="3"/>
  <c r="AC1036" i="3"/>
  <c r="AC1037" i="3"/>
  <c r="AC1038" i="3"/>
  <c r="AC1039" i="3"/>
  <c r="AC1040" i="3"/>
  <c r="AC1041" i="3"/>
  <c r="AC1042" i="3"/>
  <c r="AC1043" i="3"/>
  <c r="AC1044" i="3"/>
  <c r="AC1045" i="3"/>
  <c r="AC1046" i="3"/>
  <c r="AC1047" i="3"/>
  <c r="AC1048" i="3"/>
  <c r="AC1049" i="3"/>
  <c r="AC1050" i="3"/>
  <c r="AC1051" i="3"/>
  <c r="AC1052" i="3"/>
  <c r="AC1053" i="3"/>
  <c r="AC1054" i="3"/>
  <c r="AC1055" i="3"/>
  <c r="AC1056" i="3"/>
  <c r="AC1057" i="3"/>
  <c r="AC1058" i="3"/>
  <c r="AC1059" i="3"/>
  <c r="AC1060" i="3"/>
  <c r="AC1061" i="3"/>
  <c r="AC1062" i="3"/>
  <c r="AC1063" i="3"/>
  <c r="AC1064" i="3"/>
  <c r="AC1065" i="3"/>
  <c r="AC1066" i="3"/>
  <c r="AC1067" i="3"/>
  <c r="AC1068" i="3"/>
  <c r="AC1069" i="3"/>
  <c r="AC1070" i="3"/>
  <c r="AC1071" i="3"/>
  <c r="AC1072" i="3"/>
  <c r="AC1073" i="3"/>
  <c r="AC1074" i="3"/>
  <c r="AC1075" i="3"/>
  <c r="AC1076" i="3"/>
  <c r="AC1077" i="3"/>
  <c r="AC1078" i="3"/>
  <c r="AC1079" i="3"/>
  <c r="AC1080" i="3"/>
  <c r="AC1081" i="3"/>
  <c r="AC1082" i="3"/>
  <c r="AC1083" i="3"/>
  <c r="AC1084" i="3"/>
  <c r="AC1085" i="3"/>
  <c r="AC1086" i="3"/>
  <c r="AC1087" i="3"/>
  <c r="AC1088" i="3"/>
  <c r="AC1089" i="3"/>
  <c r="AC1090" i="3"/>
  <c r="AC1091" i="3"/>
  <c r="AC1092" i="3"/>
  <c r="AC1093" i="3"/>
  <c r="AC1094" i="3"/>
  <c r="AC1095" i="3"/>
  <c r="AC1096" i="3"/>
  <c r="AC1097" i="3"/>
  <c r="AC1098" i="3"/>
  <c r="AC1099" i="3"/>
  <c r="AC1100" i="3"/>
  <c r="AC1101" i="3"/>
  <c r="AC1102" i="3"/>
  <c r="AC1103" i="3"/>
  <c r="AC1104" i="3"/>
  <c r="AC1105" i="3"/>
  <c r="AC1106" i="3"/>
  <c r="AC1107" i="3"/>
  <c r="AC1108" i="3"/>
  <c r="AC1109" i="3"/>
  <c r="AC1110" i="3"/>
  <c r="AC1111" i="3"/>
  <c r="AC1112" i="3"/>
  <c r="AC1113" i="3"/>
  <c r="AC1114" i="3"/>
  <c r="AC1115" i="3"/>
  <c r="AC1116" i="3"/>
  <c r="AC1117" i="3"/>
  <c r="AC1118" i="3"/>
  <c r="AC1119" i="3"/>
  <c r="AC1120" i="3"/>
  <c r="AC1121" i="3"/>
  <c r="AC1122" i="3"/>
  <c r="AC1123" i="3"/>
  <c r="AC1124" i="3"/>
  <c r="AC1125" i="3"/>
  <c r="AC1126" i="3"/>
  <c r="AC1127" i="3"/>
  <c r="AC1128" i="3"/>
  <c r="AC1129" i="3"/>
  <c r="AC1130" i="3"/>
  <c r="AC1131" i="3"/>
  <c r="AC1132" i="3"/>
  <c r="AC1133" i="3"/>
  <c r="AC1134" i="3"/>
  <c r="AC1135" i="3"/>
  <c r="AC1136" i="3"/>
  <c r="AC1137" i="3"/>
  <c r="AC1138" i="3"/>
  <c r="AC1139" i="3"/>
  <c r="AC1140" i="3"/>
  <c r="AC1141" i="3"/>
  <c r="AC1142" i="3"/>
  <c r="AC1143" i="3"/>
  <c r="AC1144" i="3"/>
  <c r="AC1145" i="3"/>
  <c r="AC1146" i="3"/>
  <c r="AC1147" i="3"/>
  <c r="AC1148" i="3"/>
  <c r="AC1149" i="3"/>
  <c r="AC1150" i="3"/>
  <c r="AC1151" i="3"/>
  <c r="AC1152" i="3"/>
  <c r="AC1153" i="3"/>
  <c r="AC1154" i="3"/>
  <c r="AC1155" i="3"/>
  <c r="AC1156" i="3"/>
  <c r="AC1157" i="3"/>
  <c r="AC1158" i="3"/>
  <c r="AC1159" i="3"/>
  <c r="AC1160" i="3"/>
  <c r="AC1161" i="3"/>
  <c r="AC1162" i="3"/>
  <c r="AC1163" i="3"/>
  <c r="AC1164" i="3"/>
  <c r="AC1165" i="3"/>
  <c r="AC2" i="3"/>
  <c r="C4" i="11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1002" i="3"/>
  <c r="X1003" i="3"/>
  <c r="X1004" i="3"/>
  <c r="X1005" i="3"/>
  <c r="X1006" i="3"/>
  <c r="X1007" i="3"/>
  <c r="X1008" i="3"/>
  <c r="X1009" i="3"/>
  <c r="X1010" i="3"/>
  <c r="X1011" i="3"/>
  <c r="X1012" i="3"/>
  <c r="X1013" i="3"/>
  <c r="X1014" i="3"/>
  <c r="X1015" i="3"/>
  <c r="X1016" i="3"/>
  <c r="X1017" i="3"/>
  <c r="X1018" i="3"/>
  <c r="X1019" i="3"/>
  <c r="X1020" i="3"/>
  <c r="X1021" i="3"/>
  <c r="X1022" i="3"/>
  <c r="X1023" i="3"/>
  <c r="X1024" i="3"/>
  <c r="X1025" i="3"/>
  <c r="X1026" i="3"/>
  <c r="X1027" i="3"/>
  <c r="X1028" i="3"/>
  <c r="X1029" i="3"/>
  <c r="X1030" i="3"/>
  <c r="X1031" i="3"/>
  <c r="X1032" i="3"/>
  <c r="X1033" i="3"/>
  <c r="X1034" i="3"/>
  <c r="X1035" i="3"/>
  <c r="X1036" i="3"/>
  <c r="X1037" i="3"/>
  <c r="X1038" i="3"/>
  <c r="X1039" i="3"/>
  <c r="X1040" i="3"/>
  <c r="X1041" i="3"/>
  <c r="X1042" i="3"/>
  <c r="X1043" i="3"/>
  <c r="X1044" i="3"/>
  <c r="X1045" i="3"/>
  <c r="X1046" i="3"/>
  <c r="X1047" i="3"/>
  <c r="X1048" i="3"/>
  <c r="X1049" i="3"/>
  <c r="X1050" i="3"/>
  <c r="X1051" i="3"/>
  <c r="X1052" i="3"/>
  <c r="X1053" i="3"/>
  <c r="X1054" i="3"/>
  <c r="X1055" i="3"/>
  <c r="X1056" i="3"/>
  <c r="X1057" i="3"/>
  <c r="X1058" i="3"/>
  <c r="X1059" i="3"/>
  <c r="X1060" i="3"/>
  <c r="X1061" i="3"/>
  <c r="X1062" i="3"/>
  <c r="X1063" i="3"/>
  <c r="X1064" i="3"/>
  <c r="X1065" i="3"/>
  <c r="X1066" i="3"/>
  <c r="X1067" i="3"/>
  <c r="X1068" i="3"/>
  <c r="X1069" i="3"/>
  <c r="X1070" i="3"/>
  <c r="X1071" i="3"/>
  <c r="X1072" i="3"/>
  <c r="X1073" i="3"/>
  <c r="X1074" i="3"/>
  <c r="X1075" i="3"/>
  <c r="X1076" i="3"/>
  <c r="X1077" i="3"/>
  <c r="X1078" i="3"/>
  <c r="X1079" i="3"/>
  <c r="X1080" i="3"/>
  <c r="X1081" i="3"/>
  <c r="X1082" i="3"/>
  <c r="X1083" i="3"/>
  <c r="X1084" i="3"/>
  <c r="X1085" i="3"/>
  <c r="X1086" i="3"/>
  <c r="X1087" i="3"/>
  <c r="X1088" i="3"/>
  <c r="X1089" i="3"/>
  <c r="X1090" i="3"/>
  <c r="X1091" i="3"/>
  <c r="X1092" i="3"/>
  <c r="X1093" i="3"/>
  <c r="X1094" i="3"/>
  <c r="X1095" i="3"/>
  <c r="X1096" i="3"/>
  <c r="X1097" i="3"/>
  <c r="X1098" i="3"/>
  <c r="X1099" i="3"/>
  <c r="X1100" i="3"/>
  <c r="X1101" i="3"/>
  <c r="X1102" i="3"/>
  <c r="X1103" i="3"/>
  <c r="X1104" i="3"/>
  <c r="X1105" i="3"/>
  <c r="X1106" i="3"/>
  <c r="X1107" i="3"/>
  <c r="X1108" i="3"/>
  <c r="X1109" i="3"/>
  <c r="X1110" i="3"/>
  <c r="X1111" i="3"/>
  <c r="X1112" i="3"/>
  <c r="X1113" i="3"/>
  <c r="X1114" i="3"/>
  <c r="X1115" i="3"/>
  <c r="X1116" i="3"/>
  <c r="X1117" i="3"/>
  <c r="X1118" i="3"/>
  <c r="X1119" i="3"/>
  <c r="X1120" i="3"/>
  <c r="X1121" i="3"/>
  <c r="X1122" i="3"/>
  <c r="X1123" i="3"/>
  <c r="X1124" i="3"/>
  <c r="X1125" i="3"/>
  <c r="X1126" i="3"/>
  <c r="X1127" i="3"/>
  <c r="X1128" i="3"/>
  <c r="X1129" i="3"/>
  <c r="X1130" i="3"/>
  <c r="X1131" i="3"/>
  <c r="X1132" i="3"/>
  <c r="X1133" i="3"/>
  <c r="X1134" i="3"/>
  <c r="X1135" i="3"/>
  <c r="X1136" i="3"/>
  <c r="X1137" i="3"/>
  <c r="X1138" i="3"/>
  <c r="X1139" i="3"/>
  <c r="X1140" i="3"/>
  <c r="X1141" i="3"/>
  <c r="X1142" i="3"/>
  <c r="X1143" i="3"/>
  <c r="X1144" i="3"/>
  <c r="X1145" i="3"/>
  <c r="X1146" i="3"/>
  <c r="X1147" i="3"/>
  <c r="X1148" i="3"/>
  <c r="X1149" i="3"/>
  <c r="X1150" i="3"/>
  <c r="X1151" i="3"/>
  <c r="X1152" i="3"/>
  <c r="X1153" i="3"/>
  <c r="X1154" i="3"/>
  <c r="X1155" i="3"/>
  <c r="X1156" i="3"/>
  <c r="X1157" i="3"/>
  <c r="X1158" i="3"/>
  <c r="X1159" i="3"/>
  <c r="X1160" i="3"/>
  <c r="X1161" i="3"/>
  <c r="X1162" i="3"/>
  <c r="X1163" i="3"/>
  <c r="X1164" i="3"/>
  <c r="X1165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1009" i="3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1037" i="3"/>
  <c r="V1038" i="3"/>
  <c r="V1039" i="3"/>
  <c r="V1040" i="3"/>
  <c r="V1041" i="3"/>
  <c r="V1042" i="3"/>
  <c r="V1043" i="3"/>
  <c r="V1044" i="3"/>
  <c r="V1045" i="3"/>
  <c r="V1046" i="3"/>
  <c r="V1047" i="3"/>
  <c r="V1048" i="3"/>
  <c r="V1049" i="3"/>
  <c r="V1050" i="3"/>
  <c r="V1051" i="3"/>
  <c r="V1052" i="3"/>
  <c r="V1053" i="3"/>
  <c r="V1054" i="3"/>
  <c r="V1055" i="3"/>
  <c r="V1056" i="3"/>
  <c r="V1057" i="3"/>
  <c r="V1058" i="3"/>
  <c r="V1059" i="3"/>
  <c r="V1060" i="3"/>
  <c r="V1061" i="3"/>
  <c r="V1062" i="3"/>
  <c r="V1063" i="3"/>
  <c r="V1064" i="3"/>
  <c r="V1065" i="3"/>
  <c r="V1066" i="3"/>
  <c r="V1067" i="3"/>
  <c r="V1068" i="3"/>
  <c r="V1069" i="3"/>
  <c r="V1070" i="3"/>
  <c r="V1071" i="3"/>
  <c r="V1072" i="3"/>
  <c r="V1073" i="3"/>
  <c r="V1074" i="3"/>
  <c r="V1075" i="3"/>
  <c r="V1076" i="3"/>
  <c r="V1077" i="3"/>
  <c r="V1078" i="3"/>
  <c r="V1079" i="3"/>
  <c r="V1080" i="3"/>
  <c r="V1081" i="3"/>
  <c r="V1082" i="3"/>
  <c r="V1083" i="3"/>
  <c r="V1084" i="3"/>
  <c r="V1085" i="3"/>
  <c r="V1086" i="3"/>
  <c r="V1087" i="3"/>
  <c r="V1088" i="3"/>
  <c r="V1089" i="3"/>
  <c r="V1090" i="3"/>
  <c r="V1091" i="3"/>
  <c r="V1092" i="3"/>
  <c r="V1093" i="3"/>
  <c r="V1094" i="3"/>
  <c r="V1095" i="3"/>
  <c r="V1096" i="3"/>
  <c r="V1097" i="3"/>
  <c r="V1098" i="3"/>
  <c r="V1099" i="3"/>
  <c r="V1100" i="3"/>
  <c r="V1101" i="3"/>
  <c r="V1102" i="3"/>
  <c r="V1103" i="3"/>
  <c r="V1104" i="3"/>
  <c r="V1105" i="3"/>
  <c r="V1106" i="3"/>
  <c r="V1107" i="3"/>
  <c r="V1108" i="3"/>
  <c r="V1109" i="3"/>
  <c r="V1110" i="3"/>
  <c r="V1111" i="3"/>
  <c r="V1112" i="3"/>
  <c r="V1113" i="3"/>
  <c r="V1114" i="3"/>
  <c r="V1115" i="3"/>
  <c r="V1116" i="3"/>
  <c r="V1117" i="3"/>
  <c r="V1118" i="3"/>
  <c r="V1119" i="3"/>
  <c r="V1120" i="3"/>
  <c r="V1121" i="3"/>
  <c r="V1122" i="3"/>
  <c r="V1123" i="3"/>
  <c r="V1124" i="3"/>
  <c r="V1125" i="3"/>
  <c r="V1126" i="3"/>
  <c r="V1127" i="3"/>
  <c r="V1128" i="3"/>
  <c r="V1129" i="3"/>
  <c r="V1130" i="3"/>
  <c r="V1131" i="3"/>
  <c r="V1132" i="3"/>
  <c r="V1133" i="3"/>
  <c r="V1134" i="3"/>
  <c r="V1135" i="3"/>
  <c r="V1136" i="3"/>
  <c r="V1137" i="3"/>
  <c r="V1138" i="3"/>
  <c r="V1139" i="3"/>
  <c r="V1140" i="3"/>
  <c r="V1141" i="3"/>
  <c r="V1142" i="3"/>
  <c r="V1143" i="3"/>
  <c r="V1144" i="3"/>
  <c r="V1145" i="3"/>
  <c r="V1146" i="3"/>
  <c r="V1147" i="3"/>
  <c r="V1148" i="3"/>
  <c r="V1149" i="3"/>
  <c r="V1150" i="3"/>
  <c r="V1151" i="3"/>
  <c r="V1152" i="3"/>
  <c r="V1153" i="3"/>
  <c r="V1154" i="3"/>
  <c r="V1155" i="3"/>
  <c r="V1156" i="3"/>
  <c r="V1157" i="3"/>
  <c r="V1158" i="3"/>
  <c r="V1159" i="3"/>
  <c r="V1160" i="3"/>
  <c r="V1161" i="3"/>
  <c r="V1162" i="3"/>
  <c r="V1163" i="3"/>
  <c r="V1164" i="3"/>
  <c r="V1165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U1107" i="3"/>
  <c r="U1108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2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C27" i="6"/>
  <c r="C26" i="6"/>
  <c r="J5" i="6"/>
  <c r="J6" i="6" s="1"/>
  <c r="J4" i="6"/>
  <c r="J10" i="6" s="1"/>
  <c r="R1006" i="3"/>
  <c r="R1165" i="3"/>
  <c r="R873" i="3"/>
  <c r="R1053" i="3"/>
  <c r="R516" i="3"/>
  <c r="R71" i="3"/>
  <c r="R284" i="3"/>
  <c r="R470" i="3"/>
  <c r="R1141" i="3"/>
  <c r="R776" i="3"/>
  <c r="R451" i="3"/>
  <c r="R114" i="3"/>
  <c r="R1022" i="3"/>
  <c r="R1084" i="3"/>
  <c r="R805" i="3"/>
  <c r="R60" i="3"/>
  <c r="R1116" i="3"/>
  <c r="R1025" i="3"/>
  <c r="R530" i="3"/>
  <c r="R770" i="3"/>
  <c r="R693" i="3"/>
  <c r="R640" i="3"/>
  <c r="R9" i="3"/>
  <c r="R272" i="3"/>
  <c r="R257" i="3"/>
  <c r="R220" i="3"/>
  <c r="R954" i="3"/>
  <c r="R806" i="3"/>
  <c r="R982" i="3"/>
  <c r="R292" i="3"/>
  <c r="R955" i="3"/>
  <c r="R1105" i="3"/>
  <c r="R882" i="3"/>
  <c r="R1033" i="3"/>
  <c r="R582" i="3"/>
  <c r="R48" i="3"/>
  <c r="R887" i="3"/>
  <c r="R1121" i="3"/>
  <c r="R823" i="3"/>
  <c r="R960" i="3"/>
  <c r="R782" i="3"/>
  <c r="R740" i="3"/>
  <c r="R1021" i="3"/>
  <c r="R432" i="3"/>
  <c r="R1007" i="3"/>
  <c r="R1075" i="3"/>
  <c r="R24" i="3"/>
  <c r="R608" i="3"/>
  <c r="R226" i="3"/>
  <c r="R390" i="3"/>
  <c r="R472" i="3"/>
  <c r="R471" i="3"/>
  <c r="R684" i="3"/>
  <c r="R820" i="3"/>
  <c r="R149" i="3"/>
  <c r="R764" i="3"/>
  <c r="R556" i="3"/>
  <c r="R646" i="3"/>
  <c r="R702" i="3"/>
  <c r="R342" i="3"/>
  <c r="R793" i="3"/>
  <c r="R428" i="3"/>
  <c r="R1037" i="3"/>
  <c r="R979" i="3"/>
  <c r="R62" i="3"/>
  <c r="R896" i="3"/>
  <c r="R847" i="3"/>
  <c r="R754" i="3"/>
  <c r="R18" i="3"/>
  <c r="R830" i="3"/>
  <c r="R1034" i="3"/>
  <c r="R597" i="3"/>
  <c r="R891" i="3"/>
  <c r="R565" i="3"/>
  <c r="R300" i="3"/>
  <c r="R519" i="3"/>
  <c r="R293" i="3"/>
  <c r="R452" i="3"/>
  <c r="R180" i="3"/>
  <c r="R1089" i="3"/>
  <c r="R727" i="3"/>
  <c r="R84" i="3"/>
  <c r="R393" i="3"/>
  <c r="R599" i="3"/>
  <c r="R720" i="3"/>
  <c r="R1127" i="3"/>
  <c r="R356" i="3"/>
  <c r="R527" i="3"/>
  <c r="R1146" i="3"/>
  <c r="R518" i="3"/>
  <c r="R643" i="3"/>
  <c r="R723" i="3"/>
  <c r="R395" i="3"/>
  <c r="R644" i="3"/>
  <c r="R857" i="3"/>
  <c r="R544" i="3"/>
  <c r="R561" i="3"/>
  <c r="R133" i="3"/>
  <c r="R122" i="3"/>
  <c r="R113" i="3"/>
  <c r="R93" i="3"/>
  <c r="R641" i="3"/>
  <c r="R751" i="3"/>
  <c r="R410" i="3"/>
  <c r="R1017" i="3"/>
  <c r="R708" i="3"/>
  <c r="R505" i="3"/>
  <c r="R477" i="3"/>
  <c r="R614" i="3"/>
  <c r="R828" i="3"/>
  <c r="R449" i="3"/>
  <c r="R659" i="3"/>
  <c r="R442" i="3"/>
  <c r="R611" i="3"/>
  <c r="R53" i="3"/>
  <c r="R370" i="3"/>
  <c r="R964" i="3"/>
  <c r="R255" i="3"/>
  <c r="R355" i="3"/>
  <c r="R899" i="3"/>
  <c r="R927" i="3"/>
  <c r="R696" i="3"/>
  <c r="R264" i="3"/>
  <c r="R537" i="3"/>
  <c r="R703" i="3"/>
  <c r="R465" i="3"/>
  <c r="R1153" i="3"/>
  <c r="R966" i="3"/>
  <c r="R28" i="3"/>
  <c r="R1102" i="3"/>
  <c r="R1012" i="3"/>
  <c r="R777" i="3"/>
  <c r="R23" i="3"/>
  <c r="R158" i="3"/>
  <c r="R1112" i="3"/>
  <c r="R235" i="3"/>
  <c r="R446" i="3"/>
  <c r="R290" i="3"/>
  <c r="R975" i="3"/>
  <c r="R551" i="3"/>
  <c r="R10" i="3"/>
  <c r="R854" i="3"/>
  <c r="R937" i="3"/>
  <c r="R1018" i="3"/>
  <c r="R152" i="3"/>
  <c r="R492" i="3"/>
  <c r="R624" i="3"/>
  <c r="R973" i="3"/>
  <c r="R301" i="3"/>
  <c r="R1124" i="3"/>
  <c r="R360" i="3"/>
  <c r="R781" i="3"/>
  <c r="R650" i="3"/>
  <c r="R337" i="3"/>
  <c r="R397" i="3"/>
  <c r="R645" i="3"/>
  <c r="R920" i="3"/>
  <c r="R236" i="3"/>
  <c r="R876" i="3"/>
  <c r="R215" i="3"/>
  <c r="R837" i="3"/>
  <c r="R535" i="3"/>
  <c r="R109" i="3"/>
  <c r="R1128" i="3"/>
  <c r="R68" i="3"/>
  <c r="R558" i="3"/>
  <c r="R421" i="3"/>
  <c r="R934" i="3"/>
  <c r="R454" i="3"/>
  <c r="R502" i="3"/>
  <c r="R403" i="3"/>
  <c r="R759" i="3"/>
  <c r="R715" i="3"/>
  <c r="R996" i="3"/>
  <c r="R247" i="3"/>
  <c r="R423" i="3"/>
  <c r="R563" i="3"/>
  <c r="R1126" i="3"/>
  <c r="R1028" i="3"/>
  <c r="R698" i="3"/>
  <c r="R224" i="3"/>
  <c r="R11" i="3"/>
  <c r="R347" i="3"/>
  <c r="R952" i="3"/>
  <c r="R898" i="3"/>
  <c r="R55" i="3"/>
  <c r="R295" i="3"/>
  <c r="R956" i="3"/>
  <c r="R287" i="3"/>
  <c r="R724" i="3"/>
  <c r="R908" i="3"/>
  <c r="R682" i="3"/>
  <c r="R711" i="3"/>
  <c r="R279" i="3"/>
  <c r="R437" i="3"/>
  <c r="R511" i="3"/>
  <c r="R1066" i="3"/>
  <c r="R1096" i="3"/>
  <c r="R91" i="3"/>
  <c r="R583" i="3"/>
  <c r="R586" i="3"/>
  <c r="R932" i="3"/>
  <c r="R939" i="3"/>
  <c r="R916" i="3"/>
  <c r="R216" i="3"/>
  <c r="R480" i="3"/>
  <c r="R879" i="3"/>
  <c r="R1157" i="3"/>
  <c r="R513" i="3"/>
  <c r="R213" i="3"/>
  <c r="R1016" i="3"/>
  <c r="R400" i="3"/>
  <c r="R844" i="3"/>
  <c r="R926" i="3"/>
  <c r="R171" i="3"/>
  <c r="R227" i="3"/>
  <c r="R274" i="3"/>
  <c r="R316" i="3"/>
  <c r="R559" i="3"/>
  <c r="R406" i="3"/>
  <c r="R285" i="3"/>
  <c r="R917" i="3"/>
  <c r="R83" i="3"/>
  <c r="R686" i="3"/>
  <c r="R689" i="3"/>
  <c r="R267" i="3"/>
  <c r="R162" i="3"/>
  <c r="R605" i="3"/>
  <c r="R1013" i="3"/>
  <c r="R1103" i="3"/>
  <c r="R426" i="3"/>
  <c r="R902" i="3"/>
  <c r="R704" i="3"/>
  <c r="R950" i="3"/>
  <c r="R818" i="3"/>
  <c r="R1085" i="3"/>
  <c r="R288" i="3"/>
  <c r="R118" i="3"/>
  <c r="R146" i="3"/>
  <c r="R984" i="3"/>
  <c r="R557" i="3"/>
  <c r="R959" i="3"/>
  <c r="R946" i="3"/>
  <c r="R1057" i="3"/>
  <c r="R144" i="3"/>
  <c r="R16" i="3"/>
  <c r="R664" i="3"/>
  <c r="R90" i="3"/>
  <c r="R315" i="3"/>
  <c r="R789" i="3"/>
  <c r="R431" i="3"/>
  <c r="R672" i="3"/>
  <c r="R587" i="3"/>
  <c r="R1072" i="3"/>
  <c r="R139" i="3"/>
  <c r="R419" i="3"/>
  <c r="R461" i="3"/>
  <c r="R627" i="3"/>
  <c r="R1023" i="3"/>
  <c r="R318" i="3"/>
  <c r="R737" i="3"/>
  <c r="R155" i="3"/>
  <c r="R1090" i="3"/>
  <c r="R794" i="3"/>
  <c r="R415" i="3"/>
  <c r="R651" i="3"/>
  <c r="R564" i="3"/>
  <c r="R928" i="3"/>
  <c r="R761" i="3"/>
  <c r="R371" i="3"/>
  <c r="R525" i="3"/>
  <c r="R36" i="3"/>
  <c r="R880" i="3"/>
  <c r="R1104" i="3"/>
  <c r="R105" i="3"/>
  <c r="R716" i="3"/>
  <c r="R1001" i="3"/>
  <c r="R1035" i="3"/>
  <c r="R957" i="3"/>
  <c r="R846" i="3"/>
  <c r="R621" i="3"/>
  <c r="R709" i="3"/>
  <c r="R422" i="3"/>
  <c r="R760" i="3"/>
  <c r="R77" i="3"/>
  <c r="R756" i="3"/>
  <c r="R811" i="3"/>
  <c r="R278" i="3"/>
  <c r="R834" i="3"/>
  <c r="R796" i="3"/>
  <c r="R707" i="3"/>
  <c r="R633" i="3"/>
  <c r="R202" i="3"/>
  <c r="R357" i="3"/>
  <c r="R320" i="3"/>
  <c r="R186" i="3"/>
  <c r="R1155" i="3"/>
  <c r="R124" i="3"/>
  <c r="R382" i="3"/>
  <c r="R552" i="3"/>
  <c r="R860" i="3"/>
  <c r="R47" i="3"/>
  <c r="R972" i="3"/>
  <c r="R817" i="3"/>
  <c r="R968" i="3"/>
  <c r="R487" i="3"/>
  <c r="R581" i="3"/>
  <c r="R1032" i="3"/>
  <c r="R768" i="3"/>
  <c r="R571" i="3"/>
  <c r="R100" i="3"/>
  <c r="R488" i="3"/>
  <c r="R319" i="3"/>
  <c r="R909" i="3"/>
  <c r="R821" i="3"/>
  <c r="R953" i="3"/>
  <c r="R921" i="3"/>
  <c r="R239" i="3"/>
  <c r="R474" i="3"/>
  <c r="R987" i="3"/>
  <c r="R1144" i="3"/>
  <c r="R569" i="3"/>
  <c r="R652" i="3"/>
  <c r="R40" i="3"/>
  <c r="R457" i="3"/>
  <c r="R427" i="3"/>
  <c r="R1122" i="3"/>
  <c r="R773" i="3"/>
  <c r="R642" i="3"/>
  <c r="R312" i="3"/>
  <c r="R868" i="3"/>
  <c r="R520" i="3"/>
  <c r="R469" i="3"/>
  <c r="R282" i="3"/>
  <c r="R440" i="3"/>
  <c r="R460" i="3"/>
  <c r="R510" i="3"/>
  <c r="R816" i="3"/>
  <c r="R45" i="3"/>
  <c r="R947" i="3"/>
  <c r="R918" i="3"/>
  <c r="R603" i="3"/>
  <c r="R1119" i="3"/>
  <c r="R106" i="3"/>
  <c r="R532" i="3"/>
  <c r="R631" i="3"/>
  <c r="R349" i="3"/>
  <c r="R628" i="3"/>
  <c r="R389" i="3"/>
  <c r="R801" i="3"/>
  <c r="R1100" i="3"/>
  <c r="R1161" i="3"/>
  <c r="R15" i="3"/>
  <c r="R479" i="3"/>
  <c r="R1069" i="3"/>
  <c r="R246" i="3"/>
  <c r="R1147" i="3"/>
  <c r="R528" i="3"/>
  <c r="R58" i="3"/>
  <c r="R653" i="3"/>
  <c r="R997" i="3"/>
  <c r="R200" i="3"/>
  <c r="R839" i="3"/>
  <c r="R43" i="3"/>
  <c r="R81" i="3"/>
  <c r="R721" i="3"/>
  <c r="R414" i="3"/>
  <c r="R379" i="3"/>
  <c r="R37" i="3"/>
  <c r="R1050" i="3"/>
  <c r="R1094" i="3"/>
  <c r="R970" i="3"/>
  <c r="R567" i="3"/>
  <c r="R1026" i="3"/>
  <c r="R799" i="3"/>
  <c r="R1043" i="3"/>
  <c r="R323" i="3"/>
  <c r="R1038" i="3"/>
  <c r="R925" i="3"/>
  <c r="R747" i="3"/>
  <c r="R311" i="3"/>
  <c r="R546" i="3"/>
  <c r="R308" i="3"/>
  <c r="R825" i="3"/>
  <c r="R350" i="3"/>
  <c r="R466" i="3"/>
  <c r="R824" i="3"/>
  <c r="R977" i="3"/>
  <c r="R874" i="3"/>
  <c r="R192" i="3"/>
  <c r="R327" i="3"/>
  <c r="R606" i="3"/>
  <c r="R915" i="3"/>
  <c r="R849" i="3"/>
  <c r="R372" i="3"/>
  <c r="R44" i="3"/>
  <c r="R930" i="3"/>
  <c r="R998" i="3"/>
  <c r="R148" i="3"/>
  <c r="R170" i="3"/>
  <c r="R1163" i="3"/>
  <c r="R871" i="3"/>
  <c r="R750" i="3"/>
  <c r="R52" i="3"/>
  <c r="R506" i="3"/>
  <c r="R145" i="3"/>
  <c r="R340" i="3"/>
  <c r="R341" i="3"/>
  <c r="R20" i="3"/>
  <c r="R234" i="3"/>
  <c r="R914" i="3"/>
  <c r="R545" i="3"/>
  <c r="R553" i="3"/>
  <c r="R33" i="3"/>
  <c r="R87" i="3"/>
  <c r="R978" i="3"/>
  <c r="R790" i="3"/>
  <c r="R524" i="3"/>
  <c r="R667" i="3"/>
  <c r="R948" i="3"/>
  <c r="R387" i="3"/>
  <c r="R748" i="3"/>
  <c r="R363" i="3"/>
  <c r="R92" i="3"/>
  <c r="R994" i="3"/>
  <c r="R438" i="3"/>
  <c r="R607" i="3"/>
  <c r="R391" i="3"/>
  <c r="R373" i="3"/>
  <c r="R901" i="3"/>
  <c r="R490" i="3"/>
  <c r="R280" i="3"/>
  <c r="R604" i="3"/>
  <c r="R542" i="3"/>
  <c r="R478" i="3"/>
  <c r="R674" i="3"/>
  <c r="R1107" i="3"/>
  <c r="R639" i="3"/>
  <c r="R483" i="3"/>
  <c r="R852" i="3"/>
  <c r="R813" i="3"/>
  <c r="R85" i="3"/>
  <c r="R263" i="3"/>
  <c r="R995" i="3"/>
  <c r="R161" i="3"/>
  <c r="R6" i="3"/>
  <c r="R425" i="3"/>
  <c r="R949" i="3"/>
  <c r="R888" i="3"/>
  <c r="R736" i="3"/>
  <c r="R190" i="3"/>
  <c r="R861" i="3"/>
  <c r="R895" i="3"/>
  <c r="R1113" i="3"/>
  <c r="R233" i="3"/>
  <c r="R814" i="3"/>
  <c r="R321" i="3"/>
  <c r="R475" i="3"/>
  <c r="R484" i="3"/>
  <c r="R980" i="3"/>
  <c r="R336" i="3"/>
  <c r="R594" i="3"/>
  <c r="R745" i="3"/>
  <c r="R774" i="3"/>
  <c r="R63" i="3"/>
  <c r="R74" i="3"/>
  <c r="R692" i="3"/>
  <c r="R121" i="3"/>
  <c r="R242" i="3"/>
  <c r="R878" i="3"/>
  <c r="R310" i="3"/>
  <c r="R589" i="3"/>
  <c r="R1110" i="3"/>
  <c r="R958" i="3"/>
  <c r="R196" i="3"/>
  <c r="R86" i="3"/>
  <c r="R610" i="3"/>
  <c r="R881" i="3"/>
  <c r="R259" i="3"/>
  <c r="R788" i="3"/>
  <c r="R1054" i="3"/>
  <c r="R250" i="3"/>
  <c r="R500" i="3"/>
  <c r="R1079" i="3"/>
  <c r="R654" i="3"/>
  <c r="R218" i="3"/>
  <c r="R1065" i="3"/>
  <c r="R19" i="3"/>
  <c r="R177" i="3"/>
  <c r="R749" i="3"/>
  <c r="R669" i="3"/>
  <c r="R330" i="3"/>
  <c r="R1051" i="3"/>
  <c r="R277" i="3"/>
  <c r="R596" i="3"/>
  <c r="R198" i="3"/>
  <c r="R206" i="3"/>
  <c r="R88" i="3"/>
  <c r="R13" i="3"/>
  <c r="R1123" i="3"/>
  <c r="R685" i="3"/>
  <c r="R877" i="3"/>
  <c r="R1149" i="3"/>
  <c r="R127" i="3"/>
  <c r="R50" i="3"/>
  <c r="R411" i="3"/>
  <c r="R593" i="3"/>
  <c r="R965" i="3"/>
  <c r="R184" i="3"/>
  <c r="R815" i="3"/>
  <c r="R929" i="3"/>
  <c r="R848" i="3"/>
  <c r="R221" i="3"/>
  <c r="R1135" i="3"/>
  <c r="R352" i="3"/>
  <c r="R1111" i="3"/>
  <c r="R1125" i="3"/>
  <c r="R314" i="3"/>
  <c r="R222" i="3"/>
  <c r="R182" i="3"/>
  <c r="R568" i="3"/>
  <c r="R110" i="3"/>
  <c r="R1080" i="3"/>
  <c r="R116" i="3"/>
  <c r="R459" i="3"/>
  <c r="R345" i="3"/>
  <c r="R687" i="3"/>
  <c r="R765" i="3"/>
  <c r="R591" i="3"/>
  <c r="R1156" i="3"/>
  <c r="R266" i="3"/>
  <c r="R574" i="3"/>
  <c r="R951" i="3"/>
  <c r="R1027" i="3"/>
  <c r="R136" i="3"/>
  <c r="R647" i="3"/>
  <c r="R232" i="3"/>
  <c r="R625" i="3"/>
  <c r="R835" i="3"/>
  <c r="R329" i="3"/>
  <c r="R580" i="3"/>
  <c r="R523" i="3"/>
  <c r="R787" i="3"/>
  <c r="R985" i="3"/>
  <c r="R229" i="3"/>
  <c r="R496" i="3"/>
  <c r="R376" i="3"/>
  <c r="R635" i="3"/>
  <c r="R855" i="3"/>
  <c r="R173" i="3"/>
  <c r="R648" i="3"/>
  <c r="R845" i="3"/>
  <c r="R1008" i="3"/>
  <c r="R1030" i="3"/>
  <c r="R296" i="3"/>
  <c r="R838" i="3"/>
  <c r="R904" i="3"/>
  <c r="R1130" i="3"/>
  <c r="R225" i="3"/>
  <c r="R680" i="3"/>
  <c r="R141" i="3"/>
  <c r="R416" i="3"/>
  <c r="R600" i="3"/>
  <c r="R538" i="3"/>
  <c r="R911" i="3"/>
  <c r="R245" i="3"/>
  <c r="R658" i="3"/>
  <c r="R733" i="3"/>
  <c r="R767" i="3"/>
  <c r="R1019" i="3"/>
  <c r="R351" i="3"/>
  <c r="R94" i="3"/>
  <c r="R1068" i="3"/>
  <c r="R602" i="3"/>
  <c r="R850" i="3"/>
  <c r="R566" i="3"/>
  <c r="R485" i="3"/>
  <c r="R971" i="3"/>
  <c r="R1132" i="3"/>
  <c r="R174" i="3"/>
  <c r="R579" i="3"/>
  <c r="R521" i="3"/>
  <c r="R626" i="3"/>
  <c r="R375" i="3"/>
  <c r="R380" i="3"/>
  <c r="R289" i="3"/>
  <c r="R1095" i="3"/>
  <c r="R1150" i="3"/>
  <c r="R214" i="3"/>
  <c r="R369" i="3"/>
  <c r="R1014" i="3"/>
  <c r="R103" i="3"/>
  <c r="R892" i="3"/>
  <c r="R153" i="3"/>
  <c r="R123" i="3"/>
  <c r="R961" i="3"/>
  <c r="R448" i="3"/>
  <c r="R1082" i="3"/>
  <c r="R1091" i="3"/>
  <c r="R1092" i="3"/>
  <c r="R1058" i="3"/>
  <c r="R210" i="3"/>
  <c r="R383" i="3"/>
  <c r="R306" i="3"/>
  <c r="R331" i="3"/>
  <c r="R238" i="3"/>
  <c r="R1009" i="3"/>
  <c r="R297" i="3"/>
  <c r="R941" i="3"/>
  <c r="R769" i="3"/>
  <c r="R1106" i="3"/>
  <c r="R1083" i="3"/>
  <c r="R991" i="3"/>
  <c r="R1060" i="3"/>
  <c r="R1076" i="3"/>
  <c r="R467" i="3"/>
  <c r="R199" i="3"/>
  <c r="R869" i="3"/>
  <c r="R79" i="3"/>
  <c r="R237" i="3"/>
  <c r="R832" i="3"/>
  <c r="R56" i="3"/>
  <c r="R676" i="3"/>
  <c r="R119" i="3"/>
  <c r="R256" i="3"/>
  <c r="R313" i="3"/>
  <c r="R112" i="3"/>
  <c r="R802" i="3"/>
  <c r="R1098" i="3"/>
  <c r="R1071" i="3"/>
  <c r="R51" i="3"/>
  <c r="R883" i="3"/>
  <c r="R829" i="3"/>
  <c r="R7" i="3"/>
  <c r="R404" i="3"/>
  <c r="R701" i="3"/>
  <c r="R41" i="3"/>
  <c r="R943" i="3"/>
  <c r="R1097" i="3"/>
  <c r="R595" i="3"/>
  <c r="R822" i="3"/>
  <c r="R694" i="3"/>
  <c r="R1145" i="3"/>
  <c r="R785" i="3"/>
  <c r="R385" i="3"/>
  <c r="R981" i="3"/>
  <c r="R211" i="3"/>
  <c r="R130" i="3"/>
  <c r="R430" i="3"/>
  <c r="R98" i="3"/>
  <c r="R1052" i="3"/>
  <c r="R612" i="3"/>
  <c r="R800" i="3"/>
  <c r="R862" i="3"/>
  <c r="R942" i="3"/>
  <c r="R699" i="3"/>
  <c r="R339" i="3"/>
  <c r="R401" i="3"/>
  <c r="R187" i="3"/>
  <c r="R810" i="3"/>
  <c r="R142" i="3"/>
  <c r="R615" i="3"/>
  <c r="R348" i="3"/>
  <c r="R1142" i="3"/>
  <c r="R35" i="3"/>
  <c r="R585" i="3"/>
  <c r="R623" i="3"/>
  <c r="R102" i="3"/>
  <c r="R258" i="3"/>
  <c r="R752" i="3"/>
  <c r="R742" i="3"/>
  <c r="R940" i="3"/>
  <c r="R243" i="3"/>
  <c r="R1070" i="3"/>
  <c r="R681" i="3"/>
  <c r="R933" i="3"/>
  <c r="R49" i="3"/>
  <c r="R34" i="3"/>
  <c r="R922" i="3"/>
  <c r="R27" i="3"/>
  <c r="R807" i="3"/>
  <c r="R705" i="3"/>
  <c r="R1137" i="3"/>
  <c r="R169" i="3"/>
  <c r="R1077" i="3"/>
  <c r="R1044" i="3"/>
  <c r="R429" i="3"/>
  <c r="R617" i="3"/>
  <c r="R632" i="3"/>
  <c r="R795" i="3"/>
  <c r="R936" i="3"/>
  <c r="R154" i="3"/>
  <c r="R346" i="3"/>
  <c r="R359" i="3"/>
  <c r="R424" i="3"/>
  <c r="R64" i="3"/>
  <c r="R734" i="3"/>
  <c r="R219" i="3"/>
  <c r="R1158" i="3"/>
  <c r="R165" i="3"/>
  <c r="R231" i="3"/>
  <c r="R1087" i="3"/>
  <c r="R590" i="3"/>
  <c r="R554" i="3"/>
  <c r="R668" i="3"/>
  <c r="R17" i="3"/>
  <c r="R208" i="3"/>
  <c r="R248" i="3"/>
  <c r="R265" i="3"/>
  <c r="R31" i="3"/>
  <c r="R910" i="3"/>
  <c r="R905" i="3"/>
  <c r="R798" i="3"/>
  <c r="R1115" i="3"/>
  <c r="R1154" i="3"/>
  <c r="R907" i="3"/>
  <c r="R249" i="3"/>
  <c r="R722" i="3"/>
  <c r="R938" i="3"/>
  <c r="R1086" i="3"/>
  <c r="R906" i="3"/>
  <c r="R710" i="3"/>
  <c r="R1120" i="3"/>
  <c r="R1159" i="3"/>
  <c r="R900" i="3"/>
  <c r="R870" i="3"/>
  <c r="R223" i="3"/>
  <c r="R548" i="3"/>
  <c r="R919" i="3"/>
  <c r="R665" i="3"/>
  <c r="R230" i="3"/>
  <c r="R1036" i="3"/>
  <c r="R616" i="3"/>
  <c r="R690" i="3"/>
  <c r="R731" i="3"/>
  <c r="R976" i="3"/>
  <c r="R1039" i="3"/>
  <c r="R447" i="3"/>
  <c r="R343" i="3"/>
  <c r="R543" i="3"/>
  <c r="R655" i="3"/>
  <c r="R732" i="3"/>
  <c r="R1059" i="3"/>
  <c r="R298" i="3"/>
  <c r="R275" i="3"/>
  <c r="R407" i="3"/>
  <c r="R207" i="3"/>
  <c r="R549" i="3"/>
  <c r="R72" i="3"/>
  <c r="R670" i="3"/>
  <c r="R1129" i="3"/>
  <c r="R577" i="3"/>
  <c r="R159" i="3"/>
  <c r="R738" i="3"/>
  <c r="R481" i="3"/>
  <c r="R797" i="3"/>
  <c r="R858" i="3"/>
  <c r="R166" i="3"/>
  <c r="R212" i="3"/>
  <c r="R967" i="3"/>
  <c r="R163" i="3"/>
  <c r="R988" i="3"/>
  <c r="R1015" i="3"/>
  <c r="R570" i="3"/>
  <c r="R65" i="3"/>
  <c r="R468" i="3"/>
  <c r="R638" i="3"/>
  <c r="R42" i="3"/>
  <c r="R299" i="3"/>
  <c r="R671" i="3"/>
  <c r="R1133" i="3"/>
  <c r="R294" i="3"/>
  <c r="R637" i="3"/>
  <c r="R436" i="3"/>
  <c r="R1049" i="3"/>
  <c r="R1088" i="3"/>
  <c r="R1046" i="3"/>
  <c r="R307" i="3"/>
  <c r="R108" i="3"/>
  <c r="R714" i="3"/>
  <c r="R865" i="3"/>
  <c r="R501" i="3"/>
  <c r="R675" i="3"/>
  <c r="R66" i="3"/>
  <c r="R326" i="3"/>
  <c r="R697" i="3"/>
  <c r="R1152" i="3"/>
  <c r="R261" i="3"/>
  <c r="R131" i="3"/>
  <c r="R185" i="3"/>
  <c r="R866" i="3"/>
  <c r="R183" i="3"/>
  <c r="R22" i="3"/>
  <c r="R1024" i="3"/>
  <c r="R1108" i="3"/>
  <c r="R983" i="3"/>
  <c r="R46" i="3"/>
  <c r="R188" i="3"/>
  <c r="R872" i="3"/>
  <c r="R1047" i="3"/>
  <c r="R508" i="3"/>
  <c r="R402" i="3"/>
  <c r="R741" i="3"/>
  <c r="R358" i="3"/>
  <c r="R713" i="3"/>
  <c r="R812" i="3"/>
  <c r="R584" i="3"/>
  <c r="R1101" i="3"/>
  <c r="R67" i="3"/>
  <c r="R205" i="3"/>
  <c r="R1041" i="3"/>
  <c r="R592" i="3"/>
  <c r="R217" i="3"/>
  <c r="R384" i="3"/>
  <c r="R771" i="3"/>
  <c r="R1031" i="3"/>
  <c r="R493" i="3"/>
  <c r="R588" i="3"/>
  <c r="R140" i="3"/>
  <c r="R1160" i="3"/>
  <c r="R4" i="3"/>
  <c r="R29" i="3"/>
  <c r="R25" i="3"/>
  <c r="R75" i="3"/>
  <c r="R115" i="3"/>
  <c r="R1011" i="3"/>
  <c r="R1148" i="3"/>
  <c r="R305" i="3"/>
  <c r="R831" i="3"/>
  <c r="R986" i="3"/>
  <c r="R1020" i="3"/>
  <c r="R576" i="3"/>
  <c r="R743" i="3"/>
  <c r="R512" i="3"/>
  <c r="R252" i="3"/>
  <c r="R324" i="3"/>
  <c r="R503" i="3"/>
  <c r="R491" i="3"/>
  <c r="R497" i="3"/>
  <c r="R841" i="3"/>
  <c r="R486" i="3"/>
  <c r="R394" i="3"/>
  <c r="R325" i="3"/>
  <c r="R619" i="3"/>
  <c r="R57" i="3"/>
  <c r="R366" i="3"/>
  <c r="R1004" i="3"/>
  <c r="R531" i="3"/>
  <c r="R864" i="3"/>
  <c r="R728" i="3"/>
  <c r="R718" i="3"/>
  <c r="R1055" i="3"/>
  <c r="R335" i="3"/>
  <c r="R5" i="3"/>
  <c r="R107" i="3"/>
  <c r="R39" i="3"/>
  <c r="R70" i="3"/>
  <c r="R303" i="3"/>
  <c r="R726" i="3"/>
  <c r="R712" i="3"/>
  <c r="R181" i="3"/>
  <c r="R450" i="3"/>
  <c r="R875" i="3"/>
  <c r="R362" i="3"/>
  <c r="R863" i="3"/>
  <c r="R463" i="3"/>
  <c r="R504" i="3"/>
  <c r="R228" i="3"/>
  <c r="R354" i="3"/>
  <c r="R833" i="3"/>
  <c r="R1136" i="3"/>
  <c r="R240" i="3"/>
  <c r="R455" i="3"/>
  <c r="R578" i="3"/>
  <c r="R573" i="3"/>
  <c r="R890" i="3"/>
  <c r="R1040" i="3"/>
  <c r="R178" i="3"/>
  <c r="R730" i="3"/>
  <c r="R1010" i="3"/>
  <c r="R99" i="3"/>
  <c r="R251" i="3"/>
  <c r="R365" i="3"/>
  <c r="R482" i="3"/>
  <c r="R128" i="3"/>
  <c r="R859" i="3"/>
  <c r="R328" i="3"/>
  <c r="R286" i="3"/>
  <c r="R992" i="3"/>
  <c r="R271" i="3"/>
  <c r="R766" i="3"/>
  <c r="R164" i="3"/>
  <c r="R381" i="3"/>
  <c r="R562" i="3"/>
  <c r="R95" i="3"/>
  <c r="R203" i="3"/>
  <c r="R753" i="3"/>
  <c r="R547" i="3"/>
  <c r="R80" i="3"/>
  <c r="R808" i="3"/>
  <c r="R775" i="3"/>
  <c r="R529" i="3"/>
  <c r="R1073" i="3"/>
  <c r="R276" i="3"/>
  <c r="R120" i="3"/>
  <c r="R1139" i="3"/>
  <c r="R338" i="3"/>
  <c r="R912" i="3"/>
  <c r="R778" i="3"/>
  <c r="R111" i="3"/>
  <c r="R893" i="3"/>
  <c r="R413" i="3"/>
  <c r="R412" i="3"/>
  <c r="R445" i="3"/>
  <c r="R758" i="3"/>
  <c r="R1003" i="3"/>
  <c r="R417" i="3"/>
  <c r="R175" i="3"/>
  <c r="R739" i="3"/>
  <c r="R662" i="3"/>
  <c r="R1029" i="3"/>
  <c r="R367" i="3"/>
  <c r="R695" i="3"/>
  <c r="R517" i="3"/>
  <c r="R334" i="3"/>
  <c r="R609" i="3"/>
  <c r="R931" i="3"/>
  <c r="R962" i="3"/>
  <c r="R420" i="3"/>
  <c r="R779" i="3"/>
  <c r="R61" i="3"/>
  <c r="R473" i="3"/>
  <c r="R78" i="3"/>
  <c r="R780" i="3"/>
  <c r="R304" i="3"/>
  <c r="R462" i="3"/>
  <c r="R786" i="3"/>
  <c r="R809" i="3"/>
  <c r="R657" i="3"/>
  <c r="R489" i="3"/>
  <c r="R666" i="3"/>
  <c r="R262" i="3"/>
  <c r="R434" i="3"/>
  <c r="R2" i="3"/>
  <c r="R26" i="3"/>
  <c r="R456" i="3"/>
  <c r="R204" i="3"/>
  <c r="R541" i="3"/>
  <c r="R32" i="3"/>
  <c r="R322" i="3"/>
  <c r="R757" i="3"/>
  <c r="R1056" i="3"/>
  <c r="R1002" i="3"/>
  <c r="R923" i="3"/>
  <c r="R14" i="3"/>
  <c r="R663" i="3"/>
  <c r="R361" i="3"/>
  <c r="R168" i="3"/>
  <c r="R683" i="3"/>
  <c r="R889" i="3"/>
  <c r="R575" i="3"/>
  <c r="R1045" i="3"/>
  <c r="R260" i="3"/>
  <c r="R399" i="3"/>
  <c r="R572" i="3"/>
  <c r="R963" i="3"/>
  <c r="R160" i="3"/>
  <c r="R377" i="3"/>
  <c r="R622" i="3"/>
  <c r="R924" i="3"/>
  <c r="R1063" i="3"/>
  <c r="R96" i="3"/>
  <c r="R172" i="3"/>
  <c r="R54" i="3"/>
  <c r="R193" i="3"/>
  <c r="R1064" i="3"/>
  <c r="R514" i="3"/>
  <c r="R784" i="3"/>
  <c r="R268" i="3"/>
  <c r="R291" i="3"/>
  <c r="R1005" i="3"/>
  <c r="R507" i="3"/>
  <c r="R526" i="3"/>
  <c r="R885" i="3"/>
  <c r="R38" i="3"/>
  <c r="R332" i="3"/>
  <c r="R333" i="3"/>
  <c r="R156" i="3"/>
  <c r="R281" i="3"/>
  <c r="R550" i="3"/>
  <c r="R534" i="3"/>
  <c r="R803" i="3"/>
  <c r="R89" i="3"/>
  <c r="R392" i="3"/>
  <c r="R629" i="3"/>
  <c r="R97" i="3"/>
  <c r="R598" i="3"/>
  <c r="R772" i="3"/>
  <c r="R656" i="3"/>
  <c r="R1138" i="3"/>
  <c r="R719" i="3"/>
  <c r="R408" i="3"/>
  <c r="R903" i="3"/>
  <c r="R1109" i="3"/>
  <c r="R913" i="3"/>
  <c r="R59" i="3"/>
  <c r="R269" i="3"/>
  <c r="R677" i="3"/>
  <c r="R134" i="3"/>
  <c r="R30" i="3"/>
  <c r="R73" i="3"/>
  <c r="R69" i="3"/>
  <c r="R76" i="3"/>
  <c r="R386" i="3"/>
  <c r="R1143" i="3"/>
  <c r="R990" i="3"/>
  <c r="R137" i="3"/>
  <c r="R244" i="3"/>
  <c r="R197" i="3"/>
  <c r="R189" i="3"/>
  <c r="R886" i="3"/>
  <c r="R944" i="3"/>
  <c r="R851" i="3"/>
  <c r="R1093" i="3"/>
  <c r="R1134" i="3"/>
  <c r="R82" i="3"/>
  <c r="R989" i="3"/>
  <c r="R945" i="3"/>
  <c r="R157" i="3"/>
  <c r="R783" i="3"/>
  <c r="R21" i="3"/>
  <c r="R1067" i="3"/>
  <c r="R1151" i="3"/>
  <c r="R104" i="3"/>
  <c r="R396" i="3"/>
  <c r="R464" i="3"/>
  <c r="R129" i="3"/>
  <c r="R515" i="3"/>
  <c r="R540" i="3"/>
  <c r="R613" i="3"/>
  <c r="R1042" i="3"/>
  <c r="R253" i="3"/>
  <c r="R691" i="3"/>
  <c r="R999" i="3"/>
  <c r="R539" i="3"/>
  <c r="R688" i="3"/>
  <c r="R827" i="3"/>
  <c r="R1131" i="3"/>
  <c r="R8" i="3"/>
  <c r="R706" i="3"/>
  <c r="R405" i="3"/>
  <c r="R791" i="3"/>
  <c r="R826" i="3"/>
  <c r="R867" i="3"/>
  <c r="R1140" i="3"/>
  <c r="R143" i="3"/>
  <c r="R12" i="3"/>
  <c r="R897" i="3"/>
  <c r="R147" i="3"/>
  <c r="R636" i="3"/>
  <c r="R176" i="3"/>
  <c r="R533" i="3"/>
  <c r="R441" i="3"/>
  <c r="R755" i="3"/>
  <c r="R309" i="3"/>
  <c r="R884" i="3"/>
  <c r="R601" i="3"/>
  <c r="R673" i="3"/>
  <c r="R969" i="3"/>
  <c r="R132" i="3"/>
  <c r="R439" i="3"/>
  <c r="R1061" i="3"/>
  <c r="R191" i="3"/>
  <c r="R138" i="3"/>
  <c r="R634" i="3"/>
  <c r="R649" i="3"/>
  <c r="R725" i="3"/>
  <c r="R836" i="3"/>
  <c r="R560" i="3"/>
  <c r="R283" i="3"/>
  <c r="R458" i="3"/>
  <c r="R729" i="3"/>
  <c r="R443" i="3"/>
  <c r="R1048" i="3"/>
  <c r="R509" i="3"/>
  <c r="R843" i="3"/>
  <c r="R1114" i="3"/>
  <c r="R498" i="3"/>
  <c r="R804" i="3"/>
  <c r="R179" i="3"/>
  <c r="R126" i="3"/>
  <c r="R270" i="3"/>
  <c r="R1074" i="3"/>
  <c r="R618" i="3"/>
  <c r="R746" i="3"/>
  <c r="R1162" i="3"/>
  <c r="R555" i="3"/>
  <c r="R1081" i="3"/>
  <c r="R762" i="3"/>
  <c r="R856" i="3"/>
  <c r="R935" i="3"/>
  <c r="R1118" i="3"/>
  <c r="R819" i="3"/>
  <c r="R1117" i="3"/>
  <c r="R317" i="3"/>
  <c r="R388" i="3"/>
  <c r="R840" i="3"/>
  <c r="R894" i="3"/>
  <c r="R853" i="3"/>
  <c r="R735" i="3"/>
  <c r="R117" i="3"/>
  <c r="R620" i="3"/>
  <c r="R536" i="3"/>
  <c r="R135" i="3"/>
  <c r="R842" i="3"/>
  <c r="R700" i="3"/>
  <c r="R763" i="3"/>
  <c r="R353" i="3"/>
  <c r="R398" i="3"/>
  <c r="R378" i="3"/>
  <c r="R151" i="3"/>
  <c r="R273" i="3"/>
  <c r="R302" i="3"/>
  <c r="R368" i="3"/>
  <c r="R418" i="3"/>
  <c r="R660" i="3"/>
  <c r="R150" i="3"/>
  <c r="R494" i="3"/>
  <c r="R792" i="3"/>
  <c r="R374" i="3"/>
  <c r="R744" i="3"/>
  <c r="R717" i="3"/>
  <c r="R433" i="3"/>
  <c r="R974" i="3"/>
  <c r="R1000" i="3"/>
  <c r="R101" i="3"/>
  <c r="R167" i="3"/>
  <c r="R254" i="3"/>
  <c r="R678" i="3"/>
  <c r="R679" i="3"/>
  <c r="R1062" i="3"/>
  <c r="R1099" i="3"/>
  <c r="R3" i="3"/>
  <c r="R993" i="3"/>
  <c r="R1078" i="3"/>
  <c r="R241" i="3"/>
  <c r="R495" i="3"/>
  <c r="R630" i="3"/>
  <c r="R444" i="3"/>
  <c r="R435" i="3"/>
  <c r="R476" i="3"/>
  <c r="R194" i="3"/>
  <c r="R195" i="3"/>
  <c r="R1164" i="3"/>
  <c r="R364" i="3"/>
  <c r="R453" i="3"/>
  <c r="R522" i="3"/>
  <c r="R661" i="3"/>
  <c r="R409" i="3"/>
  <c r="R201" i="3"/>
  <c r="R499" i="3"/>
  <c r="R125" i="3"/>
  <c r="R209" i="3"/>
  <c r="R344" i="3"/>
  <c r="Q873" i="3"/>
  <c r="Q1053" i="3"/>
  <c r="Q1006" i="3"/>
  <c r="Q516" i="3"/>
  <c r="Q71" i="3"/>
  <c r="Q284" i="3"/>
  <c r="Q470" i="3"/>
  <c r="Q1141" i="3"/>
  <c r="Q776" i="3"/>
  <c r="Q451" i="3"/>
  <c r="Q114" i="3"/>
  <c r="Q1022" i="3"/>
  <c r="Q1084" i="3"/>
  <c r="Q805" i="3"/>
  <c r="Q60" i="3"/>
  <c r="Q1116" i="3"/>
  <c r="Q1025" i="3"/>
  <c r="Q530" i="3"/>
  <c r="Q770" i="3"/>
  <c r="Q693" i="3"/>
  <c r="Q640" i="3"/>
  <c r="Q9" i="3"/>
  <c r="Q272" i="3"/>
  <c r="Q257" i="3"/>
  <c r="Q220" i="3"/>
  <c r="Q954" i="3"/>
  <c r="Q806" i="3"/>
  <c r="Q982" i="3"/>
  <c r="Q292" i="3"/>
  <c r="Q955" i="3"/>
  <c r="Q1105" i="3"/>
  <c r="Q882" i="3"/>
  <c r="Q1033" i="3"/>
  <c r="Q582" i="3"/>
  <c r="Q48" i="3"/>
  <c r="Q887" i="3"/>
  <c r="Q1121" i="3"/>
  <c r="Q823" i="3"/>
  <c r="Q960" i="3"/>
  <c r="Q782" i="3"/>
  <c r="Q740" i="3"/>
  <c r="Q1021" i="3"/>
  <c r="Q432" i="3"/>
  <c r="Q1007" i="3"/>
  <c r="Q1075" i="3"/>
  <c r="Q24" i="3"/>
  <c r="Q608" i="3"/>
  <c r="Q226" i="3"/>
  <c r="Q390" i="3"/>
  <c r="Q472" i="3"/>
  <c r="Q471" i="3"/>
  <c r="Q684" i="3"/>
  <c r="Q820" i="3"/>
  <c r="Q149" i="3"/>
  <c r="Q764" i="3"/>
  <c r="Q556" i="3"/>
  <c r="Q646" i="3"/>
  <c r="Q702" i="3"/>
  <c r="Q342" i="3"/>
  <c r="Q793" i="3"/>
  <c r="Q428" i="3"/>
  <c r="Q1037" i="3"/>
  <c r="Q979" i="3"/>
  <c r="Q62" i="3"/>
  <c r="Q896" i="3"/>
  <c r="Q847" i="3"/>
  <c r="Q754" i="3"/>
  <c r="Q18" i="3"/>
  <c r="Q830" i="3"/>
  <c r="Q1034" i="3"/>
  <c r="Q597" i="3"/>
  <c r="Q891" i="3"/>
  <c r="Q565" i="3"/>
  <c r="Q300" i="3"/>
  <c r="Q519" i="3"/>
  <c r="Q293" i="3"/>
  <c r="Q452" i="3"/>
  <c r="Q180" i="3"/>
  <c r="Q1089" i="3"/>
  <c r="Q727" i="3"/>
  <c r="Q84" i="3"/>
  <c r="Q393" i="3"/>
  <c r="Q599" i="3"/>
  <c r="Q720" i="3"/>
  <c r="Q1127" i="3"/>
  <c r="Q356" i="3"/>
  <c r="Q527" i="3"/>
  <c r="Q1146" i="3"/>
  <c r="Q518" i="3"/>
  <c r="Q643" i="3"/>
  <c r="Q723" i="3"/>
  <c r="Q395" i="3"/>
  <c r="Q644" i="3"/>
  <c r="Q857" i="3"/>
  <c r="Q544" i="3"/>
  <c r="Q561" i="3"/>
  <c r="Q133" i="3"/>
  <c r="Q122" i="3"/>
  <c r="Q113" i="3"/>
  <c r="Q93" i="3"/>
  <c r="Q641" i="3"/>
  <c r="Q751" i="3"/>
  <c r="Q410" i="3"/>
  <c r="Q1017" i="3"/>
  <c r="Q708" i="3"/>
  <c r="Q505" i="3"/>
  <c r="Q477" i="3"/>
  <c r="Q614" i="3"/>
  <c r="Q828" i="3"/>
  <c r="Q449" i="3"/>
  <c r="Q659" i="3"/>
  <c r="Q442" i="3"/>
  <c r="Q611" i="3"/>
  <c r="Q53" i="3"/>
  <c r="Q370" i="3"/>
  <c r="Q964" i="3"/>
  <c r="Q255" i="3"/>
  <c r="Q355" i="3"/>
  <c r="Q899" i="3"/>
  <c r="Q927" i="3"/>
  <c r="Q696" i="3"/>
  <c r="Q264" i="3"/>
  <c r="Q537" i="3"/>
  <c r="Q703" i="3"/>
  <c r="Q465" i="3"/>
  <c r="Q1153" i="3"/>
  <c r="Q966" i="3"/>
  <c r="Q28" i="3"/>
  <c r="Q1102" i="3"/>
  <c r="Q1012" i="3"/>
  <c r="Q777" i="3"/>
  <c r="Q23" i="3"/>
  <c r="Q158" i="3"/>
  <c r="Q1112" i="3"/>
  <c r="Q235" i="3"/>
  <c r="Q446" i="3"/>
  <c r="Q290" i="3"/>
  <c r="Q975" i="3"/>
  <c r="Q551" i="3"/>
  <c r="Q10" i="3"/>
  <c r="Q854" i="3"/>
  <c r="Q937" i="3"/>
  <c r="Q1018" i="3"/>
  <c r="Q152" i="3"/>
  <c r="Q492" i="3"/>
  <c r="Q624" i="3"/>
  <c r="Q973" i="3"/>
  <c r="Q301" i="3"/>
  <c r="Q1124" i="3"/>
  <c r="Q360" i="3"/>
  <c r="Q781" i="3"/>
  <c r="Q650" i="3"/>
  <c r="Q337" i="3"/>
  <c r="Q397" i="3"/>
  <c r="Q645" i="3"/>
  <c r="Q920" i="3"/>
  <c r="Q236" i="3"/>
  <c r="Q876" i="3"/>
  <c r="Q215" i="3"/>
  <c r="Q837" i="3"/>
  <c r="Q535" i="3"/>
  <c r="Q109" i="3"/>
  <c r="Q1128" i="3"/>
  <c r="Q68" i="3"/>
  <c r="Q558" i="3"/>
  <c r="Q421" i="3"/>
  <c r="Q934" i="3"/>
  <c r="Q454" i="3"/>
  <c r="Q502" i="3"/>
  <c r="Q403" i="3"/>
  <c r="Q759" i="3"/>
  <c r="Q715" i="3"/>
  <c r="Q996" i="3"/>
  <c r="Q247" i="3"/>
  <c r="Q423" i="3"/>
  <c r="Q563" i="3"/>
  <c r="Q1126" i="3"/>
  <c r="Q1028" i="3"/>
  <c r="Q698" i="3"/>
  <c r="Q224" i="3"/>
  <c r="Q11" i="3"/>
  <c r="Q347" i="3"/>
  <c r="Q952" i="3"/>
  <c r="Q898" i="3"/>
  <c r="Q55" i="3"/>
  <c r="Q295" i="3"/>
  <c r="Q956" i="3"/>
  <c r="Q287" i="3"/>
  <c r="Q724" i="3"/>
  <c r="Q908" i="3"/>
  <c r="Q682" i="3"/>
  <c r="Q711" i="3"/>
  <c r="Q279" i="3"/>
  <c r="Q437" i="3"/>
  <c r="Q511" i="3"/>
  <c r="Q1066" i="3"/>
  <c r="Q1096" i="3"/>
  <c r="Q91" i="3"/>
  <c r="Q583" i="3"/>
  <c r="Q586" i="3"/>
  <c r="Q932" i="3"/>
  <c r="Q939" i="3"/>
  <c r="Q916" i="3"/>
  <c r="Q216" i="3"/>
  <c r="Q480" i="3"/>
  <c r="Q879" i="3"/>
  <c r="Q1157" i="3"/>
  <c r="Q513" i="3"/>
  <c r="Q213" i="3"/>
  <c r="Q1016" i="3"/>
  <c r="Q400" i="3"/>
  <c r="Q844" i="3"/>
  <c r="Q926" i="3"/>
  <c r="Q171" i="3"/>
  <c r="Q227" i="3"/>
  <c r="Q274" i="3"/>
  <c r="Q316" i="3"/>
  <c r="Q559" i="3"/>
  <c r="Q406" i="3"/>
  <c r="Q285" i="3"/>
  <c r="Q917" i="3"/>
  <c r="Q83" i="3"/>
  <c r="Q686" i="3"/>
  <c r="Q689" i="3"/>
  <c r="Q267" i="3"/>
  <c r="Q162" i="3"/>
  <c r="Q605" i="3"/>
  <c r="Q1013" i="3"/>
  <c r="Q1103" i="3"/>
  <c r="Q426" i="3"/>
  <c r="Q902" i="3"/>
  <c r="Q704" i="3"/>
  <c r="Q950" i="3"/>
  <c r="Q818" i="3"/>
  <c r="Q1085" i="3"/>
  <c r="Q288" i="3"/>
  <c r="Q118" i="3"/>
  <c r="Q146" i="3"/>
  <c r="Q984" i="3"/>
  <c r="Q557" i="3"/>
  <c r="Q959" i="3"/>
  <c r="Q946" i="3"/>
  <c r="Q1057" i="3"/>
  <c r="Q144" i="3"/>
  <c r="Q16" i="3"/>
  <c r="Q664" i="3"/>
  <c r="Q90" i="3"/>
  <c r="Q315" i="3"/>
  <c r="Q789" i="3"/>
  <c r="Q431" i="3"/>
  <c r="Q672" i="3"/>
  <c r="Q587" i="3"/>
  <c r="Q1072" i="3"/>
  <c r="Q139" i="3"/>
  <c r="Q419" i="3"/>
  <c r="Q461" i="3"/>
  <c r="Q627" i="3"/>
  <c r="Q1023" i="3"/>
  <c r="Q318" i="3"/>
  <c r="Q737" i="3"/>
  <c r="Q155" i="3"/>
  <c r="Q1090" i="3"/>
  <c r="Q794" i="3"/>
  <c r="Q415" i="3"/>
  <c r="Q651" i="3"/>
  <c r="Q564" i="3"/>
  <c r="Q928" i="3"/>
  <c r="Q761" i="3"/>
  <c r="Q371" i="3"/>
  <c r="Q525" i="3"/>
  <c r="Q36" i="3"/>
  <c r="Q880" i="3"/>
  <c r="Q1104" i="3"/>
  <c r="Q105" i="3"/>
  <c r="Q716" i="3"/>
  <c r="Q1001" i="3"/>
  <c r="Q1035" i="3"/>
  <c r="Q957" i="3"/>
  <c r="Q846" i="3"/>
  <c r="Q621" i="3"/>
  <c r="Q709" i="3"/>
  <c r="Q422" i="3"/>
  <c r="Q760" i="3"/>
  <c r="Q77" i="3"/>
  <c r="Q756" i="3"/>
  <c r="Q811" i="3"/>
  <c r="Q278" i="3"/>
  <c r="Q834" i="3"/>
  <c r="Q796" i="3"/>
  <c r="Q707" i="3"/>
  <c r="Q633" i="3"/>
  <c r="Q202" i="3"/>
  <c r="Q357" i="3"/>
  <c r="Q320" i="3"/>
  <c r="Q186" i="3"/>
  <c r="Q1155" i="3"/>
  <c r="Q124" i="3"/>
  <c r="Q382" i="3"/>
  <c r="Q552" i="3"/>
  <c r="Q860" i="3"/>
  <c r="Q47" i="3"/>
  <c r="Q972" i="3"/>
  <c r="Q817" i="3"/>
  <c r="Q968" i="3"/>
  <c r="Q487" i="3"/>
  <c r="Q581" i="3"/>
  <c r="Q1032" i="3"/>
  <c r="Q768" i="3"/>
  <c r="Q571" i="3"/>
  <c r="Q100" i="3"/>
  <c r="Q488" i="3"/>
  <c r="Q319" i="3"/>
  <c r="Q909" i="3"/>
  <c r="Q821" i="3"/>
  <c r="Q953" i="3"/>
  <c r="Q921" i="3"/>
  <c r="Q239" i="3"/>
  <c r="Q474" i="3"/>
  <c r="Q987" i="3"/>
  <c r="Q1144" i="3"/>
  <c r="Q569" i="3"/>
  <c r="Q652" i="3"/>
  <c r="Q40" i="3"/>
  <c r="Q457" i="3"/>
  <c r="Q427" i="3"/>
  <c r="Q1122" i="3"/>
  <c r="Q773" i="3"/>
  <c r="Q642" i="3"/>
  <c r="Q312" i="3"/>
  <c r="Q868" i="3"/>
  <c r="Q520" i="3"/>
  <c r="Q469" i="3"/>
  <c r="Q282" i="3"/>
  <c r="Q440" i="3"/>
  <c r="Q460" i="3"/>
  <c r="Q510" i="3"/>
  <c r="Q816" i="3"/>
  <c r="Q45" i="3"/>
  <c r="Q947" i="3"/>
  <c r="Q918" i="3"/>
  <c r="Q603" i="3"/>
  <c r="Q1119" i="3"/>
  <c r="Q106" i="3"/>
  <c r="Q532" i="3"/>
  <c r="Q631" i="3"/>
  <c r="Q349" i="3"/>
  <c r="Q628" i="3"/>
  <c r="Q389" i="3"/>
  <c r="Q801" i="3"/>
  <c r="Q1100" i="3"/>
  <c r="Q1161" i="3"/>
  <c r="Q15" i="3"/>
  <c r="Q479" i="3"/>
  <c r="Q1069" i="3"/>
  <c r="Q246" i="3"/>
  <c r="Q1147" i="3"/>
  <c r="Q528" i="3"/>
  <c r="Q58" i="3"/>
  <c r="Q653" i="3"/>
  <c r="Q997" i="3"/>
  <c r="Q200" i="3"/>
  <c r="Q839" i="3"/>
  <c r="Q43" i="3"/>
  <c r="Q81" i="3"/>
  <c r="Q721" i="3"/>
  <c r="Q414" i="3"/>
  <c r="Q379" i="3"/>
  <c r="Q37" i="3"/>
  <c r="Q1050" i="3"/>
  <c r="Q1094" i="3"/>
  <c r="Q970" i="3"/>
  <c r="Q567" i="3"/>
  <c r="Q1026" i="3"/>
  <c r="Q799" i="3"/>
  <c r="Q1043" i="3"/>
  <c r="Q323" i="3"/>
  <c r="Q1038" i="3"/>
  <c r="Q925" i="3"/>
  <c r="Q747" i="3"/>
  <c r="Q311" i="3"/>
  <c r="Q546" i="3"/>
  <c r="Q308" i="3"/>
  <c r="Q825" i="3"/>
  <c r="Q350" i="3"/>
  <c r="Q466" i="3"/>
  <c r="Q824" i="3"/>
  <c r="Q977" i="3"/>
  <c r="Q874" i="3"/>
  <c r="Q192" i="3"/>
  <c r="Q327" i="3"/>
  <c r="Q606" i="3"/>
  <c r="Q915" i="3"/>
  <c r="Q849" i="3"/>
  <c r="Q372" i="3"/>
  <c r="Q44" i="3"/>
  <c r="Q930" i="3"/>
  <c r="Q998" i="3"/>
  <c r="Q148" i="3"/>
  <c r="Q170" i="3"/>
  <c r="Q1163" i="3"/>
  <c r="Q871" i="3"/>
  <c r="Q750" i="3"/>
  <c r="Q52" i="3"/>
  <c r="Q506" i="3"/>
  <c r="Q145" i="3"/>
  <c r="Q340" i="3"/>
  <c r="Q341" i="3"/>
  <c r="Q20" i="3"/>
  <c r="Q234" i="3"/>
  <c r="Q914" i="3"/>
  <c r="Q545" i="3"/>
  <c r="Q553" i="3"/>
  <c r="Q33" i="3"/>
  <c r="Q87" i="3"/>
  <c r="Q978" i="3"/>
  <c r="Q790" i="3"/>
  <c r="Q524" i="3"/>
  <c r="Q667" i="3"/>
  <c r="Q948" i="3"/>
  <c r="Q387" i="3"/>
  <c r="Q748" i="3"/>
  <c r="Q363" i="3"/>
  <c r="Q92" i="3"/>
  <c r="Q994" i="3"/>
  <c r="Q438" i="3"/>
  <c r="Q607" i="3"/>
  <c r="Q391" i="3"/>
  <c r="Q373" i="3"/>
  <c r="Q901" i="3"/>
  <c r="Q490" i="3"/>
  <c r="Q280" i="3"/>
  <c r="Q604" i="3"/>
  <c r="Q542" i="3"/>
  <c r="Q478" i="3"/>
  <c r="Q674" i="3"/>
  <c r="Q1107" i="3"/>
  <c r="Q639" i="3"/>
  <c r="Q483" i="3"/>
  <c r="Q852" i="3"/>
  <c r="Q813" i="3"/>
  <c r="Q85" i="3"/>
  <c r="Q263" i="3"/>
  <c r="Q995" i="3"/>
  <c r="Q161" i="3"/>
  <c r="Q6" i="3"/>
  <c r="Q425" i="3"/>
  <c r="Q949" i="3"/>
  <c r="Q888" i="3"/>
  <c r="Q736" i="3"/>
  <c r="Q190" i="3"/>
  <c r="Q861" i="3"/>
  <c r="Q895" i="3"/>
  <c r="Q1113" i="3"/>
  <c r="Q233" i="3"/>
  <c r="Q814" i="3"/>
  <c r="Q321" i="3"/>
  <c r="Q475" i="3"/>
  <c r="Q484" i="3"/>
  <c r="Q980" i="3"/>
  <c r="Q336" i="3"/>
  <c r="Q594" i="3"/>
  <c r="Q745" i="3"/>
  <c r="Q774" i="3"/>
  <c r="Q63" i="3"/>
  <c r="Q74" i="3"/>
  <c r="Q692" i="3"/>
  <c r="Q121" i="3"/>
  <c r="Q242" i="3"/>
  <c r="Q878" i="3"/>
  <c r="Q310" i="3"/>
  <c r="Q589" i="3"/>
  <c r="Q1110" i="3"/>
  <c r="Q958" i="3"/>
  <c r="Q196" i="3"/>
  <c r="Q86" i="3"/>
  <c r="Q610" i="3"/>
  <c r="Q881" i="3"/>
  <c r="Q259" i="3"/>
  <c r="Q788" i="3"/>
  <c r="Q1054" i="3"/>
  <c r="Q250" i="3"/>
  <c r="Q500" i="3"/>
  <c r="Q1079" i="3"/>
  <c r="Q654" i="3"/>
  <c r="Q218" i="3"/>
  <c r="Q1065" i="3"/>
  <c r="Q19" i="3"/>
  <c r="Q177" i="3"/>
  <c r="Q749" i="3"/>
  <c r="Q669" i="3"/>
  <c r="Q330" i="3"/>
  <c r="Q1051" i="3"/>
  <c r="Q277" i="3"/>
  <c r="Q596" i="3"/>
  <c r="Q198" i="3"/>
  <c r="Q206" i="3"/>
  <c r="Q88" i="3"/>
  <c r="Q13" i="3"/>
  <c r="Q1123" i="3"/>
  <c r="Q685" i="3"/>
  <c r="Q877" i="3"/>
  <c r="Q1149" i="3"/>
  <c r="Q127" i="3"/>
  <c r="Q50" i="3"/>
  <c r="Q411" i="3"/>
  <c r="Q593" i="3"/>
  <c r="Q965" i="3"/>
  <c r="Q184" i="3"/>
  <c r="Q815" i="3"/>
  <c r="Q929" i="3"/>
  <c r="Q848" i="3"/>
  <c r="Q221" i="3"/>
  <c r="Q1135" i="3"/>
  <c r="Q352" i="3"/>
  <c r="Q1111" i="3"/>
  <c r="Q1125" i="3"/>
  <c r="Q314" i="3"/>
  <c r="Q222" i="3"/>
  <c r="Q182" i="3"/>
  <c r="Q568" i="3"/>
  <c r="Q110" i="3"/>
  <c r="Q1080" i="3"/>
  <c r="Q116" i="3"/>
  <c r="Q459" i="3"/>
  <c r="Q345" i="3"/>
  <c r="Q687" i="3"/>
  <c r="Q765" i="3"/>
  <c r="Q591" i="3"/>
  <c r="Q1156" i="3"/>
  <c r="Q266" i="3"/>
  <c r="Q574" i="3"/>
  <c r="Q951" i="3"/>
  <c r="Q1027" i="3"/>
  <c r="Q136" i="3"/>
  <c r="Q647" i="3"/>
  <c r="Q232" i="3"/>
  <c r="Q625" i="3"/>
  <c r="Q835" i="3"/>
  <c r="Q329" i="3"/>
  <c r="Q580" i="3"/>
  <c r="Q523" i="3"/>
  <c r="Q787" i="3"/>
  <c r="Q985" i="3"/>
  <c r="Q229" i="3"/>
  <c r="Q496" i="3"/>
  <c r="Q376" i="3"/>
  <c r="Q635" i="3"/>
  <c r="Q855" i="3"/>
  <c r="Q173" i="3"/>
  <c r="Q648" i="3"/>
  <c r="Q845" i="3"/>
  <c r="Q1008" i="3"/>
  <c r="Q1030" i="3"/>
  <c r="Q296" i="3"/>
  <c r="Q838" i="3"/>
  <c r="Q904" i="3"/>
  <c r="Q1130" i="3"/>
  <c r="Q225" i="3"/>
  <c r="Q680" i="3"/>
  <c r="Q141" i="3"/>
  <c r="Q416" i="3"/>
  <c r="Q600" i="3"/>
  <c r="Q538" i="3"/>
  <c r="Q911" i="3"/>
  <c r="Q245" i="3"/>
  <c r="Q658" i="3"/>
  <c r="Q733" i="3"/>
  <c r="Q767" i="3"/>
  <c r="Q1019" i="3"/>
  <c r="Q351" i="3"/>
  <c r="Q94" i="3"/>
  <c r="Q1068" i="3"/>
  <c r="Q602" i="3"/>
  <c r="Q850" i="3"/>
  <c r="Q566" i="3"/>
  <c r="Q485" i="3"/>
  <c r="Q971" i="3"/>
  <c r="Q1132" i="3"/>
  <c r="Q174" i="3"/>
  <c r="Q579" i="3"/>
  <c r="Q521" i="3"/>
  <c r="Q626" i="3"/>
  <c r="Q375" i="3"/>
  <c r="Q380" i="3"/>
  <c r="Q289" i="3"/>
  <c r="Q1095" i="3"/>
  <c r="Q1150" i="3"/>
  <c r="Q214" i="3"/>
  <c r="Q369" i="3"/>
  <c r="Q1014" i="3"/>
  <c r="Q103" i="3"/>
  <c r="Q892" i="3"/>
  <c r="Q153" i="3"/>
  <c r="Q123" i="3"/>
  <c r="Q961" i="3"/>
  <c r="Q448" i="3"/>
  <c r="Q1082" i="3"/>
  <c r="Q1091" i="3"/>
  <c r="Q1092" i="3"/>
  <c r="Q1058" i="3"/>
  <c r="Q210" i="3"/>
  <c r="Q383" i="3"/>
  <c r="Q306" i="3"/>
  <c r="Q331" i="3"/>
  <c r="Q238" i="3"/>
  <c r="Q1009" i="3"/>
  <c r="Q297" i="3"/>
  <c r="Q941" i="3"/>
  <c r="Q769" i="3"/>
  <c r="Q1106" i="3"/>
  <c r="Q1083" i="3"/>
  <c r="Q991" i="3"/>
  <c r="Q1060" i="3"/>
  <c r="Q1076" i="3"/>
  <c r="Q467" i="3"/>
  <c r="Q199" i="3"/>
  <c r="Q869" i="3"/>
  <c r="Q79" i="3"/>
  <c r="Q237" i="3"/>
  <c r="Q832" i="3"/>
  <c r="Q56" i="3"/>
  <c r="Q676" i="3"/>
  <c r="Q119" i="3"/>
  <c r="Q256" i="3"/>
  <c r="Q313" i="3"/>
  <c r="Q112" i="3"/>
  <c r="Q802" i="3"/>
  <c r="Q1098" i="3"/>
  <c r="Q1071" i="3"/>
  <c r="Q51" i="3"/>
  <c r="Q883" i="3"/>
  <c r="Q829" i="3"/>
  <c r="Q7" i="3"/>
  <c r="Q404" i="3"/>
  <c r="Q701" i="3"/>
  <c r="Q41" i="3"/>
  <c r="Q943" i="3"/>
  <c r="Q1097" i="3"/>
  <c r="Q595" i="3"/>
  <c r="Q822" i="3"/>
  <c r="Q694" i="3"/>
  <c r="Q1145" i="3"/>
  <c r="Q785" i="3"/>
  <c r="Q385" i="3"/>
  <c r="Q981" i="3"/>
  <c r="Q211" i="3"/>
  <c r="Q130" i="3"/>
  <c r="Q430" i="3"/>
  <c r="Q98" i="3"/>
  <c r="Q1052" i="3"/>
  <c r="Q612" i="3"/>
  <c r="Q800" i="3"/>
  <c r="Q862" i="3"/>
  <c r="Q942" i="3"/>
  <c r="Q699" i="3"/>
  <c r="Q339" i="3"/>
  <c r="Q401" i="3"/>
  <c r="Q187" i="3"/>
  <c r="Q810" i="3"/>
  <c r="Q142" i="3"/>
  <c r="Q615" i="3"/>
  <c r="Q348" i="3"/>
  <c r="Q1142" i="3"/>
  <c r="Q35" i="3"/>
  <c r="Q585" i="3"/>
  <c r="Q623" i="3"/>
  <c r="Q102" i="3"/>
  <c r="Q258" i="3"/>
  <c r="Q752" i="3"/>
  <c r="Q742" i="3"/>
  <c r="Q940" i="3"/>
  <c r="Q243" i="3"/>
  <c r="Q1070" i="3"/>
  <c r="Q681" i="3"/>
  <c r="Q933" i="3"/>
  <c r="Q49" i="3"/>
  <c r="Q34" i="3"/>
  <c r="Q922" i="3"/>
  <c r="Q27" i="3"/>
  <c r="Q807" i="3"/>
  <c r="Q705" i="3"/>
  <c r="Q1137" i="3"/>
  <c r="Q169" i="3"/>
  <c r="Q1077" i="3"/>
  <c r="Q1044" i="3"/>
  <c r="Q429" i="3"/>
  <c r="Q617" i="3"/>
  <c r="Q632" i="3"/>
  <c r="Q795" i="3"/>
  <c r="Q936" i="3"/>
  <c r="Q154" i="3"/>
  <c r="Q346" i="3"/>
  <c r="Q359" i="3"/>
  <c r="Q424" i="3"/>
  <c r="Q64" i="3"/>
  <c r="Q734" i="3"/>
  <c r="Q219" i="3"/>
  <c r="Q1158" i="3"/>
  <c r="Q165" i="3"/>
  <c r="Q231" i="3"/>
  <c r="Q1087" i="3"/>
  <c r="Q590" i="3"/>
  <c r="Q554" i="3"/>
  <c r="Q668" i="3"/>
  <c r="Q17" i="3"/>
  <c r="Q208" i="3"/>
  <c r="Q248" i="3"/>
  <c r="Q265" i="3"/>
  <c r="Q31" i="3"/>
  <c r="Q910" i="3"/>
  <c r="Q905" i="3"/>
  <c r="Q798" i="3"/>
  <c r="Q1115" i="3"/>
  <c r="Q1154" i="3"/>
  <c r="Q907" i="3"/>
  <c r="Q249" i="3"/>
  <c r="Q722" i="3"/>
  <c r="Q938" i="3"/>
  <c r="Q1086" i="3"/>
  <c r="Q906" i="3"/>
  <c r="Q710" i="3"/>
  <c r="Q1120" i="3"/>
  <c r="Q1159" i="3"/>
  <c r="Q900" i="3"/>
  <c r="Q870" i="3"/>
  <c r="Q223" i="3"/>
  <c r="Q548" i="3"/>
  <c r="Q919" i="3"/>
  <c r="Q665" i="3"/>
  <c r="Q230" i="3"/>
  <c r="Q1036" i="3"/>
  <c r="Q616" i="3"/>
  <c r="Q690" i="3"/>
  <c r="Q731" i="3"/>
  <c r="Q976" i="3"/>
  <c r="Q1039" i="3"/>
  <c r="Q447" i="3"/>
  <c r="Q343" i="3"/>
  <c r="Q543" i="3"/>
  <c r="Q655" i="3"/>
  <c r="Q732" i="3"/>
  <c r="Q1059" i="3"/>
  <c r="Q298" i="3"/>
  <c r="Q275" i="3"/>
  <c r="Q407" i="3"/>
  <c r="Q207" i="3"/>
  <c r="Q549" i="3"/>
  <c r="Q72" i="3"/>
  <c r="Q670" i="3"/>
  <c r="Q1129" i="3"/>
  <c r="Q577" i="3"/>
  <c r="Q159" i="3"/>
  <c r="Q738" i="3"/>
  <c r="Q481" i="3"/>
  <c r="Q797" i="3"/>
  <c r="Q858" i="3"/>
  <c r="Q166" i="3"/>
  <c r="Q212" i="3"/>
  <c r="Q967" i="3"/>
  <c r="Q163" i="3"/>
  <c r="Q988" i="3"/>
  <c r="Q1015" i="3"/>
  <c r="Q570" i="3"/>
  <c r="Q65" i="3"/>
  <c r="Q468" i="3"/>
  <c r="Q638" i="3"/>
  <c r="Q42" i="3"/>
  <c r="Q299" i="3"/>
  <c r="Q671" i="3"/>
  <c r="Q1133" i="3"/>
  <c r="Q294" i="3"/>
  <c r="Q637" i="3"/>
  <c r="Q436" i="3"/>
  <c r="Q1049" i="3"/>
  <c r="Q1088" i="3"/>
  <c r="Q1046" i="3"/>
  <c r="Q307" i="3"/>
  <c r="Q108" i="3"/>
  <c r="Q714" i="3"/>
  <c r="Q865" i="3"/>
  <c r="Q501" i="3"/>
  <c r="Q675" i="3"/>
  <c r="Q66" i="3"/>
  <c r="Q326" i="3"/>
  <c r="Q697" i="3"/>
  <c r="Q1152" i="3"/>
  <c r="Q261" i="3"/>
  <c r="Q131" i="3"/>
  <c r="Q185" i="3"/>
  <c r="Q866" i="3"/>
  <c r="Q183" i="3"/>
  <c r="Q22" i="3"/>
  <c r="Q1024" i="3"/>
  <c r="Q1108" i="3"/>
  <c r="Q983" i="3"/>
  <c r="Q46" i="3"/>
  <c r="Q188" i="3"/>
  <c r="Q872" i="3"/>
  <c r="Q1047" i="3"/>
  <c r="Q508" i="3"/>
  <c r="Q402" i="3"/>
  <c r="Q741" i="3"/>
  <c r="Q358" i="3"/>
  <c r="Q713" i="3"/>
  <c r="Q812" i="3"/>
  <c r="Q584" i="3"/>
  <c r="Q1101" i="3"/>
  <c r="Q67" i="3"/>
  <c r="Q205" i="3"/>
  <c r="Q1041" i="3"/>
  <c r="Q592" i="3"/>
  <c r="Q217" i="3"/>
  <c r="Q384" i="3"/>
  <c r="Q771" i="3"/>
  <c r="Q1031" i="3"/>
  <c r="Q493" i="3"/>
  <c r="Q588" i="3"/>
  <c r="Q140" i="3"/>
  <c r="Q1160" i="3"/>
  <c r="Q4" i="3"/>
  <c r="Q29" i="3"/>
  <c r="Q25" i="3"/>
  <c r="Q75" i="3"/>
  <c r="Q115" i="3"/>
  <c r="Q1011" i="3"/>
  <c r="Q1148" i="3"/>
  <c r="Q305" i="3"/>
  <c r="Q831" i="3"/>
  <c r="Q986" i="3"/>
  <c r="Q1020" i="3"/>
  <c r="Q576" i="3"/>
  <c r="Q743" i="3"/>
  <c r="Q512" i="3"/>
  <c r="Q252" i="3"/>
  <c r="Q324" i="3"/>
  <c r="Q503" i="3"/>
  <c r="Q491" i="3"/>
  <c r="Q497" i="3"/>
  <c r="Q841" i="3"/>
  <c r="Q486" i="3"/>
  <c r="Q394" i="3"/>
  <c r="Q325" i="3"/>
  <c r="Q619" i="3"/>
  <c r="Q57" i="3"/>
  <c r="Q366" i="3"/>
  <c r="Q1004" i="3"/>
  <c r="Q531" i="3"/>
  <c r="Q864" i="3"/>
  <c r="Q728" i="3"/>
  <c r="Q718" i="3"/>
  <c r="Q1055" i="3"/>
  <c r="Q335" i="3"/>
  <c r="Q5" i="3"/>
  <c r="Q107" i="3"/>
  <c r="Q39" i="3"/>
  <c r="Q70" i="3"/>
  <c r="Q303" i="3"/>
  <c r="Q726" i="3"/>
  <c r="Q712" i="3"/>
  <c r="Q181" i="3"/>
  <c r="Q450" i="3"/>
  <c r="Q875" i="3"/>
  <c r="Q362" i="3"/>
  <c r="Q863" i="3"/>
  <c r="Q463" i="3"/>
  <c r="Q504" i="3"/>
  <c r="Q228" i="3"/>
  <c r="Q354" i="3"/>
  <c r="Q833" i="3"/>
  <c r="Q1136" i="3"/>
  <c r="Q240" i="3"/>
  <c r="Q455" i="3"/>
  <c r="Q578" i="3"/>
  <c r="Q573" i="3"/>
  <c r="Q890" i="3"/>
  <c r="Q1040" i="3"/>
  <c r="Q178" i="3"/>
  <c r="Q730" i="3"/>
  <c r="Q1010" i="3"/>
  <c r="Q99" i="3"/>
  <c r="Q251" i="3"/>
  <c r="Q365" i="3"/>
  <c r="Q482" i="3"/>
  <c r="Q128" i="3"/>
  <c r="Q859" i="3"/>
  <c r="Q328" i="3"/>
  <c r="Q286" i="3"/>
  <c r="Q992" i="3"/>
  <c r="Q271" i="3"/>
  <c r="Q766" i="3"/>
  <c r="Q164" i="3"/>
  <c r="Q381" i="3"/>
  <c r="Q562" i="3"/>
  <c r="Q95" i="3"/>
  <c r="Q203" i="3"/>
  <c r="Q753" i="3"/>
  <c r="Q547" i="3"/>
  <c r="Q80" i="3"/>
  <c r="Q808" i="3"/>
  <c r="Q775" i="3"/>
  <c r="Q529" i="3"/>
  <c r="Q1073" i="3"/>
  <c r="Q276" i="3"/>
  <c r="Q120" i="3"/>
  <c r="Q1139" i="3"/>
  <c r="Q338" i="3"/>
  <c r="Q912" i="3"/>
  <c r="Q778" i="3"/>
  <c r="Q111" i="3"/>
  <c r="Q893" i="3"/>
  <c r="Q413" i="3"/>
  <c r="Q412" i="3"/>
  <c r="Q445" i="3"/>
  <c r="Q758" i="3"/>
  <c r="Q1003" i="3"/>
  <c r="Q417" i="3"/>
  <c r="Q175" i="3"/>
  <c r="Q739" i="3"/>
  <c r="Q662" i="3"/>
  <c r="Q1029" i="3"/>
  <c r="Q367" i="3"/>
  <c r="Q695" i="3"/>
  <c r="Q517" i="3"/>
  <c r="Q334" i="3"/>
  <c r="Q609" i="3"/>
  <c r="Q931" i="3"/>
  <c r="Q962" i="3"/>
  <c r="Q420" i="3"/>
  <c r="Q779" i="3"/>
  <c r="Q61" i="3"/>
  <c r="Q473" i="3"/>
  <c r="Q78" i="3"/>
  <c r="Q780" i="3"/>
  <c r="Q304" i="3"/>
  <c r="Q462" i="3"/>
  <c r="Q786" i="3"/>
  <c r="Q809" i="3"/>
  <c r="Q657" i="3"/>
  <c r="Q489" i="3"/>
  <c r="Q666" i="3"/>
  <c r="Q262" i="3"/>
  <c r="Q434" i="3"/>
  <c r="Q2" i="3"/>
  <c r="Q26" i="3"/>
  <c r="Q456" i="3"/>
  <c r="Q204" i="3"/>
  <c r="Q541" i="3"/>
  <c r="Q32" i="3"/>
  <c r="Q322" i="3"/>
  <c r="Q757" i="3"/>
  <c r="Q1056" i="3"/>
  <c r="Q1002" i="3"/>
  <c r="Q923" i="3"/>
  <c r="Q14" i="3"/>
  <c r="Q663" i="3"/>
  <c r="Q361" i="3"/>
  <c r="Q168" i="3"/>
  <c r="Q683" i="3"/>
  <c r="Q889" i="3"/>
  <c r="Q575" i="3"/>
  <c r="Q1045" i="3"/>
  <c r="Q260" i="3"/>
  <c r="Q399" i="3"/>
  <c r="Q572" i="3"/>
  <c r="Q963" i="3"/>
  <c r="Q160" i="3"/>
  <c r="Q377" i="3"/>
  <c r="Q622" i="3"/>
  <c r="Q924" i="3"/>
  <c r="Q1063" i="3"/>
  <c r="Q96" i="3"/>
  <c r="Q172" i="3"/>
  <c r="Q54" i="3"/>
  <c r="Q193" i="3"/>
  <c r="Q1064" i="3"/>
  <c r="Q514" i="3"/>
  <c r="Q784" i="3"/>
  <c r="Q268" i="3"/>
  <c r="Q291" i="3"/>
  <c r="Q1005" i="3"/>
  <c r="Q507" i="3"/>
  <c r="Q526" i="3"/>
  <c r="Q885" i="3"/>
  <c r="Q38" i="3"/>
  <c r="Q332" i="3"/>
  <c r="Q333" i="3"/>
  <c r="Q156" i="3"/>
  <c r="Q281" i="3"/>
  <c r="Q550" i="3"/>
  <c r="Q534" i="3"/>
  <c r="Q803" i="3"/>
  <c r="Q89" i="3"/>
  <c r="Q392" i="3"/>
  <c r="Q629" i="3"/>
  <c r="Q97" i="3"/>
  <c r="Q598" i="3"/>
  <c r="Q772" i="3"/>
  <c r="Q656" i="3"/>
  <c r="Q1138" i="3"/>
  <c r="Q719" i="3"/>
  <c r="Q408" i="3"/>
  <c r="Q903" i="3"/>
  <c r="Q1109" i="3"/>
  <c r="Q913" i="3"/>
  <c r="Q59" i="3"/>
  <c r="Q269" i="3"/>
  <c r="Q677" i="3"/>
  <c r="Q134" i="3"/>
  <c r="Q30" i="3"/>
  <c r="Q73" i="3"/>
  <c r="Q69" i="3"/>
  <c r="Q76" i="3"/>
  <c r="Q386" i="3"/>
  <c r="Q1143" i="3"/>
  <c r="Q990" i="3"/>
  <c r="Q137" i="3"/>
  <c r="Q244" i="3"/>
  <c r="Q197" i="3"/>
  <c r="Q189" i="3"/>
  <c r="Q886" i="3"/>
  <c r="Q944" i="3"/>
  <c r="Q851" i="3"/>
  <c r="Q1093" i="3"/>
  <c r="Q1134" i="3"/>
  <c r="Q82" i="3"/>
  <c r="Q989" i="3"/>
  <c r="Q945" i="3"/>
  <c r="Q157" i="3"/>
  <c r="Q783" i="3"/>
  <c r="Q21" i="3"/>
  <c r="Q1067" i="3"/>
  <c r="Q1151" i="3"/>
  <c r="Q104" i="3"/>
  <c r="Q396" i="3"/>
  <c r="Q464" i="3"/>
  <c r="Q129" i="3"/>
  <c r="Q515" i="3"/>
  <c r="Q540" i="3"/>
  <c r="Q613" i="3"/>
  <c r="Q1042" i="3"/>
  <c r="Q253" i="3"/>
  <c r="Q691" i="3"/>
  <c r="Q999" i="3"/>
  <c r="Q539" i="3"/>
  <c r="Q688" i="3"/>
  <c r="Q827" i="3"/>
  <c r="Q1131" i="3"/>
  <c r="Q8" i="3"/>
  <c r="Q706" i="3"/>
  <c r="Q405" i="3"/>
  <c r="Q791" i="3"/>
  <c r="Q826" i="3"/>
  <c r="Q867" i="3"/>
  <c r="Q1140" i="3"/>
  <c r="Q143" i="3"/>
  <c r="Q12" i="3"/>
  <c r="Q897" i="3"/>
  <c r="Q147" i="3"/>
  <c r="Q636" i="3"/>
  <c r="Q176" i="3"/>
  <c r="Q533" i="3"/>
  <c r="Q441" i="3"/>
  <c r="Q755" i="3"/>
  <c r="Q309" i="3"/>
  <c r="Q884" i="3"/>
  <c r="Q601" i="3"/>
  <c r="Q673" i="3"/>
  <c r="Q969" i="3"/>
  <c r="Q132" i="3"/>
  <c r="Q439" i="3"/>
  <c r="Q1061" i="3"/>
  <c r="Q191" i="3"/>
  <c r="Q138" i="3"/>
  <c r="Q634" i="3"/>
  <c r="Q649" i="3"/>
  <c r="Q725" i="3"/>
  <c r="Q836" i="3"/>
  <c r="Q560" i="3"/>
  <c r="Q283" i="3"/>
  <c r="Q458" i="3"/>
  <c r="Q729" i="3"/>
  <c r="Q443" i="3"/>
  <c r="Q1048" i="3"/>
  <c r="Q509" i="3"/>
  <c r="Q843" i="3"/>
  <c r="Q1114" i="3"/>
  <c r="Q498" i="3"/>
  <c r="Q804" i="3"/>
  <c r="Q179" i="3"/>
  <c r="Q126" i="3"/>
  <c r="Q270" i="3"/>
  <c r="Q1074" i="3"/>
  <c r="Q618" i="3"/>
  <c r="Q746" i="3"/>
  <c r="Q1162" i="3"/>
  <c r="Q555" i="3"/>
  <c r="Q1081" i="3"/>
  <c r="Q762" i="3"/>
  <c r="Q856" i="3"/>
  <c r="Q935" i="3"/>
  <c r="Q1118" i="3"/>
  <c r="Q819" i="3"/>
  <c r="Q1117" i="3"/>
  <c r="Q317" i="3"/>
  <c r="Q388" i="3"/>
  <c r="Q840" i="3"/>
  <c r="Q894" i="3"/>
  <c r="Q853" i="3"/>
  <c r="Q735" i="3"/>
  <c r="Q117" i="3"/>
  <c r="Q620" i="3"/>
  <c r="Q536" i="3"/>
  <c r="Q135" i="3"/>
  <c r="Q842" i="3"/>
  <c r="Q700" i="3"/>
  <c r="Q763" i="3"/>
  <c r="Q353" i="3"/>
  <c r="Q398" i="3"/>
  <c r="Q378" i="3"/>
  <c r="Q151" i="3"/>
  <c r="Q273" i="3"/>
  <c r="Q302" i="3"/>
  <c r="Q368" i="3"/>
  <c r="Q418" i="3"/>
  <c r="Q660" i="3"/>
  <c r="Q150" i="3"/>
  <c r="Q494" i="3"/>
  <c r="Q792" i="3"/>
  <c r="Q374" i="3"/>
  <c r="Q744" i="3"/>
  <c r="Q717" i="3"/>
  <c r="Q433" i="3"/>
  <c r="Q974" i="3"/>
  <c r="Q1000" i="3"/>
  <c r="Q101" i="3"/>
  <c r="Q167" i="3"/>
  <c r="Q254" i="3"/>
  <c r="Q678" i="3"/>
  <c r="Q679" i="3"/>
  <c r="Q1062" i="3"/>
  <c r="Q1099" i="3"/>
  <c r="Q3" i="3"/>
  <c r="Q993" i="3"/>
  <c r="Q1078" i="3"/>
  <c r="Q241" i="3"/>
  <c r="Q495" i="3"/>
  <c r="Q630" i="3"/>
  <c r="Q444" i="3"/>
  <c r="Q435" i="3"/>
  <c r="Q476" i="3"/>
  <c r="Q194" i="3"/>
  <c r="Q195" i="3"/>
  <c r="Q1164" i="3"/>
  <c r="Q364" i="3"/>
  <c r="Q453" i="3"/>
  <c r="Q522" i="3"/>
  <c r="Q661" i="3"/>
  <c r="Q409" i="3"/>
  <c r="Q201" i="3"/>
  <c r="Q499" i="3"/>
  <c r="Q125" i="3"/>
  <c r="Q209" i="3"/>
  <c r="Q344" i="3"/>
  <c r="Q1165" i="3"/>
  <c r="P873" i="3"/>
  <c r="P1053" i="3"/>
  <c r="P1006" i="3"/>
  <c r="P516" i="3"/>
  <c r="P71" i="3"/>
  <c r="P284" i="3"/>
  <c r="P470" i="3"/>
  <c r="P1141" i="3"/>
  <c r="P776" i="3"/>
  <c r="P451" i="3"/>
  <c r="P114" i="3"/>
  <c r="P1022" i="3"/>
  <c r="P1084" i="3"/>
  <c r="P805" i="3"/>
  <c r="P60" i="3"/>
  <c r="P1116" i="3"/>
  <c r="P1025" i="3"/>
  <c r="P530" i="3"/>
  <c r="P770" i="3"/>
  <c r="P693" i="3"/>
  <c r="P640" i="3"/>
  <c r="P9" i="3"/>
  <c r="P272" i="3"/>
  <c r="P257" i="3"/>
  <c r="P220" i="3"/>
  <c r="P954" i="3"/>
  <c r="P806" i="3"/>
  <c r="P982" i="3"/>
  <c r="P292" i="3"/>
  <c r="P955" i="3"/>
  <c r="P1105" i="3"/>
  <c r="P882" i="3"/>
  <c r="P1033" i="3"/>
  <c r="P582" i="3"/>
  <c r="P48" i="3"/>
  <c r="P887" i="3"/>
  <c r="P1121" i="3"/>
  <c r="P823" i="3"/>
  <c r="P960" i="3"/>
  <c r="P782" i="3"/>
  <c r="P740" i="3"/>
  <c r="P1021" i="3"/>
  <c r="P432" i="3"/>
  <c r="P1007" i="3"/>
  <c r="P1075" i="3"/>
  <c r="P24" i="3"/>
  <c r="P608" i="3"/>
  <c r="P226" i="3"/>
  <c r="P390" i="3"/>
  <c r="P472" i="3"/>
  <c r="P471" i="3"/>
  <c r="P684" i="3"/>
  <c r="P820" i="3"/>
  <c r="P149" i="3"/>
  <c r="P764" i="3"/>
  <c r="P556" i="3"/>
  <c r="P646" i="3"/>
  <c r="P702" i="3"/>
  <c r="P342" i="3"/>
  <c r="P793" i="3"/>
  <c r="P428" i="3"/>
  <c r="P1037" i="3"/>
  <c r="P979" i="3"/>
  <c r="P62" i="3"/>
  <c r="P896" i="3"/>
  <c r="P847" i="3"/>
  <c r="P754" i="3"/>
  <c r="P18" i="3"/>
  <c r="P830" i="3"/>
  <c r="P1034" i="3"/>
  <c r="P597" i="3"/>
  <c r="P891" i="3"/>
  <c r="P565" i="3"/>
  <c r="P300" i="3"/>
  <c r="P519" i="3"/>
  <c r="P293" i="3"/>
  <c r="P452" i="3"/>
  <c r="P180" i="3"/>
  <c r="P1089" i="3"/>
  <c r="P727" i="3"/>
  <c r="P84" i="3"/>
  <c r="P393" i="3"/>
  <c r="P599" i="3"/>
  <c r="P720" i="3"/>
  <c r="P1127" i="3"/>
  <c r="P356" i="3"/>
  <c r="P527" i="3"/>
  <c r="P1146" i="3"/>
  <c r="P518" i="3"/>
  <c r="P643" i="3"/>
  <c r="P723" i="3"/>
  <c r="P395" i="3"/>
  <c r="P644" i="3"/>
  <c r="P857" i="3"/>
  <c r="P544" i="3"/>
  <c r="P561" i="3"/>
  <c r="P133" i="3"/>
  <c r="P122" i="3"/>
  <c r="P113" i="3"/>
  <c r="P93" i="3"/>
  <c r="P641" i="3"/>
  <c r="P751" i="3"/>
  <c r="P410" i="3"/>
  <c r="P1017" i="3"/>
  <c r="P708" i="3"/>
  <c r="P505" i="3"/>
  <c r="P477" i="3"/>
  <c r="P614" i="3"/>
  <c r="P828" i="3"/>
  <c r="P449" i="3"/>
  <c r="P659" i="3"/>
  <c r="P442" i="3"/>
  <c r="P611" i="3"/>
  <c r="P53" i="3"/>
  <c r="P370" i="3"/>
  <c r="P964" i="3"/>
  <c r="P255" i="3"/>
  <c r="P355" i="3"/>
  <c r="P899" i="3"/>
  <c r="P927" i="3"/>
  <c r="P696" i="3"/>
  <c r="P264" i="3"/>
  <c r="P537" i="3"/>
  <c r="P703" i="3"/>
  <c r="P465" i="3"/>
  <c r="P1153" i="3"/>
  <c r="P966" i="3"/>
  <c r="P28" i="3"/>
  <c r="P1102" i="3"/>
  <c r="P1012" i="3"/>
  <c r="P777" i="3"/>
  <c r="P23" i="3"/>
  <c r="P158" i="3"/>
  <c r="P1112" i="3"/>
  <c r="P235" i="3"/>
  <c r="P446" i="3"/>
  <c r="P290" i="3"/>
  <c r="P975" i="3"/>
  <c r="P551" i="3"/>
  <c r="P10" i="3"/>
  <c r="P854" i="3"/>
  <c r="P937" i="3"/>
  <c r="P1018" i="3"/>
  <c r="P152" i="3"/>
  <c r="P492" i="3"/>
  <c r="P624" i="3"/>
  <c r="P973" i="3"/>
  <c r="P301" i="3"/>
  <c r="P1124" i="3"/>
  <c r="P360" i="3"/>
  <c r="P781" i="3"/>
  <c r="P650" i="3"/>
  <c r="P337" i="3"/>
  <c r="P397" i="3"/>
  <c r="P645" i="3"/>
  <c r="P920" i="3"/>
  <c r="P236" i="3"/>
  <c r="P876" i="3"/>
  <c r="P215" i="3"/>
  <c r="P837" i="3"/>
  <c r="P535" i="3"/>
  <c r="P109" i="3"/>
  <c r="P1128" i="3"/>
  <c r="P68" i="3"/>
  <c r="P558" i="3"/>
  <c r="P421" i="3"/>
  <c r="P934" i="3"/>
  <c r="P454" i="3"/>
  <c r="P502" i="3"/>
  <c r="P403" i="3"/>
  <c r="P759" i="3"/>
  <c r="P715" i="3"/>
  <c r="P996" i="3"/>
  <c r="P247" i="3"/>
  <c r="P423" i="3"/>
  <c r="P563" i="3"/>
  <c r="P1126" i="3"/>
  <c r="P1028" i="3"/>
  <c r="P698" i="3"/>
  <c r="P224" i="3"/>
  <c r="P11" i="3"/>
  <c r="P347" i="3"/>
  <c r="P952" i="3"/>
  <c r="P898" i="3"/>
  <c r="P55" i="3"/>
  <c r="P295" i="3"/>
  <c r="P956" i="3"/>
  <c r="P287" i="3"/>
  <c r="P724" i="3"/>
  <c r="P908" i="3"/>
  <c r="P682" i="3"/>
  <c r="P711" i="3"/>
  <c r="P279" i="3"/>
  <c r="P437" i="3"/>
  <c r="P511" i="3"/>
  <c r="P1066" i="3"/>
  <c r="P1096" i="3"/>
  <c r="P91" i="3"/>
  <c r="P583" i="3"/>
  <c r="P586" i="3"/>
  <c r="P932" i="3"/>
  <c r="P939" i="3"/>
  <c r="P916" i="3"/>
  <c r="P216" i="3"/>
  <c r="P480" i="3"/>
  <c r="P879" i="3"/>
  <c r="P1157" i="3"/>
  <c r="P513" i="3"/>
  <c r="P213" i="3"/>
  <c r="P1016" i="3"/>
  <c r="P400" i="3"/>
  <c r="P844" i="3"/>
  <c r="P926" i="3"/>
  <c r="P171" i="3"/>
  <c r="P227" i="3"/>
  <c r="P274" i="3"/>
  <c r="P316" i="3"/>
  <c r="P559" i="3"/>
  <c r="P406" i="3"/>
  <c r="P285" i="3"/>
  <c r="P917" i="3"/>
  <c r="P83" i="3"/>
  <c r="P686" i="3"/>
  <c r="P689" i="3"/>
  <c r="P267" i="3"/>
  <c r="P162" i="3"/>
  <c r="P605" i="3"/>
  <c r="P1013" i="3"/>
  <c r="P1103" i="3"/>
  <c r="P426" i="3"/>
  <c r="P902" i="3"/>
  <c r="P704" i="3"/>
  <c r="P950" i="3"/>
  <c r="P818" i="3"/>
  <c r="P1085" i="3"/>
  <c r="P288" i="3"/>
  <c r="P118" i="3"/>
  <c r="P146" i="3"/>
  <c r="P984" i="3"/>
  <c r="P557" i="3"/>
  <c r="P959" i="3"/>
  <c r="P946" i="3"/>
  <c r="P1057" i="3"/>
  <c r="P144" i="3"/>
  <c r="P16" i="3"/>
  <c r="P664" i="3"/>
  <c r="P90" i="3"/>
  <c r="P315" i="3"/>
  <c r="P789" i="3"/>
  <c r="P431" i="3"/>
  <c r="P672" i="3"/>
  <c r="P587" i="3"/>
  <c r="P1072" i="3"/>
  <c r="P139" i="3"/>
  <c r="P419" i="3"/>
  <c r="P461" i="3"/>
  <c r="P627" i="3"/>
  <c r="P1023" i="3"/>
  <c r="P318" i="3"/>
  <c r="P737" i="3"/>
  <c r="P155" i="3"/>
  <c r="P1090" i="3"/>
  <c r="P794" i="3"/>
  <c r="P415" i="3"/>
  <c r="P651" i="3"/>
  <c r="P564" i="3"/>
  <c r="P928" i="3"/>
  <c r="P761" i="3"/>
  <c r="P371" i="3"/>
  <c r="P525" i="3"/>
  <c r="P36" i="3"/>
  <c r="P880" i="3"/>
  <c r="P1104" i="3"/>
  <c r="P105" i="3"/>
  <c r="P716" i="3"/>
  <c r="P1001" i="3"/>
  <c r="P1035" i="3"/>
  <c r="P957" i="3"/>
  <c r="P846" i="3"/>
  <c r="P621" i="3"/>
  <c r="P709" i="3"/>
  <c r="P422" i="3"/>
  <c r="P760" i="3"/>
  <c r="P77" i="3"/>
  <c r="P756" i="3"/>
  <c r="P811" i="3"/>
  <c r="P278" i="3"/>
  <c r="P834" i="3"/>
  <c r="P796" i="3"/>
  <c r="P707" i="3"/>
  <c r="P633" i="3"/>
  <c r="P202" i="3"/>
  <c r="P357" i="3"/>
  <c r="P320" i="3"/>
  <c r="P186" i="3"/>
  <c r="P1155" i="3"/>
  <c r="P124" i="3"/>
  <c r="P382" i="3"/>
  <c r="P552" i="3"/>
  <c r="P860" i="3"/>
  <c r="P47" i="3"/>
  <c r="P972" i="3"/>
  <c r="P817" i="3"/>
  <c r="P968" i="3"/>
  <c r="P487" i="3"/>
  <c r="P581" i="3"/>
  <c r="P1032" i="3"/>
  <c r="P768" i="3"/>
  <c r="P571" i="3"/>
  <c r="P100" i="3"/>
  <c r="P488" i="3"/>
  <c r="P319" i="3"/>
  <c r="P909" i="3"/>
  <c r="P821" i="3"/>
  <c r="P953" i="3"/>
  <c r="P921" i="3"/>
  <c r="P239" i="3"/>
  <c r="P474" i="3"/>
  <c r="P987" i="3"/>
  <c r="P1144" i="3"/>
  <c r="P569" i="3"/>
  <c r="P652" i="3"/>
  <c r="P40" i="3"/>
  <c r="P457" i="3"/>
  <c r="P427" i="3"/>
  <c r="P1122" i="3"/>
  <c r="P773" i="3"/>
  <c r="P642" i="3"/>
  <c r="P312" i="3"/>
  <c r="P868" i="3"/>
  <c r="P520" i="3"/>
  <c r="P469" i="3"/>
  <c r="P282" i="3"/>
  <c r="P440" i="3"/>
  <c r="P460" i="3"/>
  <c r="P510" i="3"/>
  <c r="P816" i="3"/>
  <c r="P45" i="3"/>
  <c r="P947" i="3"/>
  <c r="P918" i="3"/>
  <c r="P603" i="3"/>
  <c r="P1119" i="3"/>
  <c r="P106" i="3"/>
  <c r="P532" i="3"/>
  <c r="P631" i="3"/>
  <c r="P349" i="3"/>
  <c r="P628" i="3"/>
  <c r="P389" i="3"/>
  <c r="P801" i="3"/>
  <c r="P1100" i="3"/>
  <c r="P1161" i="3"/>
  <c r="P15" i="3"/>
  <c r="P479" i="3"/>
  <c r="P1069" i="3"/>
  <c r="P246" i="3"/>
  <c r="P1147" i="3"/>
  <c r="P528" i="3"/>
  <c r="P58" i="3"/>
  <c r="P653" i="3"/>
  <c r="P997" i="3"/>
  <c r="P200" i="3"/>
  <c r="P839" i="3"/>
  <c r="P43" i="3"/>
  <c r="P81" i="3"/>
  <c r="P721" i="3"/>
  <c r="P414" i="3"/>
  <c r="P379" i="3"/>
  <c r="P37" i="3"/>
  <c r="P1050" i="3"/>
  <c r="P1094" i="3"/>
  <c r="P970" i="3"/>
  <c r="P567" i="3"/>
  <c r="P1026" i="3"/>
  <c r="P799" i="3"/>
  <c r="P1043" i="3"/>
  <c r="P323" i="3"/>
  <c r="P1038" i="3"/>
  <c r="P925" i="3"/>
  <c r="P747" i="3"/>
  <c r="P311" i="3"/>
  <c r="P546" i="3"/>
  <c r="P308" i="3"/>
  <c r="P825" i="3"/>
  <c r="P350" i="3"/>
  <c r="P466" i="3"/>
  <c r="P824" i="3"/>
  <c r="P977" i="3"/>
  <c r="P874" i="3"/>
  <c r="P192" i="3"/>
  <c r="P327" i="3"/>
  <c r="P606" i="3"/>
  <c r="P915" i="3"/>
  <c r="P849" i="3"/>
  <c r="P372" i="3"/>
  <c r="P44" i="3"/>
  <c r="P930" i="3"/>
  <c r="P998" i="3"/>
  <c r="P148" i="3"/>
  <c r="P170" i="3"/>
  <c r="P1163" i="3"/>
  <c r="P871" i="3"/>
  <c r="P750" i="3"/>
  <c r="P52" i="3"/>
  <c r="P506" i="3"/>
  <c r="P145" i="3"/>
  <c r="P340" i="3"/>
  <c r="P341" i="3"/>
  <c r="P20" i="3"/>
  <c r="P234" i="3"/>
  <c r="P914" i="3"/>
  <c r="P545" i="3"/>
  <c r="P553" i="3"/>
  <c r="P33" i="3"/>
  <c r="P87" i="3"/>
  <c r="P978" i="3"/>
  <c r="P790" i="3"/>
  <c r="P524" i="3"/>
  <c r="P667" i="3"/>
  <c r="P948" i="3"/>
  <c r="P387" i="3"/>
  <c r="P748" i="3"/>
  <c r="P363" i="3"/>
  <c r="P92" i="3"/>
  <c r="P994" i="3"/>
  <c r="P438" i="3"/>
  <c r="P607" i="3"/>
  <c r="P391" i="3"/>
  <c r="P373" i="3"/>
  <c r="P901" i="3"/>
  <c r="P490" i="3"/>
  <c r="P280" i="3"/>
  <c r="P604" i="3"/>
  <c r="P542" i="3"/>
  <c r="P478" i="3"/>
  <c r="P674" i="3"/>
  <c r="P1107" i="3"/>
  <c r="P639" i="3"/>
  <c r="P483" i="3"/>
  <c r="P852" i="3"/>
  <c r="P813" i="3"/>
  <c r="P85" i="3"/>
  <c r="P263" i="3"/>
  <c r="P995" i="3"/>
  <c r="P161" i="3"/>
  <c r="P6" i="3"/>
  <c r="P425" i="3"/>
  <c r="P949" i="3"/>
  <c r="P888" i="3"/>
  <c r="P736" i="3"/>
  <c r="P190" i="3"/>
  <c r="P861" i="3"/>
  <c r="P895" i="3"/>
  <c r="P1113" i="3"/>
  <c r="P233" i="3"/>
  <c r="P814" i="3"/>
  <c r="P321" i="3"/>
  <c r="P475" i="3"/>
  <c r="P484" i="3"/>
  <c r="P980" i="3"/>
  <c r="P336" i="3"/>
  <c r="P594" i="3"/>
  <c r="P745" i="3"/>
  <c r="P774" i="3"/>
  <c r="P63" i="3"/>
  <c r="P74" i="3"/>
  <c r="P692" i="3"/>
  <c r="P121" i="3"/>
  <c r="P242" i="3"/>
  <c r="P878" i="3"/>
  <c r="P310" i="3"/>
  <c r="P589" i="3"/>
  <c r="P1110" i="3"/>
  <c r="P958" i="3"/>
  <c r="P196" i="3"/>
  <c r="P86" i="3"/>
  <c r="P610" i="3"/>
  <c r="P881" i="3"/>
  <c r="P259" i="3"/>
  <c r="P788" i="3"/>
  <c r="P1054" i="3"/>
  <c r="P250" i="3"/>
  <c r="P500" i="3"/>
  <c r="P1079" i="3"/>
  <c r="P654" i="3"/>
  <c r="P218" i="3"/>
  <c r="P1065" i="3"/>
  <c r="P19" i="3"/>
  <c r="P177" i="3"/>
  <c r="P749" i="3"/>
  <c r="P669" i="3"/>
  <c r="P330" i="3"/>
  <c r="P1051" i="3"/>
  <c r="P277" i="3"/>
  <c r="P596" i="3"/>
  <c r="P198" i="3"/>
  <c r="P206" i="3"/>
  <c r="P88" i="3"/>
  <c r="P13" i="3"/>
  <c r="P1123" i="3"/>
  <c r="P685" i="3"/>
  <c r="P877" i="3"/>
  <c r="P1149" i="3"/>
  <c r="P127" i="3"/>
  <c r="P50" i="3"/>
  <c r="P411" i="3"/>
  <c r="P593" i="3"/>
  <c r="P965" i="3"/>
  <c r="P184" i="3"/>
  <c r="P815" i="3"/>
  <c r="P929" i="3"/>
  <c r="P848" i="3"/>
  <c r="P221" i="3"/>
  <c r="P1135" i="3"/>
  <c r="P352" i="3"/>
  <c r="P1111" i="3"/>
  <c r="P1125" i="3"/>
  <c r="P314" i="3"/>
  <c r="P222" i="3"/>
  <c r="P182" i="3"/>
  <c r="P568" i="3"/>
  <c r="P110" i="3"/>
  <c r="P1080" i="3"/>
  <c r="P116" i="3"/>
  <c r="P459" i="3"/>
  <c r="P345" i="3"/>
  <c r="P687" i="3"/>
  <c r="P765" i="3"/>
  <c r="P591" i="3"/>
  <c r="P1156" i="3"/>
  <c r="P266" i="3"/>
  <c r="P574" i="3"/>
  <c r="P951" i="3"/>
  <c r="P1027" i="3"/>
  <c r="P136" i="3"/>
  <c r="P647" i="3"/>
  <c r="P232" i="3"/>
  <c r="P625" i="3"/>
  <c r="P835" i="3"/>
  <c r="P329" i="3"/>
  <c r="P580" i="3"/>
  <c r="P523" i="3"/>
  <c r="P787" i="3"/>
  <c r="P985" i="3"/>
  <c r="P229" i="3"/>
  <c r="P496" i="3"/>
  <c r="P376" i="3"/>
  <c r="P635" i="3"/>
  <c r="P855" i="3"/>
  <c r="P173" i="3"/>
  <c r="P648" i="3"/>
  <c r="P845" i="3"/>
  <c r="P1008" i="3"/>
  <c r="P1030" i="3"/>
  <c r="P296" i="3"/>
  <c r="P838" i="3"/>
  <c r="P904" i="3"/>
  <c r="P1130" i="3"/>
  <c r="P225" i="3"/>
  <c r="P680" i="3"/>
  <c r="P141" i="3"/>
  <c r="P416" i="3"/>
  <c r="P600" i="3"/>
  <c r="P538" i="3"/>
  <c r="P911" i="3"/>
  <c r="P245" i="3"/>
  <c r="P658" i="3"/>
  <c r="P733" i="3"/>
  <c r="P767" i="3"/>
  <c r="P1019" i="3"/>
  <c r="P351" i="3"/>
  <c r="P94" i="3"/>
  <c r="P1068" i="3"/>
  <c r="P602" i="3"/>
  <c r="P850" i="3"/>
  <c r="P566" i="3"/>
  <c r="P485" i="3"/>
  <c r="P971" i="3"/>
  <c r="P1132" i="3"/>
  <c r="P174" i="3"/>
  <c r="P579" i="3"/>
  <c r="P521" i="3"/>
  <c r="P626" i="3"/>
  <c r="P375" i="3"/>
  <c r="P380" i="3"/>
  <c r="P289" i="3"/>
  <c r="P1095" i="3"/>
  <c r="P1150" i="3"/>
  <c r="P214" i="3"/>
  <c r="P369" i="3"/>
  <c r="P1014" i="3"/>
  <c r="P103" i="3"/>
  <c r="P892" i="3"/>
  <c r="P153" i="3"/>
  <c r="P123" i="3"/>
  <c r="P961" i="3"/>
  <c r="P448" i="3"/>
  <c r="P1082" i="3"/>
  <c r="P1091" i="3"/>
  <c r="P1092" i="3"/>
  <c r="P1058" i="3"/>
  <c r="P210" i="3"/>
  <c r="P383" i="3"/>
  <c r="P306" i="3"/>
  <c r="P331" i="3"/>
  <c r="P238" i="3"/>
  <c r="P1009" i="3"/>
  <c r="P297" i="3"/>
  <c r="P941" i="3"/>
  <c r="P769" i="3"/>
  <c r="P1106" i="3"/>
  <c r="P1083" i="3"/>
  <c r="P991" i="3"/>
  <c r="P1060" i="3"/>
  <c r="P1076" i="3"/>
  <c r="P467" i="3"/>
  <c r="P199" i="3"/>
  <c r="P869" i="3"/>
  <c r="P79" i="3"/>
  <c r="P237" i="3"/>
  <c r="P832" i="3"/>
  <c r="P56" i="3"/>
  <c r="P676" i="3"/>
  <c r="P119" i="3"/>
  <c r="P256" i="3"/>
  <c r="P313" i="3"/>
  <c r="P112" i="3"/>
  <c r="P802" i="3"/>
  <c r="P1098" i="3"/>
  <c r="P1071" i="3"/>
  <c r="P51" i="3"/>
  <c r="P883" i="3"/>
  <c r="P829" i="3"/>
  <c r="P7" i="3"/>
  <c r="P404" i="3"/>
  <c r="P701" i="3"/>
  <c r="P41" i="3"/>
  <c r="P943" i="3"/>
  <c r="P1097" i="3"/>
  <c r="P595" i="3"/>
  <c r="P822" i="3"/>
  <c r="P694" i="3"/>
  <c r="P1145" i="3"/>
  <c r="P785" i="3"/>
  <c r="P385" i="3"/>
  <c r="P981" i="3"/>
  <c r="P211" i="3"/>
  <c r="P130" i="3"/>
  <c r="P430" i="3"/>
  <c r="P98" i="3"/>
  <c r="P1052" i="3"/>
  <c r="P612" i="3"/>
  <c r="P800" i="3"/>
  <c r="P862" i="3"/>
  <c r="P942" i="3"/>
  <c r="P699" i="3"/>
  <c r="P339" i="3"/>
  <c r="P401" i="3"/>
  <c r="P187" i="3"/>
  <c r="P810" i="3"/>
  <c r="P142" i="3"/>
  <c r="P615" i="3"/>
  <c r="P348" i="3"/>
  <c r="P1142" i="3"/>
  <c r="P35" i="3"/>
  <c r="P585" i="3"/>
  <c r="P623" i="3"/>
  <c r="P102" i="3"/>
  <c r="P258" i="3"/>
  <c r="P752" i="3"/>
  <c r="P742" i="3"/>
  <c r="P940" i="3"/>
  <c r="P243" i="3"/>
  <c r="P1070" i="3"/>
  <c r="P681" i="3"/>
  <c r="P933" i="3"/>
  <c r="P49" i="3"/>
  <c r="P34" i="3"/>
  <c r="P922" i="3"/>
  <c r="P27" i="3"/>
  <c r="P807" i="3"/>
  <c r="P705" i="3"/>
  <c r="P1137" i="3"/>
  <c r="P169" i="3"/>
  <c r="P1077" i="3"/>
  <c r="P1044" i="3"/>
  <c r="P429" i="3"/>
  <c r="P617" i="3"/>
  <c r="P632" i="3"/>
  <c r="P795" i="3"/>
  <c r="P936" i="3"/>
  <c r="P154" i="3"/>
  <c r="P346" i="3"/>
  <c r="P359" i="3"/>
  <c r="P424" i="3"/>
  <c r="P64" i="3"/>
  <c r="P734" i="3"/>
  <c r="P219" i="3"/>
  <c r="P1158" i="3"/>
  <c r="P165" i="3"/>
  <c r="P231" i="3"/>
  <c r="P1087" i="3"/>
  <c r="P590" i="3"/>
  <c r="P554" i="3"/>
  <c r="P668" i="3"/>
  <c r="P17" i="3"/>
  <c r="P208" i="3"/>
  <c r="P248" i="3"/>
  <c r="P265" i="3"/>
  <c r="P31" i="3"/>
  <c r="P910" i="3"/>
  <c r="P905" i="3"/>
  <c r="P798" i="3"/>
  <c r="P1115" i="3"/>
  <c r="P1154" i="3"/>
  <c r="P907" i="3"/>
  <c r="P249" i="3"/>
  <c r="P722" i="3"/>
  <c r="P938" i="3"/>
  <c r="P1086" i="3"/>
  <c r="P906" i="3"/>
  <c r="P710" i="3"/>
  <c r="P1120" i="3"/>
  <c r="P1159" i="3"/>
  <c r="P900" i="3"/>
  <c r="P870" i="3"/>
  <c r="P223" i="3"/>
  <c r="P548" i="3"/>
  <c r="P919" i="3"/>
  <c r="P665" i="3"/>
  <c r="P230" i="3"/>
  <c r="P1036" i="3"/>
  <c r="P616" i="3"/>
  <c r="P690" i="3"/>
  <c r="P731" i="3"/>
  <c r="P976" i="3"/>
  <c r="P1039" i="3"/>
  <c r="P447" i="3"/>
  <c r="P343" i="3"/>
  <c r="P543" i="3"/>
  <c r="P655" i="3"/>
  <c r="P732" i="3"/>
  <c r="P1059" i="3"/>
  <c r="P298" i="3"/>
  <c r="P275" i="3"/>
  <c r="P407" i="3"/>
  <c r="P207" i="3"/>
  <c r="P549" i="3"/>
  <c r="P72" i="3"/>
  <c r="P670" i="3"/>
  <c r="P1129" i="3"/>
  <c r="P577" i="3"/>
  <c r="P159" i="3"/>
  <c r="P738" i="3"/>
  <c r="P481" i="3"/>
  <c r="P797" i="3"/>
  <c r="P858" i="3"/>
  <c r="P166" i="3"/>
  <c r="P212" i="3"/>
  <c r="P967" i="3"/>
  <c r="P163" i="3"/>
  <c r="P988" i="3"/>
  <c r="P1015" i="3"/>
  <c r="P570" i="3"/>
  <c r="P65" i="3"/>
  <c r="P468" i="3"/>
  <c r="P638" i="3"/>
  <c r="P42" i="3"/>
  <c r="P299" i="3"/>
  <c r="P671" i="3"/>
  <c r="P1133" i="3"/>
  <c r="P294" i="3"/>
  <c r="P637" i="3"/>
  <c r="P436" i="3"/>
  <c r="P1049" i="3"/>
  <c r="P1088" i="3"/>
  <c r="P1046" i="3"/>
  <c r="P307" i="3"/>
  <c r="P108" i="3"/>
  <c r="P714" i="3"/>
  <c r="P865" i="3"/>
  <c r="P501" i="3"/>
  <c r="P675" i="3"/>
  <c r="P66" i="3"/>
  <c r="P326" i="3"/>
  <c r="P697" i="3"/>
  <c r="P1152" i="3"/>
  <c r="P261" i="3"/>
  <c r="P131" i="3"/>
  <c r="P185" i="3"/>
  <c r="P866" i="3"/>
  <c r="P183" i="3"/>
  <c r="P22" i="3"/>
  <c r="P1024" i="3"/>
  <c r="P1108" i="3"/>
  <c r="P983" i="3"/>
  <c r="P46" i="3"/>
  <c r="P188" i="3"/>
  <c r="P872" i="3"/>
  <c r="P1047" i="3"/>
  <c r="P508" i="3"/>
  <c r="P402" i="3"/>
  <c r="P741" i="3"/>
  <c r="P358" i="3"/>
  <c r="P713" i="3"/>
  <c r="P812" i="3"/>
  <c r="P584" i="3"/>
  <c r="P1101" i="3"/>
  <c r="P67" i="3"/>
  <c r="P205" i="3"/>
  <c r="P1041" i="3"/>
  <c r="P592" i="3"/>
  <c r="P217" i="3"/>
  <c r="P384" i="3"/>
  <c r="P771" i="3"/>
  <c r="P1031" i="3"/>
  <c r="P493" i="3"/>
  <c r="P588" i="3"/>
  <c r="P140" i="3"/>
  <c r="P1160" i="3"/>
  <c r="P4" i="3"/>
  <c r="P29" i="3"/>
  <c r="P25" i="3"/>
  <c r="P75" i="3"/>
  <c r="P115" i="3"/>
  <c r="P1011" i="3"/>
  <c r="P1148" i="3"/>
  <c r="P305" i="3"/>
  <c r="P831" i="3"/>
  <c r="P986" i="3"/>
  <c r="P1020" i="3"/>
  <c r="P576" i="3"/>
  <c r="P743" i="3"/>
  <c r="P512" i="3"/>
  <c r="P252" i="3"/>
  <c r="P324" i="3"/>
  <c r="P503" i="3"/>
  <c r="P491" i="3"/>
  <c r="P497" i="3"/>
  <c r="P841" i="3"/>
  <c r="P486" i="3"/>
  <c r="P394" i="3"/>
  <c r="P325" i="3"/>
  <c r="P619" i="3"/>
  <c r="P57" i="3"/>
  <c r="P366" i="3"/>
  <c r="P1004" i="3"/>
  <c r="P531" i="3"/>
  <c r="P864" i="3"/>
  <c r="P728" i="3"/>
  <c r="P718" i="3"/>
  <c r="P1055" i="3"/>
  <c r="P335" i="3"/>
  <c r="P5" i="3"/>
  <c r="P107" i="3"/>
  <c r="P39" i="3"/>
  <c r="P70" i="3"/>
  <c r="P303" i="3"/>
  <c r="P726" i="3"/>
  <c r="P712" i="3"/>
  <c r="P181" i="3"/>
  <c r="P450" i="3"/>
  <c r="P875" i="3"/>
  <c r="P362" i="3"/>
  <c r="P863" i="3"/>
  <c r="P463" i="3"/>
  <c r="P504" i="3"/>
  <c r="P228" i="3"/>
  <c r="P354" i="3"/>
  <c r="P833" i="3"/>
  <c r="P1136" i="3"/>
  <c r="P240" i="3"/>
  <c r="P455" i="3"/>
  <c r="P578" i="3"/>
  <c r="P573" i="3"/>
  <c r="P890" i="3"/>
  <c r="P1040" i="3"/>
  <c r="P178" i="3"/>
  <c r="P730" i="3"/>
  <c r="P1010" i="3"/>
  <c r="P99" i="3"/>
  <c r="P251" i="3"/>
  <c r="P365" i="3"/>
  <c r="P482" i="3"/>
  <c r="P128" i="3"/>
  <c r="P859" i="3"/>
  <c r="P328" i="3"/>
  <c r="P286" i="3"/>
  <c r="P992" i="3"/>
  <c r="P271" i="3"/>
  <c r="P766" i="3"/>
  <c r="P164" i="3"/>
  <c r="P381" i="3"/>
  <c r="P562" i="3"/>
  <c r="P95" i="3"/>
  <c r="P203" i="3"/>
  <c r="P753" i="3"/>
  <c r="P547" i="3"/>
  <c r="P80" i="3"/>
  <c r="P808" i="3"/>
  <c r="P775" i="3"/>
  <c r="P529" i="3"/>
  <c r="P1073" i="3"/>
  <c r="P276" i="3"/>
  <c r="P120" i="3"/>
  <c r="P1139" i="3"/>
  <c r="P338" i="3"/>
  <c r="P912" i="3"/>
  <c r="P778" i="3"/>
  <c r="P111" i="3"/>
  <c r="P893" i="3"/>
  <c r="P413" i="3"/>
  <c r="P412" i="3"/>
  <c r="P445" i="3"/>
  <c r="P758" i="3"/>
  <c r="P1003" i="3"/>
  <c r="P417" i="3"/>
  <c r="P175" i="3"/>
  <c r="P739" i="3"/>
  <c r="P662" i="3"/>
  <c r="P1029" i="3"/>
  <c r="P367" i="3"/>
  <c r="P695" i="3"/>
  <c r="P517" i="3"/>
  <c r="P334" i="3"/>
  <c r="P609" i="3"/>
  <c r="P931" i="3"/>
  <c r="P962" i="3"/>
  <c r="P420" i="3"/>
  <c r="P779" i="3"/>
  <c r="P61" i="3"/>
  <c r="P473" i="3"/>
  <c r="P78" i="3"/>
  <c r="P780" i="3"/>
  <c r="P304" i="3"/>
  <c r="P462" i="3"/>
  <c r="P786" i="3"/>
  <c r="P809" i="3"/>
  <c r="P657" i="3"/>
  <c r="P489" i="3"/>
  <c r="P666" i="3"/>
  <c r="P262" i="3"/>
  <c r="P434" i="3"/>
  <c r="P2" i="3"/>
  <c r="P26" i="3"/>
  <c r="P456" i="3"/>
  <c r="P204" i="3"/>
  <c r="P541" i="3"/>
  <c r="P32" i="3"/>
  <c r="P322" i="3"/>
  <c r="P757" i="3"/>
  <c r="P1056" i="3"/>
  <c r="P1002" i="3"/>
  <c r="P923" i="3"/>
  <c r="P14" i="3"/>
  <c r="P663" i="3"/>
  <c r="P361" i="3"/>
  <c r="P168" i="3"/>
  <c r="P683" i="3"/>
  <c r="P889" i="3"/>
  <c r="P575" i="3"/>
  <c r="P1045" i="3"/>
  <c r="P260" i="3"/>
  <c r="P399" i="3"/>
  <c r="P572" i="3"/>
  <c r="P963" i="3"/>
  <c r="P160" i="3"/>
  <c r="P377" i="3"/>
  <c r="P622" i="3"/>
  <c r="P924" i="3"/>
  <c r="P1063" i="3"/>
  <c r="P96" i="3"/>
  <c r="P172" i="3"/>
  <c r="P54" i="3"/>
  <c r="P193" i="3"/>
  <c r="P1064" i="3"/>
  <c r="P514" i="3"/>
  <c r="P784" i="3"/>
  <c r="P268" i="3"/>
  <c r="P291" i="3"/>
  <c r="P1005" i="3"/>
  <c r="P507" i="3"/>
  <c r="P526" i="3"/>
  <c r="P885" i="3"/>
  <c r="P38" i="3"/>
  <c r="P332" i="3"/>
  <c r="P333" i="3"/>
  <c r="P156" i="3"/>
  <c r="P281" i="3"/>
  <c r="P550" i="3"/>
  <c r="P534" i="3"/>
  <c r="P803" i="3"/>
  <c r="P89" i="3"/>
  <c r="P392" i="3"/>
  <c r="P629" i="3"/>
  <c r="P97" i="3"/>
  <c r="P598" i="3"/>
  <c r="P772" i="3"/>
  <c r="P656" i="3"/>
  <c r="P1138" i="3"/>
  <c r="P719" i="3"/>
  <c r="P408" i="3"/>
  <c r="P903" i="3"/>
  <c r="P1109" i="3"/>
  <c r="P913" i="3"/>
  <c r="P59" i="3"/>
  <c r="P269" i="3"/>
  <c r="P677" i="3"/>
  <c r="P134" i="3"/>
  <c r="P30" i="3"/>
  <c r="P73" i="3"/>
  <c r="P69" i="3"/>
  <c r="P76" i="3"/>
  <c r="P386" i="3"/>
  <c r="P1143" i="3"/>
  <c r="P990" i="3"/>
  <c r="P137" i="3"/>
  <c r="P244" i="3"/>
  <c r="P197" i="3"/>
  <c r="P189" i="3"/>
  <c r="P886" i="3"/>
  <c r="P944" i="3"/>
  <c r="P851" i="3"/>
  <c r="P1093" i="3"/>
  <c r="P1134" i="3"/>
  <c r="P82" i="3"/>
  <c r="P989" i="3"/>
  <c r="P945" i="3"/>
  <c r="P157" i="3"/>
  <c r="P783" i="3"/>
  <c r="P21" i="3"/>
  <c r="P1067" i="3"/>
  <c r="P1151" i="3"/>
  <c r="P104" i="3"/>
  <c r="P396" i="3"/>
  <c r="P464" i="3"/>
  <c r="P129" i="3"/>
  <c r="P515" i="3"/>
  <c r="P540" i="3"/>
  <c r="P613" i="3"/>
  <c r="P1042" i="3"/>
  <c r="P253" i="3"/>
  <c r="P691" i="3"/>
  <c r="P999" i="3"/>
  <c r="P539" i="3"/>
  <c r="P688" i="3"/>
  <c r="P827" i="3"/>
  <c r="P1131" i="3"/>
  <c r="P8" i="3"/>
  <c r="P706" i="3"/>
  <c r="P405" i="3"/>
  <c r="P791" i="3"/>
  <c r="P826" i="3"/>
  <c r="P867" i="3"/>
  <c r="P1140" i="3"/>
  <c r="P143" i="3"/>
  <c r="P12" i="3"/>
  <c r="P897" i="3"/>
  <c r="P147" i="3"/>
  <c r="P636" i="3"/>
  <c r="P176" i="3"/>
  <c r="P533" i="3"/>
  <c r="P441" i="3"/>
  <c r="P755" i="3"/>
  <c r="P309" i="3"/>
  <c r="P884" i="3"/>
  <c r="P601" i="3"/>
  <c r="P673" i="3"/>
  <c r="P969" i="3"/>
  <c r="P132" i="3"/>
  <c r="P439" i="3"/>
  <c r="P1061" i="3"/>
  <c r="P191" i="3"/>
  <c r="P138" i="3"/>
  <c r="P634" i="3"/>
  <c r="P649" i="3"/>
  <c r="P725" i="3"/>
  <c r="P836" i="3"/>
  <c r="P560" i="3"/>
  <c r="P283" i="3"/>
  <c r="P458" i="3"/>
  <c r="P729" i="3"/>
  <c r="P443" i="3"/>
  <c r="P1048" i="3"/>
  <c r="P509" i="3"/>
  <c r="P843" i="3"/>
  <c r="P1114" i="3"/>
  <c r="P498" i="3"/>
  <c r="P804" i="3"/>
  <c r="P179" i="3"/>
  <c r="P126" i="3"/>
  <c r="P270" i="3"/>
  <c r="P1074" i="3"/>
  <c r="P618" i="3"/>
  <c r="P746" i="3"/>
  <c r="P1162" i="3"/>
  <c r="P555" i="3"/>
  <c r="P1081" i="3"/>
  <c r="P762" i="3"/>
  <c r="P856" i="3"/>
  <c r="P935" i="3"/>
  <c r="P1118" i="3"/>
  <c r="P819" i="3"/>
  <c r="P1117" i="3"/>
  <c r="P317" i="3"/>
  <c r="P388" i="3"/>
  <c r="P840" i="3"/>
  <c r="P894" i="3"/>
  <c r="P853" i="3"/>
  <c r="P735" i="3"/>
  <c r="P117" i="3"/>
  <c r="P620" i="3"/>
  <c r="P536" i="3"/>
  <c r="P135" i="3"/>
  <c r="P842" i="3"/>
  <c r="P700" i="3"/>
  <c r="P763" i="3"/>
  <c r="P353" i="3"/>
  <c r="P398" i="3"/>
  <c r="P378" i="3"/>
  <c r="P151" i="3"/>
  <c r="P273" i="3"/>
  <c r="P302" i="3"/>
  <c r="P368" i="3"/>
  <c r="P418" i="3"/>
  <c r="P660" i="3"/>
  <c r="P150" i="3"/>
  <c r="P494" i="3"/>
  <c r="P792" i="3"/>
  <c r="P374" i="3"/>
  <c r="P744" i="3"/>
  <c r="P717" i="3"/>
  <c r="P433" i="3"/>
  <c r="P974" i="3"/>
  <c r="P1000" i="3"/>
  <c r="P101" i="3"/>
  <c r="P167" i="3"/>
  <c r="P254" i="3"/>
  <c r="P678" i="3"/>
  <c r="P679" i="3"/>
  <c r="P1062" i="3"/>
  <c r="P1099" i="3"/>
  <c r="P3" i="3"/>
  <c r="P993" i="3"/>
  <c r="P1078" i="3"/>
  <c r="P241" i="3"/>
  <c r="P495" i="3"/>
  <c r="P630" i="3"/>
  <c r="P444" i="3"/>
  <c r="P435" i="3"/>
  <c r="P476" i="3"/>
  <c r="P194" i="3"/>
  <c r="P195" i="3"/>
  <c r="P1164" i="3"/>
  <c r="P364" i="3"/>
  <c r="P453" i="3"/>
  <c r="P522" i="3"/>
  <c r="P661" i="3"/>
  <c r="P409" i="3"/>
  <c r="P201" i="3"/>
  <c r="P499" i="3"/>
  <c r="P125" i="3"/>
  <c r="P209" i="3"/>
  <c r="P344" i="3"/>
  <c r="P1165" i="3"/>
  <c r="O873" i="3"/>
  <c r="O1053" i="3"/>
  <c r="O1006" i="3"/>
  <c r="O516" i="3"/>
  <c r="O71" i="3"/>
  <c r="O284" i="3"/>
  <c r="O470" i="3"/>
  <c r="O1141" i="3"/>
  <c r="O776" i="3"/>
  <c r="O451" i="3"/>
  <c r="O114" i="3"/>
  <c r="O1022" i="3"/>
  <c r="O1084" i="3"/>
  <c r="O805" i="3"/>
  <c r="O60" i="3"/>
  <c r="O1116" i="3"/>
  <c r="O1025" i="3"/>
  <c r="O530" i="3"/>
  <c r="O770" i="3"/>
  <c r="O693" i="3"/>
  <c r="O640" i="3"/>
  <c r="O9" i="3"/>
  <c r="O272" i="3"/>
  <c r="O257" i="3"/>
  <c r="O220" i="3"/>
  <c r="O954" i="3"/>
  <c r="O806" i="3"/>
  <c r="O982" i="3"/>
  <c r="O292" i="3"/>
  <c r="O955" i="3"/>
  <c r="O1105" i="3"/>
  <c r="O882" i="3"/>
  <c r="O1033" i="3"/>
  <c r="O582" i="3"/>
  <c r="O48" i="3"/>
  <c r="O887" i="3"/>
  <c r="O1121" i="3"/>
  <c r="O823" i="3"/>
  <c r="O960" i="3"/>
  <c r="O782" i="3"/>
  <c r="O740" i="3"/>
  <c r="O1021" i="3"/>
  <c r="O432" i="3"/>
  <c r="O1007" i="3"/>
  <c r="O1075" i="3"/>
  <c r="O24" i="3"/>
  <c r="O608" i="3"/>
  <c r="O226" i="3"/>
  <c r="O390" i="3"/>
  <c r="O472" i="3"/>
  <c r="O471" i="3"/>
  <c r="O684" i="3"/>
  <c r="O820" i="3"/>
  <c r="O149" i="3"/>
  <c r="O764" i="3"/>
  <c r="O556" i="3"/>
  <c r="O646" i="3"/>
  <c r="O702" i="3"/>
  <c r="O342" i="3"/>
  <c r="O793" i="3"/>
  <c r="O428" i="3"/>
  <c r="O1037" i="3"/>
  <c r="O979" i="3"/>
  <c r="O62" i="3"/>
  <c r="O896" i="3"/>
  <c r="O847" i="3"/>
  <c r="O754" i="3"/>
  <c r="O18" i="3"/>
  <c r="O830" i="3"/>
  <c r="O1034" i="3"/>
  <c r="O597" i="3"/>
  <c r="O891" i="3"/>
  <c r="O565" i="3"/>
  <c r="O300" i="3"/>
  <c r="O519" i="3"/>
  <c r="O293" i="3"/>
  <c r="O452" i="3"/>
  <c r="O180" i="3"/>
  <c r="O1089" i="3"/>
  <c r="O727" i="3"/>
  <c r="O84" i="3"/>
  <c r="O393" i="3"/>
  <c r="O599" i="3"/>
  <c r="O720" i="3"/>
  <c r="O1127" i="3"/>
  <c r="O356" i="3"/>
  <c r="O527" i="3"/>
  <c r="O1146" i="3"/>
  <c r="O518" i="3"/>
  <c r="O643" i="3"/>
  <c r="O723" i="3"/>
  <c r="O395" i="3"/>
  <c r="O644" i="3"/>
  <c r="O857" i="3"/>
  <c r="O544" i="3"/>
  <c r="O561" i="3"/>
  <c r="O133" i="3"/>
  <c r="O122" i="3"/>
  <c r="O113" i="3"/>
  <c r="O93" i="3"/>
  <c r="O641" i="3"/>
  <c r="O751" i="3"/>
  <c r="O410" i="3"/>
  <c r="O1017" i="3"/>
  <c r="O708" i="3"/>
  <c r="O505" i="3"/>
  <c r="O477" i="3"/>
  <c r="O614" i="3"/>
  <c r="O828" i="3"/>
  <c r="O449" i="3"/>
  <c r="O659" i="3"/>
  <c r="O442" i="3"/>
  <c r="O611" i="3"/>
  <c r="O53" i="3"/>
  <c r="O370" i="3"/>
  <c r="O964" i="3"/>
  <c r="O255" i="3"/>
  <c r="O355" i="3"/>
  <c r="O899" i="3"/>
  <c r="O927" i="3"/>
  <c r="O696" i="3"/>
  <c r="O264" i="3"/>
  <c r="O537" i="3"/>
  <c r="O703" i="3"/>
  <c r="O465" i="3"/>
  <c r="O1153" i="3"/>
  <c r="O966" i="3"/>
  <c r="O28" i="3"/>
  <c r="O1102" i="3"/>
  <c r="O1012" i="3"/>
  <c r="O777" i="3"/>
  <c r="O23" i="3"/>
  <c r="O158" i="3"/>
  <c r="O1112" i="3"/>
  <c r="O235" i="3"/>
  <c r="O446" i="3"/>
  <c r="O290" i="3"/>
  <c r="O975" i="3"/>
  <c r="O551" i="3"/>
  <c r="O10" i="3"/>
  <c r="O854" i="3"/>
  <c r="O937" i="3"/>
  <c r="O1018" i="3"/>
  <c r="O152" i="3"/>
  <c r="O492" i="3"/>
  <c r="O624" i="3"/>
  <c r="O973" i="3"/>
  <c r="O301" i="3"/>
  <c r="O1124" i="3"/>
  <c r="O360" i="3"/>
  <c r="O781" i="3"/>
  <c r="O650" i="3"/>
  <c r="O337" i="3"/>
  <c r="O397" i="3"/>
  <c r="O645" i="3"/>
  <c r="O920" i="3"/>
  <c r="O236" i="3"/>
  <c r="O876" i="3"/>
  <c r="O215" i="3"/>
  <c r="O837" i="3"/>
  <c r="O535" i="3"/>
  <c r="O109" i="3"/>
  <c r="O1128" i="3"/>
  <c r="O68" i="3"/>
  <c r="O558" i="3"/>
  <c r="O421" i="3"/>
  <c r="O934" i="3"/>
  <c r="O454" i="3"/>
  <c r="O502" i="3"/>
  <c r="O403" i="3"/>
  <c r="O759" i="3"/>
  <c r="O715" i="3"/>
  <c r="O996" i="3"/>
  <c r="O247" i="3"/>
  <c r="O423" i="3"/>
  <c r="O563" i="3"/>
  <c r="O1126" i="3"/>
  <c r="O1028" i="3"/>
  <c r="O698" i="3"/>
  <c r="O224" i="3"/>
  <c r="O11" i="3"/>
  <c r="O347" i="3"/>
  <c r="O952" i="3"/>
  <c r="O898" i="3"/>
  <c r="O55" i="3"/>
  <c r="O295" i="3"/>
  <c r="O956" i="3"/>
  <c r="O287" i="3"/>
  <c r="O724" i="3"/>
  <c r="O908" i="3"/>
  <c r="O682" i="3"/>
  <c r="O711" i="3"/>
  <c r="O279" i="3"/>
  <c r="O437" i="3"/>
  <c r="O511" i="3"/>
  <c r="O1066" i="3"/>
  <c r="O1096" i="3"/>
  <c r="O91" i="3"/>
  <c r="O583" i="3"/>
  <c r="O586" i="3"/>
  <c r="O932" i="3"/>
  <c r="O939" i="3"/>
  <c r="O916" i="3"/>
  <c r="O216" i="3"/>
  <c r="O480" i="3"/>
  <c r="O879" i="3"/>
  <c r="O1157" i="3"/>
  <c r="O513" i="3"/>
  <c r="O213" i="3"/>
  <c r="O1016" i="3"/>
  <c r="O400" i="3"/>
  <c r="O844" i="3"/>
  <c r="O926" i="3"/>
  <c r="O171" i="3"/>
  <c r="O227" i="3"/>
  <c r="O274" i="3"/>
  <c r="O316" i="3"/>
  <c r="O559" i="3"/>
  <c r="O406" i="3"/>
  <c r="O285" i="3"/>
  <c r="O917" i="3"/>
  <c r="O83" i="3"/>
  <c r="O686" i="3"/>
  <c r="O689" i="3"/>
  <c r="O267" i="3"/>
  <c r="O162" i="3"/>
  <c r="O605" i="3"/>
  <c r="O1013" i="3"/>
  <c r="O1103" i="3"/>
  <c r="O426" i="3"/>
  <c r="O902" i="3"/>
  <c r="O704" i="3"/>
  <c r="O950" i="3"/>
  <c r="O818" i="3"/>
  <c r="O1085" i="3"/>
  <c r="O288" i="3"/>
  <c r="O118" i="3"/>
  <c r="O146" i="3"/>
  <c r="O984" i="3"/>
  <c r="O557" i="3"/>
  <c r="O959" i="3"/>
  <c r="O946" i="3"/>
  <c r="O1057" i="3"/>
  <c r="O144" i="3"/>
  <c r="O16" i="3"/>
  <c r="O664" i="3"/>
  <c r="O90" i="3"/>
  <c r="O315" i="3"/>
  <c r="O789" i="3"/>
  <c r="O431" i="3"/>
  <c r="O672" i="3"/>
  <c r="O587" i="3"/>
  <c r="O1072" i="3"/>
  <c r="O139" i="3"/>
  <c r="O419" i="3"/>
  <c r="O461" i="3"/>
  <c r="O627" i="3"/>
  <c r="O1023" i="3"/>
  <c r="O318" i="3"/>
  <c r="O737" i="3"/>
  <c r="O155" i="3"/>
  <c r="O1090" i="3"/>
  <c r="O794" i="3"/>
  <c r="O415" i="3"/>
  <c r="O651" i="3"/>
  <c r="O564" i="3"/>
  <c r="O928" i="3"/>
  <c r="O761" i="3"/>
  <c r="O371" i="3"/>
  <c r="O525" i="3"/>
  <c r="O36" i="3"/>
  <c r="O880" i="3"/>
  <c r="O1104" i="3"/>
  <c r="O105" i="3"/>
  <c r="O716" i="3"/>
  <c r="O1001" i="3"/>
  <c r="O1035" i="3"/>
  <c r="O957" i="3"/>
  <c r="O846" i="3"/>
  <c r="O621" i="3"/>
  <c r="O709" i="3"/>
  <c r="O422" i="3"/>
  <c r="O760" i="3"/>
  <c r="O77" i="3"/>
  <c r="O756" i="3"/>
  <c r="O811" i="3"/>
  <c r="O278" i="3"/>
  <c r="O834" i="3"/>
  <c r="O796" i="3"/>
  <c r="O707" i="3"/>
  <c r="O633" i="3"/>
  <c r="O202" i="3"/>
  <c r="O357" i="3"/>
  <c r="O320" i="3"/>
  <c r="O186" i="3"/>
  <c r="O1155" i="3"/>
  <c r="O124" i="3"/>
  <c r="O382" i="3"/>
  <c r="O552" i="3"/>
  <c r="O860" i="3"/>
  <c r="O47" i="3"/>
  <c r="O972" i="3"/>
  <c r="O817" i="3"/>
  <c r="O968" i="3"/>
  <c r="O487" i="3"/>
  <c r="O581" i="3"/>
  <c r="O1032" i="3"/>
  <c r="O768" i="3"/>
  <c r="O571" i="3"/>
  <c r="O100" i="3"/>
  <c r="O488" i="3"/>
  <c r="O319" i="3"/>
  <c r="O909" i="3"/>
  <c r="O821" i="3"/>
  <c r="O953" i="3"/>
  <c r="O921" i="3"/>
  <c r="O239" i="3"/>
  <c r="O474" i="3"/>
  <c r="O987" i="3"/>
  <c r="O1144" i="3"/>
  <c r="O569" i="3"/>
  <c r="O652" i="3"/>
  <c r="O40" i="3"/>
  <c r="O457" i="3"/>
  <c r="O427" i="3"/>
  <c r="O1122" i="3"/>
  <c r="O773" i="3"/>
  <c r="O642" i="3"/>
  <c r="O312" i="3"/>
  <c r="O868" i="3"/>
  <c r="O520" i="3"/>
  <c r="O469" i="3"/>
  <c r="O282" i="3"/>
  <c r="O440" i="3"/>
  <c r="O460" i="3"/>
  <c r="O510" i="3"/>
  <c r="O816" i="3"/>
  <c r="O45" i="3"/>
  <c r="O947" i="3"/>
  <c r="O918" i="3"/>
  <c r="O603" i="3"/>
  <c r="O1119" i="3"/>
  <c r="O106" i="3"/>
  <c r="O532" i="3"/>
  <c r="O631" i="3"/>
  <c r="O349" i="3"/>
  <c r="O628" i="3"/>
  <c r="O389" i="3"/>
  <c r="O801" i="3"/>
  <c r="O1100" i="3"/>
  <c r="O1161" i="3"/>
  <c r="O15" i="3"/>
  <c r="O479" i="3"/>
  <c r="O1069" i="3"/>
  <c r="O246" i="3"/>
  <c r="O1147" i="3"/>
  <c r="O528" i="3"/>
  <c r="O58" i="3"/>
  <c r="O653" i="3"/>
  <c r="O997" i="3"/>
  <c r="O200" i="3"/>
  <c r="O839" i="3"/>
  <c r="O43" i="3"/>
  <c r="O81" i="3"/>
  <c r="O721" i="3"/>
  <c r="O414" i="3"/>
  <c r="O379" i="3"/>
  <c r="O37" i="3"/>
  <c r="O1050" i="3"/>
  <c r="O1094" i="3"/>
  <c r="O970" i="3"/>
  <c r="O567" i="3"/>
  <c r="O1026" i="3"/>
  <c r="O799" i="3"/>
  <c r="O1043" i="3"/>
  <c r="O323" i="3"/>
  <c r="O1038" i="3"/>
  <c r="O925" i="3"/>
  <c r="O747" i="3"/>
  <c r="O311" i="3"/>
  <c r="O546" i="3"/>
  <c r="O308" i="3"/>
  <c r="O825" i="3"/>
  <c r="O350" i="3"/>
  <c r="O466" i="3"/>
  <c r="O824" i="3"/>
  <c r="O977" i="3"/>
  <c r="O874" i="3"/>
  <c r="O192" i="3"/>
  <c r="O327" i="3"/>
  <c r="O606" i="3"/>
  <c r="O915" i="3"/>
  <c r="O849" i="3"/>
  <c r="O372" i="3"/>
  <c r="O44" i="3"/>
  <c r="O930" i="3"/>
  <c r="O998" i="3"/>
  <c r="O148" i="3"/>
  <c r="O170" i="3"/>
  <c r="O1163" i="3"/>
  <c r="O871" i="3"/>
  <c r="O750" i="3"/>
  <c r="O52" i="3"/>
  <c r="O506" i="3"/>
  <c r="O145" i="3"/>
  <c r="O340" i="3"/>
  <c r="O341" i="3"/>
  <c r="O20" i="3"/>
  <c r="O234" i="3"/>
  <c r="O914" i="3"/>
  <c r="O545" i="3"/>
  <c r="O553" i="3"/>
  <c r="O33" i="3"/>
  <c r="O87" i="3"/>
  <c r="O978" i="3"/>
  <c r="O790" i="3"/>
  <c r="O524" i="3"/>
  <c r="O667" i="3"/>
  <c r="O948" i="3"/>
  <c r="O387" i="3"/>
  <c r="O748" i="3"/>
  <c r="O363" i="3"/>
  <c r="O92" i="3"/>
  <c r="O994" i="3"/>
  <c r="O438" i="3"/>
  <c r="O607" i="3"/>
  <c r="O391" i="3"/>
  <c r="O373" i="3"/>
  <c r="O901" i="3"/>
  <c r="O490" i="3"/>
  <c r="O280" i="3"/>
  <c r="O604" i="3"/>
  <c r="O542" i="3"/>
  <c r="O478" i="3"/>
  <c r="O674" i="3"/>
  <c r="O1107" i="3"/>
  <c r="O639" i="3"/>
  <c r="O483" i="3"/>
  <c r="O852" i="3"/>
  <c r="O813" i="3"/>
  <c r="O85" i="3"/>
  <c r="O263" i="3"/>
  <c r="O995" i="3"/>
  <c r="O161" i="3"/>
  <c r="O6" i="3"/>
  <c r="O425" i="3"/>
  <c r="O949" i="3"/>
  <c r="O888" i="3"/>
  <c r="O736" i="3"/>
  <c r="O190" i="3"/>
  <c r="O861" i="3"/>
  <c r="O895" i="3"/>
  <c r="O1113" i="3"/>
  <c r="O233" i="3"/>
  <c r="O814" i="3"/>
  <c r="O321" i="3"/>
  <c r="O475" i="3"/>
  <c r="O484" i="3"/>
  <c r="O980" i="3"/>
  <c r="O336" i="3"/>
  <c r="O594" i="3"/>
  <c r="O745" i="3"/>
  <c r="O774" i="3"/>
  <c r="O63" i="3"/>
  <c r="O74" i="3"/>
  <c r="O692" i="3"/>
  <c r="O121" i="3"/>
  <c r="O242" i="3"/>
  <c r="O878" i="3"/>
  <c r="O310" i="3"/>
  <c r="O589" i="3"/>
  <c r="O1110" i="3"/>
  <c r="O958" i="3"/>
  <c r="O196" i="3"/>
  <c r="O86" i="3"/>
  <c r="O610" i="3"/>
  <c r="O881" i="3"/>
  <c r="O259" i="3"/>
  <c r="O788" i="3"/>
  <c r="O1054" i="3"/>
  <c r="O250" i="3"/>
  <c r="O500" i="3"/>
  <c r="O1079" i="3"/>
  <c r="O654" i="3"/>
  <c r="O218" i="3"/>
  <c r="O1065" i="3"/>
  <c r="O19" i="3"/>
  <c r="O177" i="3"/>
  <c r="O749" i="3"/>
  <c r="O669" i="3"/>
  <c r="O330" i="3"/>
  <c r="O1051" i="3"/>
  <c r="O277" i="3"/>
  <c r="O596" i="3"/>
  <c r="O198" i="3"/>
  <c r="O206" i="3"/>
  <c r="O88" i="3"/>
  <c r="O13" i="3"/>
  <c r="O1123" i="3"/>
  <c r="O685" i="3"/>
  <c r="O877" i="3"/>
  <c r="O1149" i="3"/>
  <c r="O127" i="3"/>
  <c r="O50" i="3"/>
  <c r="O411" i="3"/>
  <c r="O593" i="3"/>
  <c r="O965" i="3"/>
  <c r="O184" i="3"/>
  <c r="O815" i="3"/>
  <c r="O929" i="3"/>
  <c r="O848" i="3"/>
  <c r="O221" i="3"/>
  <c r="O1135" i="3"/>
  <c r="O352" i="3"/>
  <c r="O1111" i="3"/>
  <c r="O1125" i="3"/>
  <c r="O314" i="3"/>
  <c r="O222" i="3"/>
  <c r="O182" i="3"/>
  <c r="O568" i="3"/>
  <c r="O110" i="3"/>
  <c r="O1080" i="3"/>
  <c r="O116" i="3"/>
  <c r="O459" i="3"/>
  <c r="O345" i="3"/>
  <c r="O687" i="3"/>
  <c r="O765" i="3"/>
  <c r="O591" i="3"/>
  <c r="O1156" i="3"/>
  <c r="O266" i="3"/>
  <c r="O574" i="3"/>
  <c r="O951" i="3"/>
  <c r="O1027" i="3"/>
  <c r="O136" i="3"/>
  <c r="O647" i="3"/>
  <c r="O232" i="3"/>
  <c r="O625" i="3"/>
  <c r="O835" i="3"/>
  <c r="O329" i="3"/>
  <c r="O580" i="3"/>
  <c r="O523" i="3"/>
  <c r="O787" i="3"/>
  <c r="O985" i="3"/>
  <c r="O229" i="3"/>
  <c r="O496" i="3"/>
  <c r="O376" i="3"/>
  <c r="O635" i="3"/>
  <c r="O855" i="3"/>
  <c r="O173" i="3"/>
  <c r="O648" i="3"/>
  <c r="O845" i="3"/>
  <c r="O1008" i="3"/>
  <c r="O1030" i="3"/>
  <c r="O296" i="3"/>
  <c r="O838" i="3"/>
  <c r="O904" i="3"/>
  <c r="O1130" i="3"/>
  <c r="O225" i="3"/>
  <c r="O680" i="3"/>
  <c r="O141" i="3"/>
  <c r="O416" i="3"/>
  <c r="O600" i="3"/>
  <c r="O538" i="3"/>
  <c r="O911" i="3"/>
  <c r="O245" i="3"/>
  <c r="O658" i="3"/>
  <c r="O733" i="3"/>
  <c r="O767" i="3"/>
  <c r="O1019" i="3"/>
  <c r="O351" i="3"/>
  <c r="O94" i="3"/>
  <c r="O1068" i="3"/>
  <c r="O602" i="3"/>
  <c r="O850" i="3"/>
  <c r="O566" i="3"/>
  <c r="O485" i="3"/>
  <c r="O971" i="3"/>
  <c r="O1132" i="3"/>
  <c r="O174" i="3"/>
  <c r="O579" i="3"/>
  <c r="O521" i="3"/>
  <c r="O626" i="3"/>
  <c r="O375" i="3"/>
  <c r="O380" i="3"/>
  <c r="O289" i="3"/>
  <c r="O1095" i="3"/>
  <c r="O1150" i="3"/>
  <c r="O214" i="3"/>
  <c r="O369" i="3"/>
  <c r="O1014" i="3"/>
  <c r="O103" i="3"/>
  <c r="O892" i="3"/>
  <c r="O153" i="3"/>
  <c r="O123" i="3"/>
  <c r="O961" i="3"/>
  <c r="O448" i="3"/>
  <c r="O1082" i="3"/>
  <c r="O1091" i="3"/>
  <c r="O1092" i="3"/>
  <c r="O1058" i="3"/>
  <c r="O210" i="3"/>
  <c r="O383" i="3"/>
  <c r="O306" i="3"/>
  <c r="O331" i="3"/>
  <c r="O238" i="3"/>
  <c r="O1009" i="3"/>
  <c r="O297" i="3"/>
  <c r="O941" i="3"/>
  <c r="O769" i="3"/>
  <c r="O1106" i="3"/>
  <c r="O1083" i="3"/>
  <c r="O991" i="3"/>
  <c r="O1060" i="3"/>
  <c r="O1076" i="3"/>
  <c r="O467" i="3"/>
  <c r="O199" i="3"/>
  <c r="O869" i="3"/>
  <c r="O79" i="3"/>
  <c r="O237" i="3"/>
  <c r="O832" i="3"/>
  <c r="O56" i="3"/>
  <c r="O676" i="3"/>
  <c r="O119" i="3"/>
  <c r="O256" i="3"/>
  <c r="O313" i="3"/>
  <c r="O112" i="3"/>
  <c r="O802" i="3"/>
  <c r="O1098" i="3"/>
  <c r="O1071" i="3"/>
  <c r="O51" i="3"/>
  <c r="O883" i="3"/>
  <c r="O829" i="3"/>
  <c r="O7" i="3"/>
  <c r="O404" i="3"/>
  <c r="O701" i="3"/>
  <c r="O41" i="3"/>
  <c r="O943" i="3"/>
  <c r="O1097" i="3"/>
  <c r="O595" i="3"/>
  <c r="O822" i="3"/>
  <c r="O694" i="3"/>
  <c r="O1145" i="3"/>
  <c r="O785" i="3"/>
  <c r="O385" i="3"/>
  <c r="O981" i="3"/>
  <c r="O211" i="3"/>
  <c r="O130" i="3"/>
  <c r="O430" i="3"/>
  <c r="O98" i="3"/>
  <c r="O1052" i="3"/>
  <c r="O612" i="3"/>
  <c r="O800" i="3"/>
  <c r="O862" i="3"/>
  <c r="O942" i="3"/>
  <c r="O699" i="3"/>
  <c r="O339" i="3"/>
  <c r="O401" i="3"/>
  <c r="O187" i="3"/>
  <c r="O810" i="3"/>
  <c r="O142" i="3"/>
  <c r="O615" i="3"/>
  <c r="O348" i="3"/>
  <c r="O1142" i="3"/>
  <c r="O35" i="3"/>
  <c r="O585" i="3"/>
  <c r="O623" i="3"/>
  <c r="O102" i="3"/>
  <c r="O258" i="3"/>
  <c r="O752" i="3"/>
  <c r="O742" i="3"/>
  <c r="O940" i="3"/>
  <c r="O243" i="3"/>
  <c r="O1070" i="3"/>
  <c r="O681" i="3"/>
  <c r="O933" i="3"/>
  <c r="O49" i="3"/>
  <c r="O34" i="3"/>
  <c r="O922" i="3"/>
  <c r="O27" i="3"/>
  <c r="O807" i="3"/>
  <c r="O705" i="3"/>
  <c r="O1137" i="3"/>
  <c r="O169" i="3"/>
  <c r="O1077" i="3"/>
  <c r="O1044" i="3"/>
  <c r="O429" i="3"/>
  <c r="O617" i="3"/>
  <c r="O632" i="3"/>
  <c r="O795" i="3"/>
  <c r="O936" i="3"/>
  <c r="O154" i="3"/>
  <c r="O346" i="3"/>
  <c r="O359" i="3"/>
  <c r="O424" i="3"/>
  <c r="O64" i="3"/>
  <c r="O734" i="3"/>
  <c r="O219" i="3"/>
  <c r="O1158" i="3"/>
  <c r="O165" i="3"/>
  <c r="O231" i="3"/>
  <c r="O1087" i="3"/>
  <c r="O590" i="3"/>
  <c r="O554" i="3"/>
  <c r="O668" i="3"/>
  <c r="O17" i="3"/>
  <c r="O208" i="3"/>
  <c r="O248" i="3"/>
  <c r="O265" i="3"/>
  <c r="O31" i="3"/>
  <c r="O910" i="3"/>
  <c r="O905" i="3"/>
  <c r="O798" i="3"/>
  <c r="O1115" i="3"/>
  <c r="O1154" i="3"/>
  <c r="O907" i="3"/>
  <c r="O249" i="3"/>
  <c r="O722" i="3"/>
  <c r="O938" i="3"/>
  <c r="O1086" i="3"/>
  <c r="O906" i="3"/>
  <c r="O710" i="3"/>
  <c r="O1120" i="3"/>
  <c r="O1159" i="3"/>
  <c r="O900" i="3"/>
  <c r="O870" i="3"/>
  <c r="O223" i="3"/>
  <c r="O548" i="3"/>
  <c r="O919" i="3"/>
  <c r="O665" i="3"/>
  <c r="O230" i="3"/>
  <c r="O1036" i="3"/>
  <c r="O616" i="3"/>
  <c r="O690" i="3"/>
  <c r="O731" i="3"/>
  <c r="O976" i="3"/>
  <c r="O1039" i="3"/>
  <c r="O447" i="3"/>
  <c r="O343" i="3"/>
  <c r="O543" i="3"/>
  <c r="O655" i="3"/>
  <c r="O732" i="3"/>
  <c r="O1059" i="3"/>
  <c r="O298" i="3"/>
  <c r="O275" i="3"/>
  <c r="O407" i="3"/>
  <c r="O207" i="3"/>
  <c r="O549" i="3"/>
  <c r="O72" i="3"/>
  <c r="O670" i="3"/>
  <c r="O1129" i="3"/>
  <c r="O577" i="3"/>
  <c r="O159" i="3"/>
  <c r="O738" i="3"/>
  <c r="O481" i="3"/>
  <c r="O797" i="3"/>
  <c r="O858" i="3"/>
  <c r="O166" i="3"/>
  <c r="O212" i="3"/>
  <c r="O967" i="3"/>
  <c r="O163" i="3"/>
  <c r="O988" i="3"/>
  <c r="O1015" i="3"/>
  <c r="O570" i="3"/>
  <c r="O65" i="3"/>
  <c r="O468" i="3"/>
  <c r="O638" i="3"/>
  <c r="O42" i="3"/>
  <c r="O299" i="3"/>
  <c r="O671" i="3"/>
  <c r="O1133" i="3"/>
  <c r="O294" i="3"/>
  <c r="O637" i="3"/>
  <c r="O436" i="3"/>
  <c r="O1049" i="3"/>
  <c r="O1088" i="3"/>
  <c r="O1046" i="3"/>
  <c r="O307" i="3"/>
  <c r="O108" i="3"/>
  <c r="O714" i="3"/>
  <c r="O865" i="3"/>
  <c r="O501" i="3"/>
  <c r="O675" i="3"/>
  <c r="O66" i="3"/>
  <c r="O326" i="3"/>
  <c r="O697" i="3"/>
  <c r="O1152" i="3"/>
  <c r="O261" i="3"/>
  <c r="O131" i="3"/>
  <c r="O185" i="3"/>
  <c r="O866" i="3"/>
  <c r="O183" i="3"/>
  <c r="O22" i="3"/>
  <c r="O1024" i="3"/>
  <c r="O1108" i="3"/>
  <c r="O983" i="3"/>
  <c r="O46" i="3"/>
  <c r="O188" i="3"/>
  <c r="O872" i="3"/>
  <c r="O1047" i="3"/>
  <c r="O508" i="3"/>
  <c r="O402" i="3"/>
  <c r="O741" i="3"/>
  <c r="O358" i="3"/>
  <c r="O713" i="3"/>
  <c r="O812" i="3"/>
  <c r="O584" i="3"/>
  <c r="O1101" i="3"/>
  <c r="O67" i="3"/>
  <c r="O205" i="3"/>
  <c r="O1041" i="3"/>
  <c r="O592" i="3"/>
  <c r="O217" i="3"/>
  <c r="O384" i="3"/>
  <c r="O771" i="3"/>
  <c r="O1031" i="3"/>
  <c r="O493" i="3"/>
  <c r="O588" i="3"/>
  <c r="O140" i="3"/>
  <c r="O1160" i="3"/>
  <c r="O4" i="3"/>
  <c r="O29" i="3"/>
  <c r="O25" i="3"/>
  <c r="O75" i="3"/>
  <c r="O115" i="3"/>
  <c r="O1011" i="3"/>
  <c r="O1148" i="3"/>
  <c r="O305" i="3"/>
  <c r="O831" i="3"/>
  <c r="O986" i="3"/>
  <c r="O1020" i="3"/>
  <c r="O576" i="3"/>
  <c r="O743" i="3"/>
  <c r="O512" i="3"/>
  <c r="O252" i="3"/>
  <c r="O324" i="3"/>
  <c r="O503" i="3"/>
  <c r="O491" i="3"/>
  <c r="O497" i="3"/>
  <c r="O841" i="3"/>
  <c r="O486" i="3"/>
  <c r="O394" i="3"/>
  <c r="O325" i="3"/>
  <c r="O619" i="3"/>
  <c r="O57" i="3"/>
  <c r="O366" i="3"/>
  <c r="O1004" i="3"/>
  <c r="O531" i="3"/>
  <c r="O864" i="3"/>
  <c r="O728" i="3"/>
  <c r="O718" i="3"/>
  <c r="O1055" i="3"/>
  <c r="O335" i="3"/>
  <c r="O5" i="3"/>
  <c r="O107" i="3"/>
  <c r="O39" i="3"/>
  <c r="O70" i="3"/>
  <c r="O303" i="3"/>
  <c r="O726" i="3"/>
  <c r="O712" i="3"/>
  <c r="O181" i="3"/>
  <c r="O450" i="3"/>
  <c r="O875" i="3"/>
  <c r="O362" i="3"/>
  <c r="O863" i="3"/>
  <c r="O463" i="3"/>
  <c r="O504" i="3"/>
  <c r="O228" i="3"/>
  <c r="O354" i="3"/>
  <c r="O833" i="3"/>
  <c r="O1136" i="3"/>
  <c r="O240" i="3"/>
  <c r="O455" i="3"/>
  <c r="O578" i="3"/>
  <c r="O573" i="3"/>
  <c r="O890" i="3"/>
  <c r="O1040" i="3"/>
  <c r="O178" i="3"/>
  <c r="O730" i="3"/>
  <c r="O1010" i="3"/>
  <c r="O99" i="3"/>
  <c r="O251" i="3"/>
  <c r="O365" i="3"/>
  <c r="O482" i="3"/>
  <c r="O128" i="3"/>
  <c r="O859" i="3"/>
  <c r="O328" i="3"/>
  <c r="O286" i="3"/>
  <c r="O992" i="3"/>
  <c r="O271" i="3"/>
  <c r="O766" i="3"/>
  <c r="O164" i="3"/>
  <c r="O381" i="3"/>
  <c r="O562" i="3"/>
  <c r="O95" i="3"/>
  <c r="O203" i="3"/>
  <c r="O753" i="3"/>
  <c r="O547" i="3"/>
  <c r="O80" i="3"/>
  <c r="O808" i="3"/>
  <c r="O775" i="3"/>
  <c r="O529" i="3"/>
  <c r="O1073" i="3"/>
  <c r="O276" i="3"/>
  <c r="O120" i="3"/>
  <c r="O1139" i="3"/>
  <c r="O338" i="3"/>
  <c r="O912" i="3"/>
  <c r="O778" i="3"/>
  <c r="O111" i="3"/>
  <c r="O893" i="3"/>
  <c r="O413" i="3"/>
  <c r="O412" i="3"/>
  <c r="O445" i="3"/>
  <c r="O758" i="3"/>
  <c r="O1003" i="3"/>
  <c r="O417" i="3"/>
  <c r="O175" i="3"/>
  <c r="O739" i="3"/>
  <c r="O662" i="3"/>
  <c r="O1029" i="3"/>
  <c r="O367" i="3"/>
  <c r="O695" i="3"/>
  <c r="O517" i="3"/>
  <c r="O334" i="3"/>
  <c r="O609" i="3"/>
  <c r="O931" i="3"/>
  <c r="O962" i="3"/>
  <c r="O420" i="3"/>
  <c r="O779" i="3"/>
  <c r="O61" i="3"/>
  <c r="O473" i="3"/>
  <c r="O78" i="3"/>
  <c r="O780" i="3"/>
  <c r="O304" i="3"/>
  <c r="O462" i="3"/>
  <c r="O786" i="3"/>
  <c r="O809" i="3"/>
  <c r="O657" i="3"/>
  <c r="O489" i="3"/>
  <c r="O666" i="3"/>
  <c r="O262" i="3"/>
  <c r="O434" i="3"/>
  <c r="O2" i="3"/>
  <c r="O26" i="3"/>
  <c r="O456" i="3"/>
  <c r="O204" i="3"/>
  <c r="O541" i="3"/>
  <c r="O32" i="3"/>
  <c r="O322" i="3"/>
  <c r="O757" i="3"/>
  <c r="O1056" i="3"/>
  <c r="O1002" i="3"/>
  <c r="O923" i="3"/>
  <c r="O14" i="3"/>
  <c r="O663" i="3"/>
  <c r="O361" i="3"/>
  <c r="O168" i="3"/>
  <c r="O683" i="3"/>
  <c r="O889" i="3"/>
  <c r="O575" i="3"/>
  <c r="O1045" i="3"/>
  <c r="O260" i="3"/>
  <c r="O399" i="3"/>
  <c r="O572" i="3"/>
  <c r="O963" i="3"/>
  <c r="O160" i="3"/>
  <c r="O377" i="3"/>
  <c r="O622" i="3"/>
  <c r="O924" i="3"/>
  <c r="O1063" i="3"/>
  <c r="O96" i="3"/>
  <c r="O172" i="3"/>
  <c r="O54" i="3"/>
  <c r="O193" i="3"/>
  <c r="O1064" i="3"/>
  <c r="O514" i="3"/>
  <c r="O784" i="3"/>
  <c r="O268" i="3"/>
  <c r="O291" i="3"/>
  <c r="O1005" i="3"/>
  <c r="O507" i="3"/>
  <c r="O526" i="3"/>
  <c r="O885" i="3"/>
  <c r="O38" i="3"/>
  <c r="O332" i="3"/>
  <c r="O333" i="3"/>
  <c r="O156" i="3"/>
  <c r="O281" i="3"/>
  <c r="O550" i="3"/>
  <c r="O534" i="3"/>
  <c r="O803" i="3"/>
  <c r="O89" i="3"/>
  <c r="O392" i="3"/>
  <c r="O629" i="3"/>
  <c r="O97" i="3"/>
  <c r="O598" i="3"/>
  <c r="O772" i="3"/>
  <c r="O656" i="3"/>
  <c r="O1138" i="3"/>
  <c r="O719" i="3"/>
  <c r="O408" i="3"/>
  <c r="O903" i="3"/>
  <c r="O1109" i="3"/>
  <c r="O913" i="3"/>
  <c r="O59" i="3"/>
  <c r="O269" i="3"/>
  <c r="O677" i="3"/>
  <c r="O134" i="3"/>
  <c r="O30" i="3"/>
  <c r="O73" i="3"/>
  <c r="O69" i="3"/>
  <c r="O76" i="3"/>
  <c r="O386" i="3"/>
  <c r="O1143" i="3"/>
  <c r="O990" i="3"/>
  <c r="O137" i="3"/>
  <c r="O244" i="3"/>
  <c r="O197" i="3"/>
  <c r="O189" i="3"/>
  <c r="O886" i="3"/>
  <c r="O944" i="3"/>
  <c r="O851" i="3"/>
  <c r="O1093" i="3"/>
  <c r="O1134" i="3"/>
  <c r="O82" i="3"/>
  <c r="O989" i="3"/>
  <c r="O945" i="3"/>
  <c r="O157" i="3"/>
  <c r="O783" i="3"/>
  <c r="O21" i="3"/>
  <c r="O1067" i="3"/>
  <c r="O1151" i="3"/>
  <c r="O104" i="3"/>
  <c r="O396" i="3"/>
  <c r="O464" i="3"/>
  <c r="O129" i="3"/>
  <c r="O515" i="3"/>
  <c r="O540" i="3"/>
  <c r="O613" i="3"/>
  <c r="O1042" i="3"/>
  <c r="O253" i="3"/>
  <c r="O691" i="3"/>
  <c r="O999" i="3"/>
  <c r="O539" i="3"/>
  <c r="O688" i="3"/>
  <c r="O827" i="3"/>
  <c r="O1131" i="3"/>
  <c r="O8" i="3"/>
  <c r="O706" i="3"/>
  <c r="O405" i="3"/>
  <c r="O791" i="3"/>
  <c r="O826" i="3"/>
  <c r="O867" i="3"/>
  <c r="O1140" i="3"/>
  <c r="O143" i="3"/>
  <c r="O12" i="3"/>
  <c r="O897" i="3"/>
  <c r="O147" i="3"/>
  <c r="O636" i="3"/>
  <c r="O176" i="3"/>
  <c r="O533" i="3"/>
  <c r="O441" i="3"/>
  <c r="O755" i="3"/>
  <c r="O309" i="3"/>
  <c r="O884" i="3"/>
  <c r="O601" i="3"/>
  <c r="O673" i="3"/>
  <c r="O969" i="3"/>
  <c r="O132" i="3"/>
  <c r="O439" i="3"/>
  <c r="O1061" i="3"/>
  <c r="O191" i="3"/>
  <c r="O138" i="3"/>
  <c r="O634" i="3"/>
  <c r="O649" i="3"/>
  <c r="O725" i="3"/>
  <c r="O836" i="3"/>
  <c r="O560" i="3"/>
  <c r="O283" i="3"/>
  <c r="O458" i="3"/>
  <c r="O729" i="3"/>
  <c r="O443" i="3"/>
  <c r="O1048" i="3"/>
  <c r="O509" i="3"/>
  <c r="O843" i="3"/>
  <c r="O1114" i="3"/>
  <c r="O498" i="3"/>
  <c r="O804" i="3"/>
  <c r="O179" i="3"/>
  <c r="O126" i="3"/>
  <c r="O270" i="3"/>
  <c r="O1074" i="3"/>
  <c r="O618" i="3"/>
  <c r="O746" i="3"/>
  <c r="O1162" i="3"/>
  <c r="O555" i="3"/>
  <c r="O1081" i="3"/>
  <c r="O762" i="3"/>
  <c r="O856" i="3"/>
  <c r="O935" i="3"/>
  <c r="O1118" i="3"/>
  <c r="O819" i="3"/>
  <c r="O1117" i="3"/>
  <c r="O317" i="3"/>
  <c r="O388" i="3"/>
  <c r="O840" i="3"/>
  <c r="O894" i="3"/>
  <c r="O853" i="3"/>
  <c r="O735" i="3"/>
  <c r="O117" i="3"/>
  <c r="O620" i="3"/>
  <c r="O536" i="3"/>
  <c r="O135" i="3"/>
  <c r="O842" i="3"/>
  <c r="O700" i="3"/>
  <c r="O763" i="3"/>
  <c r="O353" i="3"/>
  <c r="O398" i="3"/>
  <c r="O378" i="3"/>
  <c r="O151" i="3"/>
  <c r="O273" i="3"/>
  <c r="O302" i="3"/>
  <c r="O368" i="3"/>
  <c r="O418" i="3"/>
  <c r="O660" i="3"/>
  <c r="O150" i="3"/>
  <c r="O494" i="3"/>
  <c r="O792" i="3"/>
  <c r="O374" i="3"/>
  <c r="O744" i="3"/>
  <c r="O717" i="3"/>
  <c r="O433" i="3"/>
  <c r="O974" i="3"/>
  <c r="O1000" i="3"/>
  <c r="O101" i="3"/>
  <c r="O167" i="3"/>
  <c r="O254" i="3"/>
  <c r="O678" i="3"/>
  <c r="O679" i="3"/>
  <c r="O1062" i="3"/>
  <c r="O1099" i="3"/>
  <c r="O3" i="3"/>
  <c r="O993" i="3"/>
  <c r="O1078" i="3"/>
  <c r="O241" i="3"/>
  <c r="O495" i="3"/>
  <c r="O630" i="3"/>
  <c r="O444" i="3"/>
  <c r="O435" i="3"/>
  <c r="O476" i="3"/>
  <c r="O194" i="3"/>
  <c r="O195" i="3"/>
  <c r="O1164" i="3"/>
  <c r="O364" i="3"/>
  <c r="O453" i="3"/>
  <c r="O522" i="3"/>
  <c r="O661" i="3"/>
  <c r="O409" i="3"/>
  <c r="O201" i="3"/>
  <c r="O499" i="3"/>
  <c r="O125" i="3"/>
  <c r="O209" i="3"/>
  <c r="O344" i="3"/>
  <c r="O1165" i="3"/>
  <c r="B2" i="5"/>
  <c r="D2" i="5" s="1"/>
  <c r="B16" i="5"/>
  <c r="D16" i="5" s="1"/>
  <c r="B17" i="5"/>
  <c r="D17" i="5" s="1"/>
  <c r="B18" i="5"/>
  <c r="D18" i="5" s="1"/>
  <c r="B19" i="5"/>
  <c r="D19" i="5" s="1"/>
  <c r="B20" i="5"/>
  <c r="D20" i="5" s="1"/>
  <c r="B21" i="5"/>
  <c r="D21" i="5" s="1"/>
  <c r="B22" i="5"/>
  <c r="D22" i="5" s="1"/>
  <c r="B23" i="5"/>
  <c r="D23" i="5" s="1"/>
  <c r="B24" i="5"/>
  <c r="D24" i="5" s="1"/>
  <c r="B15" i="5"/>
  <c r="D15" i="5" s="1"/>
  <c r="B3" i="5"/>
  <c r="D3" i="5" s="1"/>
  <c r="B4" i="5"/>
  <c r="D4" i="5" s="1"/>
  <c r="B5" i="5"/>
  <c r="D5" i="5" s="1"/>
  <c r="B6" i="5"/>
  <c r="D6" i="5" s="1"/>
  <c r="B7" i="5"/>
  <c r="D7" i="5" s="1"/>
  <c r="B8" i="5"/>
  <c r="D8" i="5" s="1"/>
  <c r="B9" i="5"/>
  <c r="D9" i="5" s="1"/>
  <c r="B10" i="5"/>
  <c r="D10" i="5" s="1"/>
  <c r="B11" i="5"/>
  <c r="D11" i="5" s="1"/>
  <c r="AN31" i="3"/>
  <c r="AN30" i="3"/>
  <c r="AN23" i="3"/>
  <c r="AN22" i="3"/>
  <c r="AN21" i="3"/>
  <c r="AN7" i="3"/>
  <c r="AO13" i="3"/>
  <c r="AO14" i="3"/>
  <c r="AO15" i="3"/>
  <c r="AO16" i="3"/>
  <c r="AO17" i="3"/>
  <c r="AO18" i="3"/>
  <c r="AO12" i="3"/>
  <c r="AN16" i="3"/>
  <c r="AN13" i="3"/>
  <c r="AN14" i="3"/>
  <c r="AN17" i="3"/>
  <c r="AN18" i="3"/>
  <c r="AN6" i="3"/>
  <c r="AO6" i="3"/>
  <c r="AN5" i="3"/>
  <c r="AN4" i="3"/>
  <c r="G14" i="21" l="1"/>
  <c r="H2" i="23"/>
  <c r="F2" i="23"/>
  <c r="AG2" i="3"/>
  <c r="AH2" i="3"/>
  <c r="AG1165" i="3"/>
  <c r="AH1165" i="3"/>
  <c r="AG1164" i="3"/>
  <c r="AH1164" i="3"/>
  <c r="AG1163" i="3"/>
  <c r="AH1163" i="3"/>
  <c r="AG1162" i="3"/>
  <c r="AH1162" i="3"/>
  <c r="AG1161" i="3"/>
  <c r="AH1161" i="3"/>
  <c r="AG1160" i="3"/>
  <c r="AH1160" i="3"/>
  <c r="AG1159" i="3"/>
  <c r="AH1159" i="3"/>
  <c r="AG1158" i="3"/>
  <c r="AH1158" i="3"/>
  <c r="AG1157" i="3"/>
  <c r="AH1157" i="3"/>
  <c r="AG1156" i="3"/>
  <c r="AH1156" i="3"/>
  <c r="AG1155" i="3"/>
  <c r="AH1155" i="3"/>
  <c r="AG1154" i="3"/>
  <c r="AH1154" i="3"/>
  <c r="AG1153" i="3"/>
  <c r="AH1153" i="3"/>
  <c r="AG1152" i="3"/>
  <c r="AH1152" i="3"/>
  <c r="AG1151" i="3"/>
  <c r="AH1151" i="3"/>
  <c r="AG1150" i="3"/>
  <c r="AH1150" i="3"/>
  <c r="AG1149" i="3"/>
  <c r="AH1149" i="3"/>
  <c r="AG1148" i="3"/>
  <c r="AH1148" i="3"/>
  <c r="AG1147" i="3"/>
  <c r="AH1147" i="3"/>
  <c r="AG1146" i="3"/>
  <c r="AH1146" i="3"/>
  <c r="AG1145" i="3"/>
  <c r="AH1145" i="3"/>
  <c r="AG1144" i="3"/>
  <c r="AH1144" i="3"/>
  <c r="AG1143" i="3"/>
  <c r="AH1143" i="3"/>
  <c r="AG1142" i="3"/>
  <c r="AH1142" i="3"/>
  <c r="AG1141" i="3"/>
  <c r="AH1141" i="3"/>
  <c r="AG1140" i="3"/>
  <c r="AH1140" i="3"/>
  <c r="AG1139" i="3"/>
  <c r="AH1139" i="3"/>
  <c r="AG1138" i="3"/>
  <c r="AH1138" i="3"/>
  <c r="AG1137" i="3"/>
  <c r="AH1137" i="3"/>
  <c r="AG1136" i="3"/>
  <c r="AH1136" i="3"/>
  <c r="AG1135" i="3"/>
  <c r="AH1135" i="3"/>
  <c r="AG1134" i="3"/>
  <c r="AH1134" i="3"/>
  <c r="AG1133" i="3"/>
  <c r="AH1133" i="3"/>
  <c r="AG1132" i="3"/>
  <c r="AH1132" i="3"/>
  <c r="AG1131" i="3"/>
  <c r="AH1131" i="3"/>
  <c r="AG1130" i="3"/>
  <c r="AH1130" i="3"/>
  <c r="AG1129" i="3"/>
  <c r="AH1129" i="3"/>
  <c r="AG1128" i="3"/>
  <c r="AH1128" i="3"/>
  <c r="AG1127" i="3"/>
  <c r="AH1127" i="3"/>
  <c r="AG1126" i="3"/>
  <c r="AH1126" i="3"/>
  <c r="AG1125" i="3"/>
  <c r="AH1125" i="3"/>
  <c r="AG1124" i="3"/>
  <c r="AH1124" i="3"/>
  <c r="AG1123" i="3"/>
  <c r="AH1123" i="3"/>
  <c r="AG1122" i="3"/>
  <c r="AH1122" i="3"/>
  <c r="AG1121" i="3"/>
  <c r="AH1121" i="3"/>
  <c r="AG1120" i="3"/>
  <c r="AH1120" i="3"/>
  <c r="AG1119" i="3"/>
  <c r="AH1119" i="3"/>
  <c r="AG1118" i="3"/>
  <c r="AH1118" i="3"/>
  <c r="AG1117" i="3"/>
  <c r="AH1117" i="3"/>
  <c r="AG1116" i="3"/>
  <c r="AH1116" i="3"/>
  <c r="AG1115" i="3"/>
  <c r="AH1115" i="3"/>
  <c r="AG1114" i="3"/>
  <c r="AH1114" i="3"/>
  <c r="AG1113" i="3"/>
  <c r="AH1113" i="3"/>
  <c r="AG1112" i="3"/>
  <c r="AH1112" i="3"/>
  <c r="AG1111" i="3"/>
  <c r="AH1111" i="3"/>
  <c r="AG1110" i="3"/>
  <c r="AH1110" i="3"/>
  <c r="AG1109" i="3"/>
  <c r="AH1109" i="3"/>
  <c r="AG1108" i="3"/>
  <c r="AH1108" i="3"/>
  <c r="AG1107" i="3"/>
  <c r="AH1107" i="3"/>
  <c r="AG1106" i="3"/>
  <c r="AH1106" i="3"/>
  <c r="AG1105" i="3"/>
  <c r="AH1105" i="3"/>
  <c r="AG1104" i="3"/>
  <c r="AH1104" i="3"/>
  <c r="AG1103" i="3"/>
  <c r="AH1103" i="3"/>
  <c r="AG1102" i="3"/>
  <c r="AH1102" i="3"/>
  <c r="AG1101" i="3"/>
  <c r="AH1101" i="3"/>
  <c r="AG1100" i="3"/>
  <c r="AH1100" i="3"/>
  <c r="AG1099" i="3"/>
  <c r="AH1099" i="3"/>
  <c r="AG1098" i="3"/>
  <c r="AH1098" i="3"/>
  <c r="AG1097" i="3"/>
  <c r="AH1097" i="3"/>
  <c r="AG1096" i="3"/>
  <c r="AH1096" i="3"/>
  <c r="AG1095" i="3"/>
  <c r="AH1095" i="3"/>
  <c r="AG1094" i="3"/>
  <c r="AH1094" i="3"/>
  <c r="AG1093" i="3"/>
  <c r="AH1093" i="3"/>
  <c r="AG1092" i="3"/>
  <c r="AH1092" i="3"/>
  <c r="AG1091" i="3"/>
  <c r="AH1091" i="3"/>
  <c r="AG1090" i="3"/>
  <c r="AH1090" i="3"/>
  <c r="AG1089" i="3"/>
  <c r="AH1089" i="3"/>
  <c r="AG1088" i="3"/>
  <c r="AH1088" i="3"/>
  <c r="AG1087" i="3"/>
  <c r="AH1087" i="3"/>
  <c r="AG1086" i="3"/>
  <c r="AH1086" i="3"/>
  <c r="AG1085" i="3"/>
  <c r="AH1085" i="3"/>
  <c r="AG1084" i="3"/>
  <c r="AH1084" i="3"/>
  <c r="AG1083" i="3"/>
  <c r="AH1083" i="3"/>
  <c r="AG1082" i="3"/>
  <c r="AH1082" i="3"/>
  <c r="AG1081" i="3"/>
  <c r="AH1081" i="3"/>
  <c r="AG1080" i="3"/>
  <c r="AH1080" i="3"/>
  <c r="AG1079" i="3"/>
  <c r="AH1079" i="3"/>
  <c r="AG1078" i="3"/>
  <c r="AH1078" i="3"/>
  <c r="AG1077" i="3"/>
  <c r="AH1077" i="3"/>
  <c r="AG1076" i="3"/>
  <c r="AH1076" i="3"/>
  <c r="AG1075" i="3"/>
  <c r="AH1075" i="3"/>
  <c r="AG1074" i="3"/>
  <c r="AH1074" i="3"/>
  <c r="AG1073" i="3"/>
  <c r="AH1073" i="3"/>
  <c r="AG1072" i="3"/>
  <c r="AH1072" i="3"/>
  <c r="AG1071" i="3"/>
  <c r="AH1071" i="3"/>
  <c r="AG1070" i="3"/>
  <c r="AH1070" i="3"/>
  <c r="AG1069" i="3"/>
  <c r="AH1069" i="3"/>
  <c r="AG1068" i="3"/>
  <c r="AH1068" i="3"/>
  <c r="AG1067" i="3"/>
  <c r="AH1067" i="3"/>
  <c r="AG1066" i="3"/>
  <c r="AH1066" i="3"/>
  <c r="AG1065" i="3"/>
  <c r="AH1065" i="3"/>
  <c r="AG1064" i="3"/>
  <c r="AH1064" i="3"/>
  <c r="AG1063" i="3"/>
  <c r="AH1063" i="3"/>
  <c r="AG1062" i="3"/>
  <c r="AH1062" i="3"/>
  <c r="AG1061" i="3"/>
  <c r="AH1061" i="3"/>
  <c r="AG1060" i="3"/>
  <c r="AH1060" i="3"/>
  <c r="AG1059" i="3"/>
  <c r="AH1059" i="3"/>
  <c r="AG1058" i="3"/>
  <c r="AH1058" i="3"/>
  <c r="AG1057" i="3"/>
  <c r="AH1057" i="3"/>
  <c r="AG1056" i="3"/>
  <c r="AH1056" i="3"/>
  <c r="AG1055" i="3"/>
  <c r="AH1055" i="3"/>
  <c r="AG1054" i="3"/>
  <c r="AH1054" i="3"/>
  <c r="AG1053" i="3"/>
  <c r="AH1053" i="3"/>
  <c r="AG1052" i="3"/>
  <c r="AH1052" i="3"/>
  <c r="AG1051" i="3"/>
  <c r="AH1051" i="3"/>
  <c r="AG1050" i="3"/>
  <c r="AH1050" i="3"/>
  <c r="AG1049" i="3"/>
  <c r="AH1049" i="3"/>
  <c r="AG1048" i="3"/>
  <c r="AH1048" i="3"/>
  <c r="AG1047" i="3"/>
  <c r="AH1047" i="3"/>
  <c r="AG1046" i="3"/>
  <c r="AH1046" i="3"/>
  <c r="AG1045" i="3"/>
  <c r="AH1045" i="3"/>
  <c r="AG1044" i="3"/>
  <c r="AH1044" i="3"/>
  <c r="AG1043" i="3"/>
  <c r="AH1043" i="3"/>
  <c r="AG1042" i="3"/>
  <c r="AH1042" i="3"/>
  <c r="AG1041" i="3"/>
  <c r="AH1041" i="3"/>
  <c r="AG1040" i="3"/>
  <c r="AH1040" i="3"/>
  <c r="AG1039" i="3"/>
  <c r="AH1039" i="3"/>
  <c r="AG1038" i="3"/>
  <c r="AH1038" i="3"/>
  <c r="AG1037" i="3"/>
  <c r="AH1037" i="3"/>
  <c r="AG1036" i="3"/>
  <c r="AH1036" i="3"/>
  <c r="AG1035" i="3"/>
  <c r="AH1035" i="3"/>
  <c r="AG1034" i="3"/>
  <c r="AH1034" i="3"/>
  <c r="AG1033" i="3"/>
  <c r="AH1033" i="3"/>
  <c r="AG1032" i="3"/>
  <c r="AH1032" i="3"/>
  <c r="AG1031" i="3"/>
  <c r="AH1031" i="3"/>
  <c r="AG1030" i="3"/>
  <c r="AH1030" i="3"/>
  <c r="AG1029" i="3"/>
  <c r="AH1029" i="3"/>
  <c r="AG1028" i="3"/>
  <c r="AH1028" i="3"/>
  <c r="AG1027" i="3"/>
  <c r="AH1027" i="3"/>
  <c r="AG1026" i="3"/>
  <c r="AH1026" i="3"/>
  <c r="AG1025" i="3"/>
  <c r="AH1025" i="3"/>
  <c r="AG1024" i="3"/>
  <c r="AH1024" i="3"/>
  <c r="AG1023" i="3"/>
  <c r="AH1023" i="3"/>
  <c r="AG1022" i="3"/>
  <c r="AH1022" i="3"/>
  <c r="AG1021" i="3"/>
  <c r="AH1021" i="3"/>
  <c r="AG1020" i="3"/>
  <c r="AH1020" i="3"/>
  <c r="AG1019" i="3"/>
  <c r="AH1019" i="3"/>
  <c r="AG1018" i="3"/>
  <c r="AH1018" i="3"/>
  <c r="AG1017" i="3"/>
  <c r="AH1017" i="3"/>
  <c r="AG1016" i="3"/>
  <c r="AH1016" i="3"/>
  <c r="AG1015" i="3"/>
  <c r="AH1015" i="3"/>
  <c r="AG1014" i="3"/>
  <c r="AH1014" i="3"/>
  <c r="AG1013" i="3"/>
  <c r="AH1013" i="3"/>
  <c r="AG1012" i="3"/>
  <c r="AH1012" i="3"/>
  <c r="AG1011" i="3"/>
  <c r="AH1011" i="3"/>
  <c r="AG1010" i="3"/>
  <c r="AH1010" i="3"/>
  <c r="AG1009" i="3"/>
  <c r="AH1009" i="3"/>
  <c r="AG1008" i="3"/>
  <c r="AH1008" i="3"/>
  <c r="AG1007" i="3"/>
  <c r="AH1007" i="3"/>
  <c r="AG1006" i="3"/>
  <c r="AH1006" i="3"/>
  <c r="AG1005" i="3"/>
  <c r="AH1005" i="3"/>
  <c r="AG1004" i="3"/>
  <c r="AH1004" i="3"/>
  <c r="AG1003" i="3"/>
  <c r="AH1003" i="3"/>
  <c r="AG1002" i="3"/>
  <c r="AH1002" i="3"/>
  <c r="AG1001" i="3"/>
  <c r="AH1001" i="3"/>
  <c r="AG1000" i="3"/>
  <c r="AH1000" i="3"/>
  <c r="AG999" i="3"/>
  <c r="AH999" i="3"/>
  <c r="AG998" i="3"/>
  <c r="AH998" i="3"/>
  <c r="AG997" i="3"/>
  <c r="AH997" i="3"/>
  <c r="AG996" i="3"/>
  <c r="AH996" i="3"/>
  <c r="AG995" i="3"/>
  <c r="AH995" i="3"/>
  <c r="AG994" i="3"/>
  <c r="AH994" i="3"/>
  <c r="AG993" i="3"/>
  <c r="AH993" i="3"/>
  <c r="AG992" i="3"/>
  <c r="AH992" i="3"/>
  <c r="AG991" i="3"/>
  <c r="AH991" i="3"/>
  <c r="AG990" i="3"/>
  <c r="AH990" i="3"/>
  <c r="AG989" i="3"/>
  <c r="AH989" i="3"/>
  <c r="AG988" i="3"/>
  <c r="AH988" i="3"/>
  <c r="AG987" i="3"/>
  <c r="AH987" i="3"/>
  <c r="AG986" i="3"/>
  <c r="AH986" i="3"/>
  <c r="AG985" i="3"/>
  <c r="AH985" i="3"/>
  <c r="AG984" i="3"/>
  <c r="AH984" i="3"/>
  <c r="AG983" i="3"/>
  <c r="AH983" i="3"/>
  <c r="AG982" i="3"/>
  <c r="AH982" i="3"/>
  <c r="AG981" i="3"/>
  <c r="AH981" i="3"/>
  <c r="AG980" i="3"/>
  <c r="AH980" i="3"/>
  <c r="AG979" i="3"/>
  <c r="AH979" i="3"/>
  <c r="AG978" i="3"/>
  <c r="AH978" i="3"/>
  <c r="AG977" i="3"/>
  <c r="AH977" i="3"/>
  <c r="AG976" i="3"/>
  <c r="AH976" i="3"/>
  <c r="AG975" i="3"/>
  <c r="AH975" i="3"/>
  <c r="AG974" i="3"/>
  <c r="AH974" i="3"/>
  <c r="AG973" i="3"/>
  <c r="AH973" i="3"/>
  <c r="AG972" i="3"/>
  <c r="AH972" i="3"/>
  <c r="AG971" i="3"/>
  <c r="AH971" i="3"/>
  <c r="AG970" i="3"/>
  <c r="AH970" i="3"/>
  <c r="AG969" i="3"/>
  <c r="AH969" i="3"/>
  <c r="AG968" i="3"/>
  <c r="AH968" i="3"/>
  <c r="AG967" i="3"/>
  <c r="AH967" i="3"/>
  <c r="AG966" i="3"/>
  <c r="AH966" i="3"/>
  <c r="AG965" i="3"/>
  <c r="AH965" i="3"/>
  <c r="AG964" i="3"/>
  <c r="AH964" i="3"/>
  <c r="AG963" i="3"/>
  <c r="AH963" i="3"/>
  <c r="AG962" i="3"/>
  <c r="AH962" i="3"/>
  <c r="AG961" i="3"/>
  <c r="AH961" i="3"/>
  <c r="AG960" i="3"/>
  <c r="AH960" i="3"/>
  <c r="AG959" i="3"/>
  <c r="AH959" i="3"/>
  <c r="AG958" i="3"/>
  <c r="AH958" i="3"/>
  <c r="AG957" i="3"/>
  <c r="AH957" i="3"/>
  <c r="AG956" i="3"/>
  <c r="AH956" i="3"/>
  <c r="AG955" i="3"/>
  <c r="AH955" i="3"/>
  <c r="AG954" i="3"/>
  <c r="AH954" i="3"/>
  <c r="AG953" i="3"/>
  <c r="AH953" i="3"/>
  <c r="AG952" i="3"/>
  <c r="AH952" i="3"/>
  <c r="AG951" i="3"/>
  <c r="AH951" i="3"/>
  <c r="AG950" i="3"/>
  <c r="AH950" i="3"/>
  <c r="AG949" i="3"/>
  <c r="AH949" i="3"/>
  <c r="AG948" i="3"/>
  <c r="AH948" i="3"/>
  <c r="AG947" i="3"/>
  <c r="AH947" i="3"/>
  <c r="AG946" i="3"/>
  <c r="AH946" i="3"/>
  <c r="AG945" i="3"/>
  <c r="AH945" i="3"/>
  <c r="AG944" i="3"/>
  <c r="AH944" i="3"/>
  <c r="AG943" i="3"/>
  <c r="AH943" i="3"/>
  <c r="AG942" i="3"/>
  <c r="AH942" i="3"/>
  <c r="AG941" i="3"/>
  <c r="AH941" i="3"/>
  <c r="AG940" i="3"/>
  <c r="AH940" i="3"/>
  <c r="AG939" i="3"/>
  <c r="AH939" i="3"/>
  <c r="AG938" i="3"/>
  <c r="AH938" i="3"/>
  <c r="AG937" i="3"/>
  <c r="AH937" i="3"/>
  <c r="AG936" i="3"/>
  <c r="AH936" i="3"/>
  <c r="AG935" i="3"/>
  <c r="AH935" i="3"/>
  <c r="AG934" i="3"/>
  <c r="AH934" i="3"/>
  <c r="AG933" i="3"/>
  <c r="AH933" i="3"/>
  <c r="AG932" i="3"/>
  <c r="AH932" i="3"/>
  <c r="AG931" i="3"/>
  <c r="AH931" i="3"/>
  <c r="AG930" i="3"/>
  <c r="AH930" i="3"/>
  <c r="AG929" i="3"/>
  <c r="AH929" i="3"/>
  <c r="AG928" i="3"/>
  <c r="AH928" i="3"/>
  <c r="AG927" i="3"/>
  <c r="AH927" i="3"/>
  <c r="AG926" i="3"/>
  <c r="AH926" i="3"/>
  <c r="AG925" i="3"/>
  <c r="AH925" i="3"/>
  <c r="AG924" i="3"/>
  <c r="AH924" i="3"/>
  <c r="AG923" i="3"/>
  <c r="AH923" i="3"/>
  <c r="AG922" i="3"/>
  <c r="AH922" i="3"/>
  <c r="AG921" i="3"/>
  <c r="AH921" i="3"/>
  <c r="AG920" i="3"/>
  <c r="AH920" i="3"/>
  <c r="AG919" i="3"/>
  <c r="AH919" i="3"/>
  <c r="AG918" i="3"/>
  <c r="AH918" i="3"/>
  <c r="AG917" i="3"/>
  <c r="AH917" i="3"/>
  <c r="AG916" i="3"/>
  <c r="AH916" i="3"/>
  <c r="AG915" i="3"/>
  <c r="AH915" i="3"/>
  <c r="AG914" i="3"/>
  <c r="AH914" i="3"/>
  <c r="AG913" i="3"/>
  <c r="AH913" i="3"/>
  <c r="AG912" i="3"/>
  <c r="AH912" i="3"/>
  <c r="AG911" i="3"/>
  <c r="AH911" i="3"/>
  <c r="AG910" i="3"/>
  <c r="AH910" i="3"/>
  <c r="AG909" i="3"/>
  <c r="AH909" i="3"/>
  <c r="AG908" i="3"/>
  <c r="AH908" i="3"/>
  <c r="AG907" i="3"/>
  <c r="AH907" i="3"/>
  <c r="AG906" i="3"/>
  <c r="AH906" i="3"/>
  <c r="AG905" i="3"/>
  <c r="AH905" i="3"/>
  <c r="AG904" i="3"/>
  <c r="AH904" i="3"/>
  <c r="AG903" i="3"/>
  <c r="AH903" i="3"/>
  <c r="AG902" i="3"/>
  <c r="AH902" i="3"/>
  <c r="AG901" i="3"/>
  <c r="AH901" i="3"/>
  <c r="AG900" i="3"/>
  <c r="AH900" i="3"/>
  <c r="AG899" i="3"/>
  <c r="AH899" i="3"/>
  <c r="AG898" i="3"/>
  <c r="AH898" i="3"/>
  <c r="AG897" i="3"/>
  <c r="AH897" i="3"/>
  <c r="AG896" i="3"/>
  <c r="AH896" i="3"/>
  <c r="AG895" i="3"/>
  <c r="AH895" i="3"/>
  <c r="AG894" i="3"/>
  <c r="AH894" i="3"/>
  <c r="AG893" i="3"/>
  <c r="AH893" i="3"/>
  <c r="AG892" i="3"/>
  <c r="AH892" i="3"/>
  <c r="AG891" i="3"/>
  <c r="AH891" i="3"/>
  <c r="AG890" i="3"/>
  <c r="AH890" i="3"/>
  <c r="AG889" i="3"/>
  <c r="AH889" i="3"/>
  <c r="AG888" i="3"/>
  <c r="AH888" i="3"/>
  <c r="AG887" i="3"/>
  <c r="AH887" i="3"/>
  <c r="AG886" i="3"/>
  <c r="AH886" i="3"/>
  <c r="AG885" i="3"/>
  <c r="AH885" i="3"/>
  <c r="AG884" i="3"/>
  <c r="AH884" i="3"/>
  <c r="AG883" i="3"/>
  <c r="AH883" i="3"/>
  <c r="AG882" i="3"/>
  <c r="AH882" i="3"/>
  <c r="AG881" i="3"/>
  <c r="AH881" i="3"/>
  <c r="AG880" i="3"/>
  <c r="AH880" i="3"/>
  <c r="AG879" i="3"/>
  <c r="AH879" i="3"/>
  <c r="AG878" i="3"/>
  <c r="AH878" i="3"/>
  <c r="AG877" i="3"/>
  <c r="AH877" i="3"/>
  <c r="AG876" i="3"/>
  <c r="AH876" i="3"/>
  <c r="AG875" i="3"/>
  <c r="AH875" i="3"/>
  <c r="AG874" i="3"/>
  <c r="AH874" i="3"/>
  <c r="AG873" i="3"/>
  <c r="AH873" i="3"/>
  <c r="AG872" i="3"/>
  <c r="AH872" i="3"/>
  <c r="AG871" i="3"/>
  <c r="AH871" i="3"/>
  <c r="AG870" i="3"/>
  <c r="AH870" i="3"/>
  <c r="AG869" i="3"/>
  <c r="AH869" i="3"/>
  <c r="AG868" i="3"/>
  <c r="AH868" i="3"/>
  <c r="AG867" i="3"/>
  <c r="AH867" i="3"/>
  <c r="AG866" i="3"/>
  <c r="AH866" i="3"/>
  <c r="AG865" i="3"/>
  <c r="AH865" i="3"/>
  <c r="AG864" i="3"/>
  <c r="AH864" i="3"/>
  <c r="AG863" i="3"/>
  <c r="AH863" i="3"/>
  <c r="AG862" i="3"/>
  <c r="AH862" i="3"/>
  <c r="AG861" i="3"/>
  <c r="AH861" i="3"/>
  <c r="AG860" i="3"/>
  <c r="AH860" i="3"/>
  <c r="AG859" i="3"/>
  <c r="AH859" i="3"/>
  <c r="AG858" i="3"/>
  <c r="AH858" i="3"/>
  <c r="AG857" i="3"/>
  <c r="AH857" i="3"/>
  <c r="AG856" i="3"/>
  <c r="AH856" i="3"/>
  <c r="AG855" i="3"/>
  <c r="AH855" i="3"/>
  <c r="AG854" i="3"/>
  <c r="AH854" i="3"/>
  <c r="AG853" i="3"/>
  <c r="AH853" i="3"/>
  <c r="AG852" i="3"/>
  <c r="AH852" i="3"/>
  <c r="AG851" i="3"/>
  <c r="AH851" i="3"/>
  <c r="AG850" i="3"/>
  <c r="AH850" i="3"/>
  <c r="AG849" i="3"/>
  <c r="AH849" i="3"/>
  <c r="AG848" i="3"/>
  <c r="AH848" i="3"/>
  <c r="AG847" i="3"/>
  <c r="AH847" i="3"/>
  <c r="AG846" i="3"/>
  <c r="AH846" i="3"/>
  <c r="AG845" i="3"/>
  <c r="AH845" i="3"/>
  <c r="AG844" i="3"/>
  <c r="AH844" i="3"/>
  <c r="AG843" i="3"/>
  <c r="AH843" i="3"/>
  <c r="AG842" i="3"/>
  <c r="AH842" i="3"/>
  <c r="AG841" i="3"/>
  <c r="AH841" i="3"/>
  <c r="AG840" i="3"/>
  <c r="AH840" i="3"/>
  <c r="AG839" i="3"/>
  <c r="AH839" i="3"/>
  <c r="AG838" i="3"/>
  <c r="AH838" i="3"/>
  <c r="AG837" i="3"/>
  <c r="AH837" i="3"/>
  <c r="AG836" i="3"/>
  <c r="AH836" i="3"/>
  <c r="AG835" i="3"/>
  <c r="AH835" i="3"/>
  <c r="AG834" i="3"/>
  <c r="AH834" i="3"/>
  <c r="AG833" i="3"/>
  <c r="AH833" i="3"/>
  <c r="AG832" i="3"/>
  <c r="AH832" i="3"/>
  <c r="AG831" i="3"/>
  <c r="AH831" i="3"/>
  <c r="AG830" i="3"/>
  <c r="AH830" i="3"/>
  <c r="AG829" i="3"/>
  <c r="AH829" i="3"/>
  <c r="AG828" i="3"/>
  <c r="AH828" i="3"/>
  <c r="AG827" i="3"/>
  <c r="AH827" i="3"/>
  <c r="AG826" i="3"/>
  <c r="AH826" i="3"/>
  <c r="AG825" i="3"/>
  <c r="AH825" i="3"/>
  <c r="AG824" i="3"/>
  <c r="AH824" i="3"/>
  <c r="AG823" i="3"/>
  <c r="AH823" i="3"/>
  <c r="AG822" i="3"/>
  <c r="AH822" i="3"/>
  <c r="AG821" i="3"/>
  <c r="AH821" i="3"/>
  <c r="AG820" i="3"/>
  <c r="AH820" i="3"/>
  <c r="AG819" i="3"/>
  <c r="AH819" i="3"/>
  <c r="AG818" i="3"/>
  <c r="AH818" i="3"/>
  <c r="AG817" i="3"/>
  <c r="AH817" i="3"/>
  <c r="AG816" i="3"/>
  <c r="AH816" i="3"/>
  <c r="AG815" i="3"/>
  <c r="AH815" i="3"/>
  <c r="AG814" i="3"/>
  <c r="AH814" i="3"/>
  <c r="AG813" i="3"/>
  <c r="AH813" i="3"/>
  <c r="AG812" i="3"/>
  <c r="AH812" i="3"/>
  <c r="AG811" i="3"/>
  <c r="AH811" i="3"/>
  <c r="AG810" i="3"/>
  <c r="AH810" i="3"/>
  <c r="AG809" i="3"/>
  <c r="AH809" i="3"/>
  <c r="AG808" i="3"/>
  <c r="AH808" i="3"/>
  <c r="AG807" i="3"/>
  <c r="AH807" i="3"/>
  <c r="AG806" i="3"/>
  <c r="AH806" i="3"/>
  <c r="AG805" i="3"/>
  <c r="AH805" i="3"/>
  <c r="AG804" i="3"/>
  <c r="AH804" i="3"/>
  <c r="AG803" i="3"/>
  <c r="AH803" i="3"/>
  <c r="AG802" i="3"/>
  <c r="AH802" i="3"/>
  <c r="AG801" i="3"/>
  <c r="AH801" i="3"/>
  <c r="AG800" i="3"/>
  <c r="AH800" i="3"/>
  <c r="AG799" i="3"/>
  <c r="AH799" i="3"/>
  <c r="AG798" i="3"/>
  <c r="AH798" i="3"/>
  <c r="AG797" i="3"/>
  <c r="AH797" i="3"/>
  <c r="AG796" i="3"/>
  <c r="AH796" i="3"/>
  <c r="AG795" i="3"/>
  <c r="AH795" i="3"/>
  <c r="AG794" i="3"/>
  <c r="AH794" i="3"/>
  <c r="AG793" i="3"/>
  <c r="AH793" i="3"/>
  <c r="AG792" i="3"/>
  <c r="AH792" i="3"/>
  <c r="AG791" i="3"/>
  <c r="AH791" i="3"/>
  <c r="AG790" i="3"/>
  <c r="AH790" i="3"/>
  <c r="AG789" i="3"/>
  <c r="AH789" i="3"/>
  <c r="AG788" i="3"/>
  <c r="AH788" i="3"/>
  <c r="AG787" i="3"/>
  <c r="AH787" i="3"/>
  <c r="AG786" i="3"/>
  <c r="AH786" i="3"/>
  <c r="AG785" i="3"/>
  <c r="AH785" i="3"/>
  <c r="AG784" i="3"/>
  <c r="AH784" i="3"/>
  <c r="AG783" i="3"/>
  <c r="AH783" i="3"/>
  <c r="AG782" i="3"/>
  <c r="AH782" i="3"/>
  <c r="AG781" i="3"/>
  <c r="AH781" i="3"/>
  <c r="AG780" i="3"/>
  <c r="AH780" i="3"/>
  <c r="AG779" i="3"/>
  <c r="AH779" i="3"/>
  <c r="AG778" i="3"/>
  <c r="AH778" i="3"/>
  <c r="AG777" i="3"/>
  <c r="AH777" i="3"/>
  <c r="AG776" i="3"/>
  <c r="AH776" i="3"/>
  <c r="AG775" i="3"/>
  <c r="AH775" i="3"/>
  <c r="AG774" i="3"/>
  <c r="AH774" i="3"/>
  <c r="AG773" i="3"/>
  <c r="AH773" i="3"/>
  <c r="AG772" i="3"/>
  <c r="AH772" i="3"/>
  <c r="AG771" i="3"/>
  <c r="AH771" i="3"/>
  <c r="AI2" i="3"/>
  <c r="AI1165" i="3"/>
  <c r="AI1164" i="3"/>
  <c r="AI1163" i="3"/>
  <c r="AI1162" i="3"/>
  <c r="AI1161" i="3"/>
  <c r="AI1160" i="3"/>
  <c r="AI1159" i="3"/>
  <c r="AI1158" i="3"/>
  <c r="AI1157" i="3"/>
  <c r="AI1156" i="3"/>
  <c r="AI1155" i="3"/>
  <c r="AI1154" i="3"/>
  <c r="AI1153" i="3"/>
  <c r="AI1152" i="3"/>
  <c r="AI1151" i="3"/>
  <c r="AI1150" i="3"/>
  <c r="AI1149" i="3"/>
  <c r="AI1148" i="3"/>
  <c r="AI1147" i="3"/>
  <c r="AI1146" i="3"/>
  <c r="AI1145" i="3"/>
  <c r="AI1144" i="3"/>
  <c r="AI1143" i="3"/>
  <c r="AI1142" i="3"/>
  <c r="AI1141" i="3"/>
  <c r="AI1140" i="3"/>
  <c r="AI1139" i="3"/>
  <c r="AI1138" i="3"/>
  <c r="AI1137" i="3"/>
  <c r="AI1136" i="3"/>
  <c r="AI1135" i="3"/>
  <c r="AI1134" i="3"/>
  <c r="AI1133" i="3"/>
  <c r="AI1132" i="3"/>
  <c r="AI1131" i="3"/>
  <c r="AI1130" i="3"/>
  <c r="AI1129" i="3"/>
  <c r="AI1128" i="3"/>
  <c r="AI1127" i="3"/>
  <c r="AI1126" i="3"/>
  <c r="AI1125" i="3"/>
  <c r="AI1124" i="3"/>
  <c r="AI1123" i="3"/>
  <c r="AI1122" i="3"/>
  <c r="AI1121" i="3"/>
  <c r="AI1120" i="3"/>
  <c r="AI1119" i="3"/>
  <c r="AI1118" i="3"/>
  <c r="AI1117" i="3"/>
  <c r="AI1116" i="3"/>
  <c r="AI1115" i="3"/>
  <c r="AI1114" i="3"/>
  <c r="AI1113" i="3"/>
  <c r="AI1112" i="3"/>
  <c r="AI1111" i="3"/>
  <c r="AI1110" i="3"/>
  <c r="AI1109" i="3"/>
  <c r="AI1108" i="3"/>
  <c r="AI1107" i="3"/>
  <c r="AI1106" i="3"/>
  <c r="AI1105" i="3"/>
  <c r="AI1104" i="3"/>
  <c r="AI1103" i="3"/>
  <c r="AI1102" i="3"/>
  <c r="AI1101" i="3"/>
  <c r="AI1100" i="3"/>
  <c r="AI1099" i="3"/>
  <c r="AI1098" i="3"/>
  <c r="AI1097" i="3"/>
  <c r="AI1096" i="3"/>
  <c r="AI1095" i="3"/>
  <c r="AI1094" i="3"/>
  <c r="AI1093" i="3"/>
  <c r="AI1092" i="3"/>
  <c r="AI1091" i="3"/>
  <c r="AI1090" i="3"/>
  <c r="AI1089" i="3"/>
  <c r="AI1088" i="3"/>
  <c r="AI1087" i="3"/>
  <c r="AI1086" i="3"/>
  <c r="AI1085" i="3"/>
  <c r="AI1084" i="3"/>
  <c r="AI1083" i="3"/>
  <c r="AI1082" i="3"/>
  <c r="AI1081" i="3"/>
  <c r="AI1080" i="3"/>
  <c r="AI1079" i="3"/>
  <c r="AI1078" i="3"/>
  <c r="AI1077" i="3"/>
  <c r="AI1076" i="3"/>
  <c r="AI1075" i="3"/>
  <c r="AI1074" i="3"/>
  <c r="AI1073" i="3"/>
  <c r="AI1072" i="3"/>
  <c r="AI1071" i="3"/>
  <c r="AI1070" i="3"/>
  <c r="AI1069" i="3"/>
  <c r="AI1068" i="3"/>
  <c r="AI1067" i="3"/>
  <c r="AI1066" i="3"/>
  <c r="AI1065" i="3"/>
  <c r="AI1064" i="3"/>
  <c r="AI1063" i="3"/>
  <c r="AI1062" i="3"/>
  <c r="AI1061" i="3"/>
  <c r="AI1060" i="3"/>
  <c r="AI1059" i="3"/>
  <c r="AI1058" i="3"/>
  <c r="AI1057" i="3"/>
  <c r="AI1056" i="3"/>
  <c r="AI1055" i="3"/>
  <c r="AI1054" i="3"/>
  <c r="AI1053" i="3"/>
  <c r="AI1052" i="3"/>
  <c r="AI1051" i="3"/>
  <c r="AI1050" i="3"/>
  <c r="AI1049" i="3"/>
  <c r="AI1048" i="3"/>
  <c r="AI1047" i="3"/>
  <c r="AI1046" i="3"/>
  <c r="AI1045" i="3"/>
  <c r="AI1044" i="3"/>
  <c r="AI1043" i="3"/>
  <c r="AI1042" i="3"/>
  <c r="AI1041" i="3"/>
  <c r="AI1040" i="3"/>
  <c r="AI1039" i="3"/>
  <c r="AI1038" i="3"/>
  <c r="AI1037" i="3"/>
  <c r="AI1036" i="3"/>
  <c r="AI1035" i="3"/>
  <c r="AI1034" i="3"/>
  <c r="AI1033" i="3"/>
  <c r="AI1032" i="3"/>
  <c r="AI1031" i="3"/>
  <c r="AI1030" i="3"/>
  <c r="AI1029" i="3"/>
  <c r="AI1028" i="3"/>
  <c r="AI1027" i="3"/>
  <c r="AI1026" i="3"/>
  <c r="AI1025" i="3"/>
  <c r="AI1024" i="3"/>
  <c r="AI1023" i="3"/>
  <c r="AI1022" i="3"/>
  <c r="AI1021" i="3"/>
  <c r="AI1020" i="3"/>
  <c r="AI1019" i="3"/>
  <c r="AI1018" i="3"/>
  <c r="AI1017" i="3"/>
  <c r="AI1016" i="3"/>
  <c r="AI1015" i="3"/>
  <c r="AI1014" i="3"/>
  <c r="AI1013" i="3"/>
  <c r="AI1012" i="3"/>
  <c r="AI1011" i="3"/>
  <c r="AI1010" i="3"/>
  <c r="AI1009" i="3"/>
  <c r="AI1008" i="3"/>
  <c r="AI1007" i="3"/>
  <c r="AI1006" i="3"/>
  <c r="AI1005" i="3"/>
  <c r="AI1004" i="3"/>
  <c r="AI1003" i="3"/>
  <c r="AI1002" i="3"/>
  <c r="AI1001" i="3"/>
  <c r="AI1000" i="3"/>
  <c r="AI999" i="3"/>
  <c r="AI998" i="3"/>
  <c r="AI997" i="3"/>
  <c r="AI996" i="3"/>
  <c r="AI995" i="3"/>
  <c r="AI994" i="3"/>
  <c r="AI993" i="3"/>
  <c r="AI992" i="3"/>
  <c r="AI991" i="3"/>
  <c r="AI990" i="3"/>
  <c r="AI989" i="3"/>
  <c r="AI988" i="3"/>
  <c r="AI987" i="3"/>
  <c r="AI986" i="3"/>
  <c r="AI985" i="3"/>
  <c r="AI984" i="3"/>
  <c r="AI983" i="3"/>
  <c r="AI982" i="3"/>
  <c r="AI981" i="3"/>
  <c r="AI980" i="3"/>
  <c r="AI979" i="3"/>
  <c r="AI978" i="3"/>
  <c r="AI977" i="3"/>
  <c r="AI976" i="3"/>
  <c r="AI975" i="3"/>
  <c r="AI974" i="3"/>
  <c r="AI973" i="3"/>
  <c r="AI972" i="3"/>
  <c r="AI971" i="3"/>
  <c r="AI970" i="3"/>
  <c r="AI969" i="3"/>
  <c r="AI968" i="3"/>
  <c r="AI967" i="3"/>
  <c r="AI966" i="3"/>
  <c r="AI965" i="3"/>
  <c r="AI964" i="3"/>
  <c r="AI963" i="3"/>
  <c r="AI962" i="3"/>
  <c r="AI961" i="3"/>
  <c r="AI960" i="3"/>
  <c r="AI959" i="3"/>
  <c r="AI958" i="3"/>
  <c r="AI957" i="3"/>
  <c r="AI956" i="3"/>
  <c r="AI955" i="3"/>
  <c r="AI954" i="3"/>
  <c r="AI953" i="3"/>
  <c r="AI952" i="3"/>
  <c r="AI951" i="3"/>
  <c r="AI950" i="3"/>
  <c r="AI949" i="3"/>
  <c r="AI948" i="3"/>
  <c r="AI947" i="3"/>
  <c r="AI946" i="3"/>
  <c r="AI945" i="3"/>
  <c r="AI944" i="3"/>
  <c r="AI943" i="3"/>
  <c r="AI942" i="3"/>
  <c r="AI941" i="3"/>
  <c r="AI940" i="3"/>
  <c r="AI939" i="3"/>
  <c r="AI938" i="3"/>
  <c r="AI937" i="3"/>
  <c r="AI936" i="3"/>
  <c r="AI935" i="3"/>
  <c r="AI934" i="3"/>
  <c r="AI933" i="3"/>
  <c r="AI932" i="3"/>
  <c r="AI931" i="3"/>
  <c r="AI930" i="3"/>
  <c r="AI929" i="3"/>
  <c r="AI928" i="3"/>
  <c r="AI927" i="3"/>
  <c r="AI926" i="3"/>
  <c r="AI925" i="3"/>
  <c r="AI924" i="3"/>
  <c r="AI923" i="3"/>
  <c r="AI922" i="3"/>
  <c r="AI921" i="3"/>
  <c r="AI920" i="3"/>
  <c r="AI919" i="3"/>
  <c r="AI918" i="3"/>
  <c r="AI917" i="3"/>
  <c r="AI916" i="3"/>
  <c r="AI915" i="3"/>
  <c r="AI914" i="3"/>
  <c r="AI913" i="3"/>
  <c r="AI912" i="3"/>
  <c r="AI911" i="3"/>
  <c r="AI910" i="3"/>
  <c r="AI909" i="3"/>
  <c r="AI908" i="3"/>
  <c r="AI907" i="3"/>
  <c r="AI906" i="3"/>
  <c r="AI905" i="3"/>
  <c r="AI904" i="3"/>
  <c r="AI903" i="3"/>
  <c r="AI902" i="3"/>
  <c r="AI901" i="3"/>
  <c r="AI900" i="3"/>
  <c r="AI899" i="3"/>
  <c r="AI898" i="3"/>
  <c r="AI897" i="3"/>
  <c r="AI896" i="3"/>
  <c r="AI895" i="3"/>
  <c r="AI894" i="3"/>
  <c r="AI893" i="3"/>
  <c r="AI892" i="3"/>
  <c r="AI891" i="3"/>
  <c r="AI890" i="3"/>
  <c r="AI889" i="3"/>
  <c r="AI888" i="3"/>
  <c r="AI887" i="3"/>
  <c r="AI886" i="3"/>
  <c r="AI885" i="3"/>
  <c r="AI884" i="3"/>
  <c r="AI883" i="3"/>
  <c r="AI882" i="3"/>
  <c r="AI881" i="3"/>
  <c r="AI880" i="3"/>
  <c r="AI879" i="3"/>
  <c r="AI878" i="3"/>
  <c r="AI877" i="3"/>
  <c r="AI876" i="3"/>
  <c r="AI875" i="3"/>
  <c r="AI874" i="3"/>
  <c r="AI873" i="3"/>
  <c r="AI872" i="3"/>
  <c r="AI871" i="3"/>
  <c r="AI870" i="3"/>
  <c r="AI869" i="3"/>
  <c r="AI868" i="3"/>
  <c r="AI867" i="3"/>
  <c r="AI866" i="3"/>
  <c r="AI865" i="3"/>
  <c r="AI864" i="3"/>
  <c r="AI863" i="3"/>
  <c r="AI862" i="3"/>
  <c r="AI861" i="3"/>
  <c r="AI860" i="3"/>
  <c r="AI859" i="3"/>
  <c r="AI858" i="3"/>
  <c r="AI857" i="3"/>
  <c r="AI856" i="3"/>
  <c r="AI855" i="3"/>
  <c r="AI854" i="3"/>
  <c r="AI853" i="3"/>
  <c r="AI852" i="3"/>
  <c r="AI851" i="3"/>
  <c r="AI850" i="3"/>
  <c r="AI849" i="3"/>
  <c r="AI848" i="3"/>
  <c r="AI847" i="3"/>
  <c r="AI846" i="3"/>
  <c r="AI845" i="3"/>
  <c r="AI844" i="3"/>
  <c r="AI843" i="3"/>
  <c r="AI842" i="3"/>
  <c r="AI841" i="3"/>
  <c r="AI840" i="3"/>
  <c r="AI839" i="3"/>
  <c r="AI838" i="3"/>
  <c r="AI837" i="3"/>
  <c r="AI836" i="3"/>
  <c r="AI835" i="3"/>
  <c r="AI834" i="3"/>
  <c r="AI833" i="3"/>
  <c r="AI832" i="3"/>
  <c r="AI831" i="3"/>
  <c r="AI830" i="3"/>
  <c r="AI829" i="3"/>
  <c r="AI828" i="3"/>
  <c r="AI827" i="3"/>
  <c r="AI826" i="3"/>
  <c r="AI825" i="3"/>
  <c r="AI824" i="3"/>
  <c r="AI823" i="3"/>
  <c r="AI822" i="3"/>
  <c r="AI821" i="3"/>
  <c r="AI820" i="3"/>
  <c r="AI819" i="3"/>
  <c r="AI818" i="3"/>
  <c r="AI817" i="3"/>
  <c r="AI816" i="3"/>
  <c r="AI815" i="3"/>
  <c r="AI814" i="3"/>
  <c r="AI813" i="3"/>
  <c r="AI812" i="3"/>
  <c r="AI811" i="3"/>
  <c r="AI810" i="3"/>
  <c r="AI809" i="3"/>
  <c r="AI808" i="3"/>
  <c r="AI807" i="3"/>
  <c r="AI806" i="3"/>
  <c r="AI805" i="3"/>
  <c r="AI804" i="3"/>
  <c r="AI803" i="3"/>
  <c r="AI802" i="3"/>
  <c r="AI801" i="3"/>
  <c r="AI800" i="3"/>
  <c r="AI799" i="3"/>
  <c r="AI798" i="3"/>
  <c r="AI797" i="3"/>
  <c r="AI796" i="3"/>
  <c r="AI795" i="3"/>
  <c r="AI794" i="3"/>
  <c r="AI793" i="3"/>
  <c r="AI792" i="3"/>
  <c r="AI791" i="3"/>
  <c r="AI790" i="3"/>
  <c r="AI789" i="3"/>
  <c r="AI788" i="3"/>
  <c r="AI787" i="3"/>
  <c r="AI786" i="3"/>
  <c r="AI785" i="3"/>
  <c r="AI784" i="3"/>
  <c r="AI783" i="3"/>
  <c r="AI782" i="3"/>
  <c r="AI781" i="3"/>
  <c r="AI780" i="3"/>
  <c r="AI779" i="3"/>
  <c r="AI778" i="3"/>
  <c r="AI777" i="3"/>
  <c r="AI776" i="3"/>
  <c r="AI775" i="3"/>
  <c r="AI774" i="3"/>
  <c r="AI773" i="3"/>
  <c r="AI772" i="3"/>
  <c r="AI771" i="3"/>
  <c r="AI770" i="3"/>
  <c r="AI769" i="3"/>
  <c r="AI768" i="3"/>
  <c r="AI767" i="3"/>
  <c r="AI766" i="3"/>
  <c r="AI765" i="3"/>
  <c r="AI764" i="3"/>
  <c r="AI763" i="3"/>
  <c r="AI762" i="3"/>
  <c r="AI761" i="3"/>
  <c r="AI760" i="3"/>
  <c r="AI759" i="3"/>
  <c r="AI758" i="3"/>
  <c r="AI757" i="3"/>
  <c r="AI756" i="3"/>
  <c r="AI755" i="3"/>
  <c r="AI754" i="3"/>
  <c r="AI753" i="3"/>
  <c r="AI752" i="3"/>
  <c r="AI751" i="3"/>
  <c r="AI750" i="3"/>
  <c r="AI749" i="3"/>
  <c r="AI748" i="3"/>
  <c r="AI747" i="3"/>
  <c r="AI746" i="3"/>
  <c r="AI745" i="3"/>
  <c r="AI744" i="3"/>
  <c r="AI743" i="3"/>
  <c r="AI742" i="3"/>
  <c r="AI741" i="3"/>
  <c r="AI740" i="3"/>
  <c r="AI739" i="3"/>
  <c r="AI738" i="3"/>
  <c r="AI737" i="3"/>
  <c r="AI736" i="3"/>
  <c r="AI735" i="3"/>
  <c r="AI734" i="3"/>
  <c r="AI733" i="3"/>
  <c r="AI732" i="3"/>
  <c r="AI731" i="3"/>
  <c r="AI730" i="3"/>
  <c r="AI729" i="3"/>
  <c r="AI728" i="3"/>
  <c r="AI727" i="3"/>
  <c r="AI726" i="3"/>
  <c r="AI725" i="3"/>
  <c r="AI724" i="3"/>
  <c r="AI723" i="3"/>
  <c r="AI722" i="3"/>
  <c r="AI721" i="3"/>
  <c r="AI720" i="3"/>
  <c r="AI719" i="3"/>
  <c r="AI718" i="3"/>
  <c r="AI717" i="3"/>
  <c r="AI716" i="3"/>
  <c r="AI715" i="3"/>
  <c r="AI714" i="3"/>
  <c r="AI713" i="3"/>
  <c r="AI712" i="3"/>
  <c r="AI711" i="3"/>
  <c r="AI710" i="3"/>
  <c r="AI709" i="3"/>
  <c r="AI708" i="3"/>
  <c r="AI707" i="3"/>
  <c r="AI706" i="3"/>
  <c r="AI705" i="3"/>
  <c r="AI704" i="3"/>
  <c r="AI703" i="3"/>
  <c r="AI702" i="3"/>
  <c r="AI701" i="3"/>
  <c r="AI700" i="3"/>
  <c r="AI699" i="3"/>
  <c r="AI698" i="3"/>
  <c r="AI697" i="3"/>
  <c r="AI696" i="3"/>
  <c r="AI695" i="3"/>
  <c r="AI694" i="3"/>
  <c r="AI693" i="3"/>
  <c r="AI692" i="3"/>
  <c r="AI691" i="3"/>
  <c r="AI690" i="3"/>
  <c r="AI689" i="3"/>
  <c r="AI688" i="3"/>
  <c r="AI687" i="3"/>
  <c r="AI686" i="3"/>
  <c r="AI685" i="3"/>
  <c r="AI684" i="3"/>
  <c r="AI683" i="3"/>
  <c r="AI682" i="3"/>
  <c r="AI681" i="3"/>
  <c r="AI680" i="3"/>
  <c r="AI679" i="3"/>
  <c r="AI678" i="3"/>
  <c r="AI677" i="3"/>
  <c r="AI676" i="3"/>
  <c r="AI675" i="3"/>
  <c r="AI674" i="3"/>
  <c r="AI673" i="3"/>
  <c r="AI672" i="3"/>
  <c r="AI671" i="3"/>
  <c r="AI670" i="3"/>
  <c r="AI669" i="3"/>
  <c r="AI668" i="3"/>
  <c r="AI667" i="3"/>
  <c r="AI666" i="3"/>
  <c r="AI665" i="3"/>
  <c r="AI664" i="3"/>
  <c r="AI663" i="3"/>
  <c r="AI662" i="3"/>
  <c r="AI661" i="3"/>
  <c r="AI660" i="3"/>
  <c r="AI659" i="3"/>
  <c r="AI658" i="3"/>
  <c r="AI657" i="3"/>
  <c r="AI656" i="3"/>
  <c r="AI655" i="3"/>
  <c r="AI654" i="3"/>
  <c r="AI653" i="3"/>
  <c r="AI652" i="3"/>
  <c r="AI651" i="3"/>
  <c r="AI650" i="3"/>
  <c r="AI649" i="3"/>
  <c r="AI648" i="3"/>
  <c r="AI647" i="3"/>
  <c r="AI646" i="3"/>
  <c r="AI645" i="3"/>
  <c r="AI644" i="3"/>
  <c r="AI643" i="3"/>
  <c r="AI642" i="3"/>
  <c r="AI641" i="3"/>
  <c r="AI640" i="3"/>
  <c r="AI639" i="3"/>
  <c r="AI638" i="3"/>
  <c r="AI637" i="3"/>
  <c r="AI636" i="3"/>
  <c r="AI635" i="3"/>
  <c r="AI634" i="3"/>
  <c r="AI633" i="3"/>
  <c r="AI632" i="3"/>
  <c r="AI631" i="3"/>
  <c r="AI630" i="3"/>
  <c r="AI629" i="3"/>
  <c r="AI628" i="3"/>
  <c r="AI627" i="3"/>
  <c r="AI626" i="3"/>
  <c r="AI625" i="3"/>
  <c r="AI624" i="3"/>
  <c r="AI623" i="3"/>
  <c r="AI622" i="3"/>
  <c r="AI621" i="3"/>
  <c r="AI620" i="3"/>
  <c r="AI619" i="3"/>
  <c r="AI618" i="3"/>
  <c r="AI617" i="3"/>
  <c r="AI616" i="3"/>
  <c r="AI615" i="3"/>
  <c r="AI614" i="3"/>
  <c r="AI613" i="3"/>
  <c r="AI612" i="3"/>
  <c r="AI611" i="3"/>
  <c r="AI610" i="3"/>
  <c r="AI609" i="3"/>
  <c r="AI608" i="3"/>
  <c r="AI607" i="3"/>
  <c r="AI606" i="3"/>
  <c r="AI605" i="3"/>
  <c r="AI604" i="3"/>
  <c r="AI603" i="3"/>
  <c r="AI602" i="3"/>
  <c r="AI601" i="3"/>
  <c r="AI600" i="3"/>
  <c r="AI599" i="3"/>
  <c r="AI598" i="3"/>
  <c r="AI597" i="3"/>
  <c r="AI596" i="3"/>
  <c r="AI595" i="3"/>
  <c r="AI594" i="3"/>
  <c r="AI593" i="3"/>
  <c r="AI592" i="3"/>
  <c r="AI591" i="3"/>
  <c r="AI590" i="3"/>
  <c r="AI589" i="3"/>
  <c r="AI588" i="3"/>
  <c r="AI587" i="3"/>
  <c r="AI586" i="3"/>
  <c r="AI585" i="3"/>
  <c r="AI584" i="3"/>
  <c r="AI583" i="3"/>
  <c r="AI582" i="3"/>
  <c r="AI581" i="3"/>
  <c r="AI580" i="3"/>
  <c r="AI579" i="3"/>
  <c r="AI578" i="3"/>
  <c r="AI577" i="3"/>
  <c r="AI576" i="3"/>
  <c r="AI575" i="3"/>
  <c r="AI574" i="3"/>
  <c r="AI573" i="3"/>
  <c r="AI572" i="3"/>
  <c r="AI571" i="3"/>
  <c r="AI570" i="3"/>
  <c r="AI569" i="3"/>
  <c r="AI568" i="3"/>
  <c r="AI567" i="3"/>
  <c r="AI566" i="3"/>
  <c r="AI565" i="3"/>
  <c r="AI564" i="3"/>
  <c r="AI563" i="3"/>
  <c r="AI562" i="3"/>
  <c r="AI561" i="3"/>
  <c r="AI560" i="3"/>
  <c r="AI559" i="3"/>
  <c r="AI558" i="3"/>
  <c r="AI557" i="3"/>
  <c r="AI556" i="3"/>
  <c r="AI555" i="3"/>
  <c r="AI554" i="3"/>
  <c r="AI553" i="3"/>
  <c r="AI552" i="3"/>
  <c r="AI551" i="3"/>
  <c r="AI550" i="3"/>
  <c r="AI549" i="3"/>
  <c r="AI548" i="3"/>
  <c r="AI547" i="3"/>
  <c r="AI546" i="3"/>
  <c r="AI545" i="3"/>
  <c r="AI544" i="3"/>
  <c r="AI543" i="3"/>
  <c r="AI542" i="3"/>
  <c r="AI541" i="3"/>
  <c r="AI540" i="3"/>
  <c r="AI539" i="3"/>
  <c r="AI538" i="3"/>
  <c r="AI537" i="3"/>
  <c r="AI536" i="3"/>
  <c r="AI535" i="3"/>
  <c r="AI534" i="3"/>
  <c r="AI533" i="3"/>
  <c r="AI532" i="3"/>
  <c r="AI531" i="3"/>
  <c r="AI530" i="3"/>
  <c r="AI529" i="3"/>
  <c r="AI528" i="3"/>
  <c r="AI527" i="3"/>
  <c r="AI526" i="3"/>
  <c r="AI525" i="3"/>
  <c r="AI524" i="3"/>
  <c r="AI523" i="3"/>
  <c r="AI522" i="3"/>
  <c r="AI521" i="3"/>
  <c r="AI520" i="3"/>
  <c r="AI519" i="3"/>
  <c r="AI518" i="3"/>
  <c r="AI517" i="3"/>
  <c r="AI516" i="3"/>
  <c r="AI515" i="3"/>
  <c r="AI514" i="3"/>
  <c r="AI513" i="3"/>
  <c r="AI512" i="3"/>
  <c r="AI511" i="3"/>
  <c r="AI510" i="3"/>
  <c r="AI509" i="3"/>
  <c r="AI508" i="3"/>
  <c r="AI507" i="3"/>
  <c r="AI506" i="3"/>
  <c r="AI505" i="3"/>
  <c r="AI504" i="3"/>
  <c r="AI503" i="3"/>
  <c r="AI502" i="3"/>
  <c r="AI501" i="3"/>
  <c r="AI500" i="3"/>
  <c r="AI499" i="3"/>
  <c r="AI498" i="3"/>
  <c r="AI497" i="3"/>
  <c r="AI496" i="3"/>
  <c r="AI495" i="3"/>
  <c r="AI494" i="3"/>
  <c r="AI493" i="3"/>
  <c r="AI492" i="3"/>
  <c r="AI491" i="3"/>
  <c r="AI490" i="3"/>
  <c r="AI489" i="3"/>
  <c r="AI488" i="3"/>
  <c r="AI487" i="3"/>
  <c r="AI486" i="3"/>
  <c r="AI485" i="3"/>
  <c r="AI484" i="3"/>
  <c r="AI483" i="3"/>
  <c r="AI482" i="3"/>
  <c r="AI481" i="3"/>
  <c r="AI480" i="3"/>
  <c r="AI479" i="3"/>
  <c r="AI478" i="3"/>
  <c r="AI477" i="3"/>
  <c r="AI476" i="3"/>
  <c r="AI475" i="3"/>
  <c r="AI474" i="3"/>
  <c r="AI473" i="3"/>
  <c r="AI472" i="3"/>
  <c r="AI471" i="3"/>
  <c r="AI470" i="3"/>
  <c r="AI469" i="3"/>
  <c r="AI468" i="3"/>
  <c r="AI467" i="3"/>
  <c r="AI466" i="3"/>
  <c r="AI465" i="3"/>
  <c r="AI464" i="3"/>
  <c r="AI463" i="3"/>
  <c r="AI462" i="3"/>
  <c r="AI461" i="3"/>
  <c r="AI460" i="3"/>
  <c r="AI459" i="3"/>
  <c r="AI458" i="3"/>
  <c r="AI457" i="3"/>
  <c r="AI456" i="3"/>
  <c r="AI455" i="3"/>
  <c r="AI454" i="3"/>
  <c r="AI453" i="3"/>
  <c r="AI452" i="3"/>
  <c r="AI451" i="3"/>
  <c r="AI450" i="3"/>
  <c r="AI449" i="3"/>
  <c r="AI448" i="3"/>
  <c r="AI447" i="3"/>
  <c r="AI446" i="3"/>
  <c r="AI445" i="3"/>
  <c r="AI444" i="3"/>
  <c r="AI443" i="3"/>
  <c r="AI442" i="3"/>
  <c r="AI441" i="3"/>
  <c r="AI440" i="3"/>
  <c r="AI439" i="3"/>
  <c r="AI438" i="3"/>
  <c r="AI437" i="3"/>
  <c r="AI436" i="3"/>
  <c r="AI435" i="3"/>
  <c r="AI434" i="3"/>
  <c r="AI433" i="3"/>
  <c r="AI432" i="3"/>
  <c r="AI431" i="3"/>
  <c r="AI430" i="3"/>
  <c r="AI429" i="3"/>
  <c r="AI428" i="3"/>
  <c r="AI427" i="3"/>
  <c r="AI426" i="3"/>
  <c r="AI425" i="3"/>
  <c r="AI424" i="3"/>
  <c r="AI423" i="3"/>
  <c r="AI422" i="3"/>
  <c r="AI421" i="3"/>
  <c r="AI420" i="3"/>
  <c r="AI419" i="3"/>
  <c r="AI418" i="3"/>
  <c r="AI417" i="3"/>
  <c r="AI416" i="3"/>
  <c r="AI415" i="3"/>
  <c r="AI414" i="3"/>
  <c r="AI413" i="3"/>
  <c r="AI412" i="3"/>
  <c r="AI411" i="3"/>
  <c r="AI410" i="3"/>
  <c r="AI409" i="3"/>
  <c r="AI408" i="3"/>
  <c r="AI407" i="3"/>
  <c r="AI406" i="3"/>
  <c r="AI405" i="3"/>
  <c r="AI404" i="3"/>
  <c r="AI403" i="3"/>
  <c r="AI402" i="3"/>
  <c r="AI401" i="3"/>
  <c r="AI400" i="3"/>
  <c r="AI399" i="3"/>
  <c r="AI398" i="3"/>
  <c r="AI397" i="3"/>
  <c r="AI396" i="3"/>
  <c r="AI395" i="3"/>
  <c r="AI394" i="3"/>
  <c r="AI393" i="3"/>
  <c r="AI392" i="3"/>
  <c r="AI391" i="3"/>
  <c r="AI390" i="3"/>
  <c r="AI389" i="3"/>
  <c r="AI388" i="3"/>
  <c r="AI387" i="3"/>
  <c r="AI386" i="3"/>
  <c r="AI385" i="3"/>
  <c r="AI384" i="3"/>
  <c r="AI383" i="3"/>
  <c r="AI382" i="3"/>
  <c r="AI381" i="3"/>
  <c r="AI380" i="3"/>
  <c r="AI379" i="3"/>
  <c r="AI378" i="3"/>
  <c r="AI377" i="3"/>
  <c r="AI376" i="3"/>
  <c r="AI375" i="3"/>
  <c r="AI374" i="3"/>
  <c r="AI373" i="3"/>
  <c r="AI372" i="3"/>
  <c r="AI371" i="3"/>
  <c r="AI370" i="3"/>
  <c r="AI369" i="3"/>
  <c r="AI368" i="3"/>
  <c r="AI367" i="3"/>
  <c r="AI366" i="3"/>
  <c r="AI365" i="3"/>
  <c r="AI364" i="3"/>
  <c r="AI363" i="3"/>
  <c r="AI362" i="3"/>
  <c r="AI361" i="3"/>
  <c r="AI360" i="3"/>
  <c r="AI359" i="3"/>
  <c r="AI358" i="3"/>
  <c r="AI357" i="3"/>
  <c r="AI356" i="3"/>
  <c r="AI355" i="3"/>
  <c r="AI354" i="3"/>
  <c r="AI353" i="3"/>
  <c r="AI352" i="3"/>
  <c r="AI351" i="3"/>
  <c r="AI350" i="3"/>
  <c r="AI349" i="3"/>
  <c r="AI348" i="3"/>
  <c r="AI347" i="3"/>
  <c r="AI346" i="3"/>
  <c r="AI345" i="3"/>
  <c r="AI344" i="3"/>
  <c r="AI343" i="3"/>
  <c r="AI342" i="3"/>
  <c r="AI341" i="3"/>
  <c r="AI340" i="3"/>
  <c r="AI339" i="3"/>
  <c r="AI338" i="3"/>
  <c r="AI337" i="3"/>
  <c r="AI336" i="3"/>
  <c r="AI335" i="3"/>
  <c r="AI334" i="3"/>
  <c r="AI333" i="3"/>
  <c r="AI332" i="3"/>
  <c r="AI331" i="3"/>
  <c r="AI330" i="3"/>
  <c r="AI329" i="3"/>
  <c r="AI328" i="3"/>
  <c r="AI327" i="3"/>
  <c r="AI326" i="3"/>
  <c r="AI325" i="3"/>
  <c r="AI324" i="3"/>
  <c r="AI323" i="3"/>
  <c r="AI322" i="3"/>
  <c r="AI321" i="3"/>
  <c r="AI320" i="3"/>
  <c r="AI319" i="3"/>
  <c r="AI318" i="3"/>
  <c r="AI317" i="3"/>
  <c r="AI316" i="3"/>
  <c r="AI315" i="3"/>
  <c r="AI314" i="3"/>
  <c r="AI313" i="3"/>
  <c r="AI312" i="3"/>
  <c r="AI311" i="3"/>
  <c r="AI310" i="3"/>
  <c r="AI309" i="3"/>
  <c r="AI308" i="3"/>
  <c r="AI307" i="3"/>
  <c r="AI306" i="3"/>
  <c r="AI305" i="3"/>
  <c r="AI304" i="3"/>
  <c r="AI303" i="3"/>
  <c r="AI302" i="3"/>
  <c r="AI301" i="3"/>
  <c r="AI300" i="3"/>
  <c r="AI299" i="3"/>
  <c r="AI298" i="3"/>
  <c r="AI297" i="3"/>
  <c r="AI296" i="3"/>
  <c r="AI295" i="3"/>
  <c r="AI294" i="3"/>
  <c r="AI293" i="3"/>
  <c r="AI292" i="3"/>
  <c r="AI291" i="3"/>
  <c r="AI290" i="3"/>
  <c r="AI289" i="3"/>
  <c r="AI288" i="3"/>
  <c r="AI287" i="3"/>
  <c r="AI286" i="3"/>
  <c r="AI285" i="3"/>
  <c r="AI284" i="3"/>
  <c r="AI283" i="3"/>
  <c r="AI282" i="3"/>
  <c r="AI281" i="3"/>
  <c r="AI280" i="3"/>
  <c r="AI279" i="3"/>
  <c r="AI278" i="3"/>
  <c r="AI277" i="3"/>
  <c r="AI276" i="3"/>
  <c r="AI275" i="3"/>
  <c r="AI274" i="3"/>
  <c r="AI273" i="3"/>
  <c r="AI272" i="3"/>
  <c r="AI271" i="3"/>
  <c r="AI270" i="3"/>
  <c r="AI269" i="3"/>
  <c r="AI268" i="3"/>
  <c r="AI267" i="3"/>
  <c r="AI266" i="3"/>
  <c r="AI265" i="3"/>
  <c r="AI264" i="3"/>
  <c r="AI263" i="3"/>
  <c r="AI262" i="3"/>
  <c r="AI261" i="3"/>
  <c r="AI260" i="3"/>
  <c r="AI259" i="3"/>
  <c r="AI258" i="3"/>
  <c r="AI257" i="3"/>
  <c r="AI256" i="3"/>
  <c r="AI255" i="3"/>
  <c r="AI254" i="3"/>
  <c r="AI253" i="3"/>
  <c r="AI252" i="3"/>
  <c r="AI251" i="3"/>
  <c r="AI250" i="3"/>
  <c r="AI249" i="3"/>
  <c r="AI248" i="3"/>
  <c r="AI247" i="3"/>
  <c r="AI246" i="3"/>
  <c r="AI245" i="3"/>
  <c r="AI244" i="3"/>
  <c r="AI243" i="3"/>
  <c r="AI242" i="3"/>
  <c r="AI241" i="3"/>
  <c r="AI240" i="3"/>
  <c r="AI239" i="3"/>
  <c r="AI238" i="3"/>
  <c r="AI237" i="3"/>
  <c r="AI236" i="3"/>
  <c r="AI235" i="3"/>
  <c r="AI234" i="3"/>
  <c r="AI233" i="3"/>
  <c r="AI232" i="3"/>
  <c r="AI231" i="3"/>
  <c r="AI230" i="3"/>
  <c r="AI229" i="3"/>
  <c r="AI228" i="3"/>
  <c r="AI227" i="3"/>
  <c r="AI226" i="3"/>
  <c r="AI225" i="3"/>
  <c r="AI224" i="3"/>
  <c r="AI223" i="3"/>
  <c r="AI222" i="3"/>
  <c r="AI221" i="3"/>
  <c r="AI220" i="3"/>
  <c r="AI219" i="3"/>
  <c r="AI218" i="3"/>
  <c r="AI217" i="3"/>
  <c r="AI216" i="3"/>
  <c r="AI215" i="3"/>
  <c r="AI214" i="3"/>
  <c r="AI213" i="3"/>
  <c r="AI212" i="3"/>
  <c r="AI211" i="3"/>
  <c r="AI210" i="3"/>
  <c r="AI209" i="3"/>
  <c r="AI208" i="3"/>
  <c r="AI207" i="3"/>
  <c r="AI206" i="3"/>
  <c r="AI205" i="3"/>
  <c r="AI204" i="3"/>
  <c r="AI203" i="3"/>
  <c r="AI202" i="3"/>
  <c r="AI201" i="3"/>
  <c r="AI200" i="3"/>
  <c r="AI199" i="3"/>
  <c r="AI198" i="3"/>
  <c r="AI197" i="3"/>
  <c r="AI196" i="3"/>
  <c r="AI195" i="3"/>
  <c r="AI194" i="3"/>
  <c r="AI193" i="3"/>
  <c r="AI192" i="3"/>
  <c r="AI191" i="3"/>
  <c r="AI190" i="3"/>
  <c r="AI189" i="3"/>
  <c r="AI188" i="3"/>
  <c r="AI187" i="3"/>
  <c r="AI186" i="3"/>
  <c r="AI185" i="3"/>
  <c r="AI184" i="3"/>
  <c r="AI183" i="3"/>
  <c r="AI182" i="3"/>
  <c r="AI181" i="3"/>
  <c r="AI180" i="3"/>
  <c r="AI179" i="3"/>
  <c r="AI178" i="3"/>
  <c r="AI177" i="3"/>
  <c r="AI176" i="3"/>
  <c r="AI175" i="3"/>
  <c r="AI174" i="3"/>
  <c r="AI173" i="3"/>
  <c r="AI172" i="3"/>
  <c r="AI171" i="3"/>
  <c r="AI170" i="3"/>
  <c r="AI169" i="3"/>
  <c r="AI168" i="3"/>
  <c r="AI167" i="3"/>
  <c r="AI166" i="3"/>
  <c r="AI165" i="3"/>
  <c r="AI164" i="3"/>
  <c r="AI163" i="3"/>
  <c r="AI162" i="3"/>
  <c r="AI161" i="3"/>
  <c r="AI160" i="3"/>
  <c r="AI159" i="3"/>
  <c r="AI158" i="3"/>
  <c r="AI157" i="3"/>
  <c r="AI156" i="3"/>
  <c r="AI155" i="3"/>
  <c r="AI154" i="3"/>
  <c r="AI153" i="3"/>
  <c r="AI152" i="3"/>
  <c r="AI151" i="3"/>
  <c r="AI150" i="3"/>
  <c r="AI149" i="3"/>
  <c r="AI148" i="3"/>
  <c r="AI147" i="3"/>
  <c r="AI146" i="3"/>
  <c r="AI145" i="3"/>
  <c r="AI144" i="3"/>
  <c r="AI143" i="3"/>
  <c r="AI142" i="3"/>
  <c r="AI141" i="3"/>
  <c r="AI140" i="3"/>
  <c r="AI139" i="3"/>
  <c r="AI138" i="3"/>
  <c r="AI137" i="3"/>
  <c r="AI136" i="3"/>
  <c r="AI135" i="3"/>
  <c r="AI134" i="3"/>
  <c r="AI133" i="3"/>
  <c r="AI132" i="3"/>
  <c r="AI131" i="3"/>
  <c r="AI130" i="3"/>
  <c r="AI129" i="3"/>
  <c r="AI128" i="3"/>
  <c r="AI127" i="3"/>
  <c r="AI126" i="3"/>
  <c r="AI125" i="3"/>
  <c r="AI124" i="3"/>
  <c r="AI123" i="3"/>
  <c r="AI122" i="3"/>
  <c r="AI121" i="3"/>
  <c r="AI120" i="3"/>
  <c r="AI119" i="3"/>
  <c r="AI118" i="3"/>
  <c r="AI117" i="3"/>
  <c r="AI116" i="3"/>
  <c r="AI115" i="3"/>
  <c r="AI114" i="3"/>
  <c r="AI113" i="3"/>
  <c r="AI112" i="3"/>
  <c r="AI111" i="3"/>
  <c r="AI110" i="3"/>
  <c r="AI109" i="3"/>
  <c r="AI108" i="3"/>
  <c r="AI107" i="3"/>
  <c r="AI106" i="3"/>
  <c r="AI105" i="3"/>
  <c r="AI104" i="3"/>
  <c r="AI103" i="3"/>
  <c r="AI102" i="3"/>
  <c r="AI101" i="3"/>
  <c r="AI100" i="3"/>
  <c r="AI99" i="3"/>
  <c r="AI98" i="3"/>
  <c r="AI97" i="3"/>
  <c r="AI96" i="3"/>
  <c r="AI95" i="3"/>
  <c r="AI94" i="3"/>
  <c r="AI93" i="3"/>
  <c r="AI92" i="3"/>
  <c r="AI91" i="3"/>
  <c r="AI90" i="3"/>
  <c r="AI89" i="3"/>
  <c r="AI88" i="3"/>
  <c r="AI87" i="3"/>
  <c r="AI86" i="3"/>
  <c r="AI85" i="3"/>
  <c r="AI84" i="3"/>
  <c r="AI83" i="3"/>
  <c r="AI82" i="3"/>
  <c r="AI81" i="3"/>
  <c r="AI80" i="3"/>
  <c r="AI79" i="3"/>
  <c r="AI78" i="3"/>
  <c r="AI77" i="3"/>
  <c r="AI76" i="3"/>
  <c r="AI75" i="3"/>
  <c r="AI74" i="3"/>
  <c r="AI73" i="3"/>
  <c r="AI72" i="3"/>
  <c r="AI71" i="3"/>
  <c r="AI70" i="3"/>
  <c r="AI69" i="3"/>
  <c r="AI68" i="3"/>
  <c r="AI67" i="3"/>
  <c r="AI66" i="3"/>
  <c r="AI65" i="3"/>
  <c r="AI64" i="3"/>
  <c r="AI63" i="3"/>
  <c r="AI62" i="3"/>
  <c r="AI61" i="3"/>
  <c r="AI60" i="3"/>
  <c r="AI59" i="3"/>
  <c r="AI58" i="3"/>
  <c r="AI57" i="3"/>
  <c r="AI56" i="3"/>
  <c r="AI55" i="3"/>
  <c r="AI54" i="3"/>
  <c r="AI53" i="3"/>
  <c r="AI52" i="3"/>
  <c r="AI51" i="3"/>
  <c r="AI50" i="3"/>
  <c r="AI49" i="3"/>
  <c r="AI48" i="3"/>
  <c r="AI47" i="3"/>
  <c r="AI46" i="3"/>
  <c r="AI45" i="3"/>
  <c r="AI44" i="3"/>
  <c r="AI43" i="3"/>
  <c r="AI42" i="3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G770" i="3"/>
  <c r="AH770" i="3"/>
  <c r="AG769" i="3"/>
  <c r="AH769" i="3"/>
  <c r="AG768" i="3"/>
  <c r="AH768" i="3"/>
  <c r="AG767" i="3"/>
  <c r="AH767" i="3"/>
  <c r="AG766" i="3"/>
  <c r="AH766" i="3"/>
  <c r="AG765" i="3"/>
  <c r="AH765" i="3"/>
  <c r="AG764" i="3"/>
  <c r="AH764" i="3"/>
  <c r="AG763" i="3"/>
  <c r="AH763" i="3"/>
  <c r="AG762" i="3"/>
  <c r="AH762" i="3"/>
  <c r="AG761" i="3"/>
  <c r="AH761" i="3"/>
  <c r="AG760" i="3"/>
  <c r="AH760" i="3"/>
  <c r="AG759" i="3"/>
  <c r="AH759" i="3"/>
  <c r="AG758" i="3"/>
  <c r="AH758" i="3"/>
  <c r="AG757" i="3"/>
  <c r="AH757" i="3"/>
  <c r="AG756" i="3"/>
  <c r="AH756" i="3"/>
  <c r="AG755" i="3"/>
  <c r="AH755" i="3"/>
  <c r="AG754" i="3"/>
  <c r="AH754" i="3"/>
  <c r="AG753" i="3"/>
  <c r="AH753" i="3"/>
  <c r="AG752" i="3"/>
  <c r="AH752" i="3"/>
  <c r="AG751" i="3"/>
  <c r="AH751" i="3"/>
  <c r="AG750" i="3"/>
  <c r="AH750" i="3"/>
  <c r="AG749" i="3"/>
  <c r="AH749" i="3"/>
  <c r="AG748" i="3"/>
  <c r="AH748" i="3"/>
  <c r="AG747" i="3"/>
  <c r="AH747" i="3"/>
  <c r="AG746" i="3"/>
  <c r="AH746" i="3"/>
  <c r="AG745" i="3"/>
  <c r="AH745" i="3"/>
  <c r="AG744" i="3"/>
  <c r="AH744" i="3"/>
  <c r="AG743" i="3"/>
  <c r="AH743" i="3"/>
  <c r="AG742" i="3"/>
  <c r="AH742" i="3"/>
  <c r="AG741" i="3"/>
  <c r="AH741" i="3"/>
  <c r="AG740" i="3"/>
  <c r="AH740" i="3"/>
  <c r="AG739" i="3"/>
  <c r="AH739" i="3"/>
  <c r="AG738" i="3"/>
  <c r="AH738" i="3"/>
  <c r="AG737" i="3"/>
  <c r="AH737" i="3"/>
  <c r="AG736" i="3"/>
  <c r="AH736" i="3"/>
  <c r="AG735" i="3"/>
  <c r="AH735" i="3"/>
  <c r="AG734" i="3"/>
  <c r="AH734" i="3"/>
  <c r="AG733" i="3"/>
  <c r="AH733" i="3"/>
  <c r="AG732" i="3"/>
  <c r="AH732" i="3"/>
  <c r="AG731" i="3"/>
  <c r="AH731" i="3"/>
  <c r="AG730" i="3"/>
  <c r="AH730" i="3"/>
  <c r="AG729" i="3"/>
  <c r="AH729" i="3"/>
  <c r="AG728" i="3"/>
  <c r="AH728" i="3"/>
  <c r="AG727" i="3"/>
  <c r="AH727" i="3"/>
  <c r="AG726" i="3"/>
  <c r="AH726" i="3"/>
  <c r="AG725" i="3"/>
  <c r="AH725" i="3"/>
  <c r="AG724" i="3"/>
  <c r="AH724" i="3"/>
  <c r="AG723" i="3"/>
  <c r="AH723" i="3"/>
  <c r="AG722" i="3"/>
  <c r="AH722" i="3"/>
  <c r="AG721" i="3"/>
  <c r="AH721" i="3"/>
  <c r="AG720" i="3"/>
  <c r="AH720" i="3"/>
  <c r="AG719" i="3"/>
  <c r="AH719" i="3"/>
  <c r="AG718" i="3"/>
  <c r="AH718" i="3"/>
  <c r="AG717" i="3"/>
  <c r="AH717" i="3"/>
  <c r="AG716" i="3"/>
  <c r="AH716" i="3"/>
  <c r="AG715" i="3"/>
  <c r="AH715" i="3"/>
  <c r="AG714" i="3"/>
  <c r="AH714" i="3"/>
  <c r="AG713" i="3"/>
  <c r="AH713" i="3"/>
  <c r="AG712" i="3"/>
  <c r="AH712" i="3"/>
  <c r="AG711" i="3"/>
  <c r="AH711" i="3"/>
  <c r="AG710" i="3"/>
  <c r="AH710" i="3"/>
  <c r="AG709" i="3"/>
  <c r="AH709" i="3"/>
  <c r="AG708" i="3"/>
  <c r="AH708" i="3"/>
  <c r="AG707" i="3"/>
  <c r="AH707" i="3"/>
  <c r="AG706" i="3"/>
  <c r="AH706" i="3"/>
  <c r="AG705" i="3"/>
  <c r="AH705" i="3"/>
  <c r="AG704" i="3"/>
  <c r="AH704" i="3"/>
  <c r="AG703" i="3"/>
  <c r="AH703" i="3"/>
  <c r="AG702" i="3"/>
  <c r="AH702" i="3"/>
  <c r="AG701" i="3"/>
  <c r="AH701" i="3"/>
  <c r="AG700" i="3"/>
  <c r="AH700" i="3"/>
  <c r="AG699" i="3"/>
  <c r="AH699" i="3"/>
  <c r="AG698" i="3"/>
  <c r="AH698" i="3"/>
  <c r="AG697" i="3"/>
  <c r="AH697" i="3"/>
  <c r="AG696" i="3"/>
  <c r="AH696" i="3"/>
  <c r="AG695" i="3"/>
  <c r="AH695" i="3"/>
  <c r="AG694" i="3"/>
  <c r="AH694" i="3"/>
  <c r="AG693" i="3"/>
  <c r="AH693" i="3"/>
  <c r="AG692" i="3"/>
  <c r="AH692" i="3"/>
  <c r="AG691" i="3"/>
  <c r="AH691" i="3"/>
  <c r="AG690" i="3"/>
  <c r="AH690" i="3"/>
  <c r="AG689" i="3"/>
  <c r="AH689" i="3"/>
  <c r="AG688" i="3"/>
  <c r="AH688" i="3"/>
  <c r="AG687" i="3"/>
  <c r="AH687" i="3"/>
  <c r="AG686" i="3"/>
  <c r="AH686" i="3"/>
  <c r="AG685" i="3"/>
  <c r="AH685" i="3"/>
  <c r="AG684" i="3"/>
  <c r="AH684" i="3"/>
  <c r="AG683" i="3"/>
  <c r="AH683" i="3"/>
  <c r="AG682" i="3"/>
  <c r="AH682" i="3"/>
  <c r="AG681" i="3"/>
  <c r="AH681" i="3"/>
  <c r="AG680" i="3"/>
  <c r="AH680" i="3"/>
  <c r="AG679" i="3"/>
  <c r="AH679" i="3"/>
  <c r="AG678" i="3"/>
  <c r="AH678" i="3"/>
  <c r="AG677" i="3"/>
  <c r="AH677" i="3"/>
  <c r="AG676" i="3"/>
  <c r="AH676" i="3"/>
  <c r="AG675" i="3"/>
  <c r="AH675" i="3"/>
  <c r="AG674" i="3"/>
  <c r="AH674" i="3"/>
  <c r="AG673" i="3"/>
  <c r="AH673" i="3"/>
  <c r="AG672" i="3"/>
  <c r="AH672" i="3"/>
  <c r="AG671" i="3"/>
  <c r="AH671" i="3"/>
  <c r="AG670" i="3"/>
  <c r="AH670" i="3"/>
  <c r="AG669" i="3"/>
  <c r="AH669" i="3"/>
  <c r="AG668" i="3"/>
  <c r="AH668" i="3"/>
  <c r="AG667" i="3"/>
  <c r="AH667" i="3"/>
  <c r="AG666" i="3"/>
  <c r="AH666" i="3"/>
  <c r="AG665" i="3"/>
  <c r="AH665" i="3"/>
  <c r="AG664" i="3"/>
  <c r="AH664" i="3"/>
  <c r="AG663" i="3"/>
  <c r="AH663" i="3"/>
  <c r="AG662" i="3"/>
  <c r="AH662" i="3"/>
  <c r="AG661" i="3"/>
  <c r="AH661" i="3"/>
  <c r="AG660" i="3"/>
  <c r="AH660" i="3"/>
  <c r="AG659" i="3"/>
  <c r="AH659" i="3"/>
  <c r="AG658" i="3"/>
  <c r="AH658" i="3"/>
  <c r="AG657" i="3"/>
  <c r="AH657" i="3"/>
  <c r="AG656" i="3"/>
  <c r="AH656" i="3"/>
  <c r="AG655" i="3"/>
  <c r="AH655" i="3"/>
  <c r="AG654" i="3"/>
  <c r="AH654" i="3"/>
  <c r="AG653" i="3"/>
  <c r="AH653" i="3"/>
  <c r="AG652" i="3"/>
  <c r="AH652" i="3"/>
  <c r="AG651" i="3"/>
  <c r="AH651" i="3"/>
  <c r="AG650" i="3"/>
  <c r="AH650" i="3"/>
  <c r="AG649" i="3"/>
  <c r="AH649" i="3"/>
  <c r="AG648" i="3"/>
  <c r="AH648" i="3"/>
  <c r="AG647" i="3"/>
  <c r="AH647" i="3"/>
  <c r="AG646" i="3"/>
  <c r="AH646" i="3"/>
  <c r="AG645" i="3"/>
  <c r="AH645" i="3"/>
  <c r="AG644" i="3"/>
  <c r="AH644" i="3"/>
  <c r="AG643" i="3"/>
  <c r="AH643" i="3"/>
  <c r="AG642" i="3"/>
  <c r="AH642" i="3"/>
  <c r="AG641" i="3"/>
  <c r="AH641" i="3"/>
  <c r="AG640" i="3"/>
  <c r="AH640" i="3"/>
  <c r="AG639" i="3"/>
  <c r="AH639" i="3"/>
  <c r="AG638" i="3"/>
  <c r="AH638" i="3"/>
  <c r="AG637" i="3"/>
  <c r="AH637" i="3"/>
  <c r="AG636" i="3"/>
  <c r="AH636" i="3"/>
  <c r="AG635" i="3"/>
  <c r="AH635" i="3"/>
  <c r="AG634" i="3"/>
  <c r="AH634" i="3"/>
  <c r="AG633" i="3"/>
  <c r="AH633" i="3"/>
  <c r="AG632" i="3"/>
  <c r="AH632" i="3"/>
  <c r="AG631" i="3"/>
  <c r="AH631" i="3"/>
  <c r="AG630" i="3"/>
  <c r="AH630" i="3"/>
  <c r="AG629" i="3"/>
  <c r="AH629" i="3"/>
  <c r="AG628" i="3"/>
  <c r="AH628" i="3"/>
  <c r="AG627" i="3"/>
  <c r="AH627" i="3"/>
  <c r="AG626" i="3"/>
  <c r="AH626" i="3"/>
  <c r="AG625" i="3"/>
  <c r="AH625" i="3"/>
  <c r="AG624" i="3"/>
  <c r="AH624" i="3"/>
  <c r="AG623" i="3"/>
  <c r="AH623" i="3"/>
  <c r="AG622" i="3"/>
  <c r="AH622" i="3"/>
  <c r="AG621" i="3"/>
  <c r="AH621" i="3"/>
  <c r="AG620" i="3"/>
  <c r="AH620" i="3"/>
  <c r="AG619" i="3"/>
  <c r="AH619" i="3"/>
  <c r="AG618" i="3"/>
  <c r="AH618" i="3"/>
  <c r="AG617" i="3"/>
  <c r="AH617" i="3"/>
  <c r="AG616" i="3"/>
  <c r="AH616" i="3"/>
  <c r="AG615" i="3"/>
  <c r="AH615" i="3"/>
  <c r="AG614" i="3"/>
  <c r="AH614" i="3"/>
  <c r="AG613" i="3"/>
  <c r="AH613" i="3"/>
  <c r="AG612" i="3"/>
  <c r="AH612" i="3"/>
  <c r="AG611" i="3"/>
  <c r="AH611" i="3"/>
  <c r="AG610" i="3"/>
  <c r="AH610" i="3"/>
  <c r="AG609" i="3"/>
  <c r="AH609" i="3"/>
  <c r="AG608" i="3"/>
  <c r="AH608" i="3"/>
  <c r="AG607" i="3"/>
  <c r="AH607" i="3"/>
  <c r="AG606" i="3"/>
  <c r="AH606" i="3"/>
  <c r="AG605" i="3"/>
  <c r="AH605" i="3"/>
  <c r="AG604" i="3"/>
  <c r="AH604" i="3"/>
  <c r="AG603" i="3"/>
  <c r="AH603" i="3"/>
  <c r="AG602" i="3"/>
  <c r="AH602" i="3"/>
  <c r="AG601" i="3"/>
  <c r="AH601" i="3"/>
  <c r="AG600" i="3"/>
  <c r="AH600" i="3"/>
  <c r="AG599" i="3"/>
  <c r="AH599" i="3"/>
  <c r="AG598" i="3"/>
  <c r="AH598" i="3"/>
  <c r="AG597" i="3"/>
  <c r="AH597" i="3"/>
  <c r="AG596" i="3"/>
  <c r="AH596" i="3"/>
  <c r="AG595" i="3"/>
  <c r="AH595" i="3"/>
  <c r="AG594" i="3"/>
  <c r="AH594" i="3"/>
  <c r="AG593" i="3"/>
  <c r="AH593" i="3"/>
  <c r="AG592" i="3"/>
  <c r="AH592" i="3"/>
  <c r="AG591" i="3"/>
  <c r="AH591" i="3"/>
  <c r="AG590" i="3"/>
  <c r="AH590" i="3"/>
  <c r="AG589" i="3"/>
  <c r="AH589" i="3"/>
  <c r="AG588" i="3"/>
  <c r="AH588" i="3"/>
  <c r="AG587" i="3"/>
  <c r="AH587" i="3"/>
  <c r="AG586" i="3"/>
  <c r="AH586" i="3"/>
  <c r="AG585" i="3"/>
  <c r="AH585" i="3"/>
  <c r="AG584" i="3"/>
  <c r="AH584" i="3"/>
  <c r="AG583" i="3"/>
  <c r="AH583" i="3"/>
  <c r="AG582" i="3"/>
  <c r="AH582" i="3"/>
  <c r="AG581" i="3"/>
  <c r="AH581" i="3"/>
  <c r="AG580" i="3"/>
  <c r="AH580" i="3"/>
  <c r="AG579" i="3"/>
  <c r="AH579" i="3"/>
  <c r="AG578" i="3"/>
  <c r="AH578" i="3"/>
  <c r="AG577" i="3"/>
  <c r="AH577" i="3"/>
  <c r="AG576" i="3"/>
  <c r="AH576" i="3"/>
  <c r="AG575" i="3"/>
  <c r="AH575" i="3"/>
  <c r="AG574" i="3"/>
  <c r="AH574" i="3"/>
  <c r="AG573" i="3"/>
  <c r="AH573" i="3"/>
  <c r="AG572" i="3"/>
  <c r="AH572" i="3"/>
  <c r="AG571" i="3"/>
  <c r="AH571" i="3"/>
  <c r="AG570" i="3"/>
  <c r="AH570" i="3"/>
  <c r="AG569" i="3"/>
  <c r="AH569" i="3"/>
  <c r="AG568" i="3"/>
  <c r="AH568" i="3"/>
  <c r="AG567" i="3"/>
  <c r="AH567" i="3"/>
  <c r="AG566" i="3"/>
  <c r="AH566" i="3"/>
  <c r="AG565" i="3"/>
  <c r="AH565" i="3"/>
  <c r="AG564" i="3"/>
  <c r="AH564" i="3"/>
  <c r="AG563" i="3"/>
  <c r="AH563" i="3"/>
  <c r="AG562" i="3"/>
  <c r="AH562" i="3"/>
  <c r="AG561" i="3"/>
  <c r="AH561" i="3"/>
  <c r="AG560" i="3"/>
  <c r="AH560" i="3"/>
  <c r="AG559" i="3"/>
  <c r="AH559" i="3"/>
  <c r="AG558" i="3"/>
  <c r="AH558" i="3"/>
  <c r="AG557" i="3"/>
  <c r="AH557" i="3"/>
  <c r="AG556" i="3"/>
  <c r="AH556" i="3"/>
  <c r="AG555" i="3"/>
  <c r="AH555" i="3"/>
  <c r="AG554" i="3"/>
  <c r="AH554" i="3"/>
  <c r="AG553" i="3"/>
  <c r="AH553" i="3"/>
  <c r="AG552" i="3"/>
  <c r="AH552" i="3"/>
  <c r="AG551" i="3"/>
  <c r="AH551" i="3"/>
  <c r="AG550" i="3"/>
  <c r="AH550" i="3"/>
  <c r="AG549" i="3"/>
  <c r="AH549" i="3"/>
  <c r="AG548" i="3"/>
  <c r="AH548" i="3"/>
  <c r="AG547" i="3"/>
  <c r="AH547" i="3"/>
  <c r="AG546" i="3"/>
  <c r="AH546" i="3"/>
  <c r="AG545" i="3"/>
  <c r="AH545" i="3"/>
  <c r="AG544" i="3"/>
  <c r="AH544" i="3"/>
  <c r="AG543" i="3"/>
  <c r="AH543" i="3"/>
  <c r="AG542" i="3"/>
  <c r="AH542" i="3"/>
  <c r="AG541" i="3"/>
  <c r="AH541" i="3"/>
  <c r="AG540" i="3"/>
  <c r="AH540" i="3"/>
  <c r="AG539" i="3"/>
  <c r="AH539" i="3"/>
  <c r="AG538" i="3"/>
  <c r="AH538" i="3"/>
  <c r="AG537" i="3"/>
  <c r="AH537" i="3"/>
  <c r="AG536" i="3"/>
  <c r="AH536" i="3"/>
  <c r="AG535" i="3"/>
  <c r="AH535" i="3"/>
  <c r="AG534" i="3"/>
  <c r="AH534" i="3"/>
  <c r="AG533" i="3"/>
  <c r="AH533" i="3"/>
  <c r="AG532" i="3"/>
  <c r="AH532" i="3"/>
  <c r="AG531" i="3"/>
  <c r="AH531" i="3"/>
  <c r="AG530" i="3"/>
  <c r="AH530" i="3"/>
  <c r="AG529" i="3"/>
  <c r="AH529" i="3"/>
  <c r="AG528" i="3"/>
  <c r="AH528" i="3"/>
  <c r="AG527" i="3"/>
  <c r="AH527" i="3"/>
  <c r="AG526" i="3"/>
  <c r="AH526" i="3"/>
  <c r="AG525" i="3"/>
  <c r="AH525" i="3"/>
  <c r="AG524" i="3"/>
  <c r="AH524" i="3"/>
  <c r="AG523" i="3"/>
  <c r="AH523" i="3"/>
  <c r="AG522" i="3"/>
  <c r="AH522" i="3"/>
  <c r="AG521" i="3"/>
  <c r="AH521" i="3"/>
  <c r="AG520" i="3"/>
  <c r="AH520" i="3"/>
  <c r="AG519" i="3"/>
  <c r="AH519" i="3"/>
  <c r="AG518" i="3"/>
  <c r="AH518" i="3"/>
  <c r="AG517" i="3"/>
  <c r="AH517" i="3"/>
  <c r="AG516" i="3"/>
  <c r="AH516" i="3"/>
  <c r="AG515" i="3"/>
  <c r="AH515" i="3"/>
  <c r="AG514" i="3"/>
  <c r="AH514" i="3"/>
  <c r="AG513" i="3"/>
  <c r="AH513" i="3"/>
  <c r="AG512" i="3"/>
  <c r="AH512" i="3"/>
  <c r="AG511" i="3"/>
  <c r="AH511" i="3"/>
  <c r="AG510" i="3"/>
  <c r="AH510" i="3"/>
  <c r="AG509" i="3"/>
  <c r="AH509" i="3"/>
  <c r="AG508" i="3"/>
  <c r="AH508" i="3"/>
  <c r="AG507" i="3"/>
  <c r="AH507" i="3"/>
  <c r="AG506" i="3"/>
  <c r="AH506" i="3"/>
  <c r="AG505" i="3"/>
  <c r="AH505" i="3"/>
  <c r="AG504" i="3"/>
  <c r="AH504" i="3"/>
  <c r="AG503" i="3"/>
  <c r="AH503" i="3"/>
  <c r="AG502" i="3"/>
  <c r="AH502" i="3"/>
  <c r="AG501" i="3"/>
  <c r="AH501" i="3"/>
  <c r="AG500" i="3"/>
  <c r="AH500" i="3"/>
  <c r="AG499" i="3"/>
  <c r="AH499" i="3"/>
  <c r="AG498" i="3"/>
  <c r="AH498" i="3"/>
  <c r="AG497" i="3"/>
  <c r="AH497" i="3"/>
  <c r="AG496" i="3"/>
  <c r="AH496" i="3"/>
  <c r="AG495" i="3"/>
  <c r="AH495" i="3"/>
  <c r="AG494" i="3"/>
  <c r="AH494" i="3"/>
  <c r="AG493" i="3"/>
  <c r="AH493" i="3"/>
  <c r="AG492" i="3"/>
  <c r="AH492" i="3"/>
  <c r="AG491" i="3"/>
  <c r="AH491" i="3"/>
  <c r="AG490" i="3"/>
  <c r="AH490" i="3"/>
  <c r="AG489" i="3"/>
  <c r="AH489" i="3"/>
  <c r="AG488" i="3"/>
  <c r="AH488" i="3"/>
  <c r="AG487" i="3"/>
  <c r="AH487" i="3"/>
  <c r="AG486" i="3"/>
  <c r="AH486" i="3"/>
  <c r="AG485" i="3"/>
  <c r="AH485" i="3"/>
  <c r="AG484" i="3"/>
  <c r="AH484" i="3"/>
  <c r="AG483" i="3"/>
  <c r="AH483" i="3"/>
  <c r="AG482" i="3"/>
  <c r="AH482" i="3"/>
  <c r="AG481" i="3"/>
  <c r="AH481" i="3"/>
  <c r="AG480" i="3"/>
  <c r="AH480" i="3"/>
  <c r="AG479" i="3"/>
  <c r="AH479" i="3"/>
  <c r="AG478" i="3"/>
  <c r="AH478" i="3"/>
  <c r="AG477" i="3"/>
  <c r="AH477" i="3"/>
  <c r="AG476" i="3"/>
  <c r="AH476" i="3"/>
  <c r="AG475" i="3"/>
  <c r="AH475" i="3"/>
  <c r="AG474" i="3"/>
  <c r="AH474" i="3"/>
  <c r="AG473" i="3"/>
  <c r="AH473" i="3"/>
  <c r="AG472" i="3"/>
  <c r="AH472" i="3"/>
  <c r="AG471" i="3"/>
  <c r="AH471" i="3"/>
  <c r="AG470" i="3"/>
  <c r="AH470" i="3"/>
  <c r="AG469" i="3"/>
  <c r="AH469" i="3"/>
  <c r="AG468" i="3"/>
  <c r="AH468" i="3"/>
  <c r="AG467" i="3"/>
  <c r="AH467" i="3"/>
  <c r="AG466" i="3"/>
  <c r="AH466" i="3"/>
  <c r="AG465" i="3"/>
  <c r="AH465" i="3"/>
  <c r="AG464" i="3"/>
  <c r="AH464" i="3"/>
  <c r="AG463" i="3"/>
  <c r="AH463" i="3"/>
  <c r="AG462" i="3"/>
  <c r="AH462" i="3"/>
  <c r="AG461" i="3"/>
  <c r="AH461" i="3"/>
  <c r="AG460" i="3"/>
  <c r="AH460" i="3"/>
  <c r="AG459" i="3"/>
  <c r="AH459" i="3"/>
  <c r="AG458" i="3"/>
  <c r="AH458" i="3"/>
  <c r="AG457" i="3"/>
  <c r="AH457" i="3"/>
  <c r="AG456" i="3"/>
  <c r="AH456" i="3"/>
  <c r="AG455" i="3"/>
  <c r="AH455" i="3"/>
  <c r="AG454" i="3"/>
  <c r="AH454" i="3"/>
  <c r="AG453" i="3"/>
  <c r="AH453" i="3"/>
  <c r="AG452" i="3"/>
  <c r="AH452" i="3"/>
  <c r="AG451" i="3"/>
  <c r="AH451" i="3"/>
  <c r="AG450" i="3"/>
  <c r="AH450" i="3"/>
  <c r="AG449" i="3"/>
  <c r="AH449" i="3"/>
  <c r="AG448" i="3"/>
  <c r="AH448" i="3"/>
  <c r="AG447" i="3"/>
  <c r="AH447" i="3"/>
  <c r="AG446" i="3"/>
  <c r="AH446" i="3"/>
  <c r="AG445" i="3"/>
  <c r="AH445" i="3"/>
  <c r="AG444" i="3"/>
  <c r="AH444" i="3"/>
  <c r="AG443" i="3"/>
  <c r="AH443" i="3"/>
  <c r="AG442" i="3"/>
  <c r="AH442" i="3"/>
  <c r="AG441" i="3"/>
  <c r="AH441" i="3"/>
  <c r="AG440" i="3"/>
  <c r="AH440" i="3"/>
  <c r="AG439" i="3"/>
  <c r="AH439" i="3"/>
  <c r="AG438" i="3"/>
  <c r="AH438" i="3"/>
  <c r="AG437" i="3"/>
  <c r="AH437" i="3"/>
  <c r="AG436" i="3"/>
  <c r="AH436" i="3"/>
  <c r="AG435" i="3"/>
  <c r="AH435" i="3"/>
  <c r="AG434" i="3"/>
  <c r="AH434" i="3"/>
  <c r="AG433" i="3"/>
  <c r="AH433" i="3"/>
  <c r="AG432" i="3"/>
  <c r="AH432" i="3"/>
  <c r="AG431" i="3"/>
  <c r="AH431" i="3"/>
  <c r="AG430" i="3"/>
  <c r="AH430" i="3"/>
  <c r="AG429" i="3"/>
  <c r="AH429" i="3"/>
  <c r="AG428" i="3"/>
  <c r="AH428" i="3"/>
  <c r="AG427" i="3"/>
  <c r="AH427" i="3"/>
  <c r="AG426" i="3"/>
  <c r="AH426" i="3"/>
  <c r="AG425" i="3"/>
  <c r="AH425" i="3"/>
  <c r="AG424" i="3"/>
  <c r="AH424" i="3"/>
  <c r="AG423" i="3"/>
  <c r="AH423" i="3"/>
  <c r="AG422" i="3"/>
  <c r="AH422" i="3"/>
  <c r="AG421" i="3"/>
  <c r="AH421" i="3"/>
  <c r="AG420" i="3"/>
  <c r="AH420" i="3"/>
  <c r="AG419" i="3"/>
  <c r="AH419" i="3"/>
  <c r="AG418" i="3"/>
  <c r="AH418" i="3"/>
  <c r="AG417" i="3"/>
  <c r="AH417" i="3"/>
  <c r="AG416" i="3"/>
  <c r="AH416" i="3"/>
  <c r="AG415" i="3"/>
  <c r="AH415" i="3"/>
  <c r="AG414" i="3"/>
  <c r="AH414" i="3"/>
  <c r="AG413" i="3"/>
  <c r="AH413" i="3"/>
  <c r="AG412" i="3"/>
  <c r="AH412" i="3"/>
  <c r="AG411" i="3"/>
  <c r="AH411" i="3"/>
  <c r="AG410" i="3"/>
  <c r="AH410" i="3"/>
  <c r="AG409" i="3"/>
  <c r="AH409" i="3"/>
  <c r="AG408" i="3"/>
  <c r="AH408" i="3"/>
  <c r="AG407" i="3"/>
  <c r="AH407" i="3"/>
  <c r="AG406" i="3"/>
  <c r="AH406" i="3"/>
  <c r="AG405" i="3"/>
  <c r="AH405" i="3"/>
  <c r="AG404" i="3"/>
  <c r="AH404" i="3"/>
  <c r="AG403" i="3"/>
  <c r="AH403" i="3"/>
  <c r="AG402" i="3"/>
  <c r="AH402" i="3"/>
  <c r="AG401" i="3"/>
  <c r="AH401" i="3"/>
  <c r="AG400" i="3"/>
  <c r="AH400" i="3"/>
  <c r="AG399" i="3"/>
  <c r="AH399" i="3"/>
  <c r="AG398" i="3"/>
  <c r="AH398" i="3"/>
  <c r="AG397" i="3"/>
  <c r="AH397" i="3"/>
  <c r="AG396" i="3"/>
  <c r="AH396" i="3"/>
  <c r="AG395" i="3"/>
  <c r="AH395" i="3"/>
  <c r="AG394" i="3"/>
  <c r="AH394" i="3"/>
  <c r="AG393" i="3"/>
  <c r="AH393" i="3"/>
  <c r="AG392" i="3"/>
  <c r="AH392" i="3"/>
  <c r="AG391" i="3"/>
  <c r="AH391" i="3"/>
  <c r="AG390" i="3"/>
  <c r="AH390" i="3"/>
  <c r="AG389" i="3"/>
  <c r="AH389" i="3"/>
  <c r="AG388" i="3"/>
  <c r="AH388" i="3"/>
  <c r="AG387" i="3"/>
  <c r="AH387" i="3"/>
  <c r="AG386" i="3"/>
  <c r="AH386" i="3"/>
  <c r="AG385" i="3"/>
  <c r="AH385" i="3"/>
  <c r="AG384" i="3"/>
  <c r="AH384" i="3"/>
  <c r="AG383" i="3"/>
  <c r="AH383" i="3"/>
  <c r="AG382" i="3"/>
  <c r="AH382" i="3"/>
  <c r="AG381" i="3"/>
  <c r="AH381" i="3"/>
  <c r="AG380" i="3"/>
  <c r="AH380" i="3"/>
  <c r="AG379" i="3"/>
  <c r="AH379" i="3"/>
  <c r="AG378" i="3"/>
  <c r="AH378" i="3"/>
  <c r="AG377" i="3"/>
  <c r="AH377" i="3"/>
  <c r="AG376" i="3"/>
  <c r="AH376" i="3"/>
  <c r="AG375" i="3"/>
  <c r="AH375" i="3"/>
  <c r="AG374" i="3"/>
  <c r="AH374" i="3"/>
  <c r="AG373" i="3"/>
  <c r="AH373" i="3"/>
  <c r="AG372" i="3"/>
  <c r="AH372" i="3"/>
  <c r="AG371" i="3"/>
  <c r="AH371" i="3"/>
  <c r="AG370" i="3"/>
  <c r="AH370" i="3"/>
  <c r="AG369" i="3"/>
  <c r="AH369" i="3"/>
  <c r="AG368" i="3"/>
  <c r="AH368" i="3"/>
  <c r="AG367" i="3"/>
  <c r="AH367" i="3"/>
  <c r="AG366" i="3"/>
  <c r="AH366" i="3"/>
  <c r="AG365" i="3"/>
  <c r="AH365" i="3"/>
  <c r="AG364" i="3"/>
  <c r="AH364" i="3"/>
  <c r="AG363" i="3"/>
  <c r="AH363" i="3"/>
  <c r="AG362" i="3"/>
  <c r="AH362" i="3"/>
  <c r="AG361" i="3"/>
  <c r="AH361" i="3"/>
  <c r="AG360" i="3"/>
  <c r="AH360" i="3"/>
  <c r="AG359" i="3"/>
  <c r="AH359" i="3"/>
  <c r="AG358" i="3"/>
  <c r="AH358" i="3"/>
  <c r="AG357" i="3"/>
  <c r="AH357" i="3"/>
  <c r="AG356" i="3"/>
  <c r="AH356" i="3"/>
  <c r="AG355" i="3"/>
  <c r="AH355" i="3"/>
  <c r="AG354" i="3"/>
  <c r="AH354" i="3"/>
  <c r="AG353" i="3"/>
  <c r="AH353" i="3"/>
  <c r="AG352" i="3"/>
  <c r="AH352" i="3"/>
  <c r="AG351" i="3"/>
  <c r="AH351" i="3"/>
  <c r="AG350" i="3"/>
  <c r="AH350" i="3"/>
  <c r="AG349" i="3"/>
  <c r="AH349" i="3"/>
  <c r="AG348" i="3"/>
  <c r="AH348" i="3"/>
  <c r="AG347" i="3"/>
  <c r="AH347" i="3"/>
  <c r="AG346" i="3"/>
  <c r="AH346" i="3"/>
  <c r="AG345" i="3"/>
  <c r="AH345" i="3"/>
  <c r="AG344" i="3"/>
  <c r="AH344" i="3"/>
  <c r="AG343" i="3"/>
  <c r="AH343" i="3"/>
  <c r="AG342" i="3"/>
  <c r="AH342" i="3"/>
  <c r="AG341" i="3"/>
  <c r="AH341" i="3"/>
  <c r="AG340" i="3"/>
  <c r="AH340" i="3"/>
  <c r="AG339" i="3"/>
  <c r="AH339" i="3"/>
  <c r="AG338" i="3"/>
  <c r="AH338" i="3"/>
  <c r="AG337" i="3"/>
  <c r="AH337" i="3"/>
  <c r="AG336" i="3"/>
  <c r="AH336" i="3"/>
  <c r="AG335" i="3"/>
  <c r="AH335" i="3"/>
  <c r="AG334" i="3"/>
  <c r="AH334" i="3"/>
  <c r="AG333" i="3"/>
  <c r="AH333" i="3"/>
  <c r="AG332" i="3"/>
  <c r="AH332" i="3"/>
  <c r="AG331" i="3"/>
  <c r="AH331" i="3"/>
  <c r="AG330" i="3"/>
  <c r="AH330" i="3"/>
  <c r="AG329" i="3"/>
  <c r="AH329" i="3"/>
  <c r="AG328" i="3"/>
  <c r="AH328" i="3"/>
  <c r="AG327" i="3"/>
  <c r="AH327" i="3"/>
  <c r="AG326" i="3"/>
  <c r="AH326" i="3"/>
  <c r="AG325" i="3"/>
  <c r="AH325" i="3"/>
  <c r="AG324" i="3"/>
  <c r="AH324" i="3"/>
  <c r="AG323" i="3"/>
  <c r="AH323" i="3"/>
  <c r="AG322" i="3"/>
  <c r="AH322" i="3"/>
  <c r="AG321" i="3"/>
  <c r="AH321" i="3"/>
  <c r="AG320" i="3"/>
  <c r="AH320" i="3"/>
  <c r="AG319" i="3"/>
  <c r="AH319" i="3"/>
  <c r="AG318" i="3"/>
  <c r="AH318" i="3"/>
  <c r="AG317" i="3"/>
  <c r="AH317" i="3"/>
  <c r="AG316" i="3"/>
  <c r="AH316" i="3"/>
  <c r="AG315" i="3"/>
  <c r="AH315" i="3"/>
  <c r="AG314" i="3"/>
  <c r="AH314" i="3"/>
  <c r="AG313" i="3"/>
  <c r="AH313" i="3"/>
  <c r="AG312" i="3"/>
  <c r="AH312" i="3"/>
  <c r="AG311" i="3"/>
  <c r="AH311" i="3"/>
  <c r="AG310" i="3"/>
  <c r="AH310" i="3"/>
  <c r="AG309" i="3"/>
  <c r="AH309" i="3"/>
  <c r="AG308" i="3"/>
  <c r="AH308" i="3"/>
  <c r="AG307" i="3"/>
  <c r="AH307" i="3"/>
  <c r="AG306" i="3"/>
  <c r="AH306" i="3"/>
  <c r="AG305" i="3"/>
  <c r="AH305" i="3"/>
  <c r="AG304" i="3"/>
  <c r="AH304" i="3"/>
  <c r="AG303" i="3"/>
  <c r="AH303" i="3"/>
  <c r="AG302" i="3"/>
  <c r="AH302" i="3"/>
  <c r="AG301" i="3"/>
  <c r="AH301" i="3"/>
  <c r="AG300" i="3"/>
  <c r="AH300" i="3"/>
  <c r="AG299" i="3"/>
  <c r="AH299" i="3"/>
  <c r="AG298" i="3"/>
  <c r="AH298" i="3"/>
  <c r="AG297" i="3"/>
  <c r="AH297" i="3"/>
  <c r="AG296" i="3"/>
  <c r="AH296" i="3"/>
  <c r="AG295" i="3"/>
  <c r="AH295" i="3"/>
  <c r="AG294" i="3"/>
  <c r="AH294" i="3"/>
  <c r="AG293" i="3"/>
  <c r="AH293" i="3"/>
  <c r="AG292" i="3"/>
  <c r="AH292" i="3"/>
  <c r="AG291" i="3"/>
  <c r="AH291" i="3"/>
  <c r="AG290" i="3"/>
  <c r="AH290" i="3"/>
  <c r="AG289" i="3"/>
  <c r="AH289" i="3"/>
  <c r="AG288" i="3"/>
  <c r="AH288" i="3"/>
  <c r="AG287" i="3"/>
  <c r="AH287" i="3"/>
  <c r="AG286" i="3"/>
  <c r="AH286" i="3"/>
  <c r="AG285" i="3"/>
  <c r="AH285" i="3"/>
  <c r="AG284" i="3"/>
  <c r="AH284" i="3"/>
  <c r="AG283" i="3"/>
  <c r="AH283" i="3"/>
  <c r="AG282" i="3"/>
  <c r="AH282" i="3"/>
  <c r="AG281" i="3"/>
  <c r="AH281" i="3"/>
  <c r="AG280" i="3"/>
  <c r="AH280" i="3"/>
  <c r="AG279" i="3"/>
  <c r="AH279" i="3"/>
  <c r="AG278" i="3"/>
  <c r="AH278" i="3"/>
  <c r="AG277" i="3"/>
  <c r="AH277" i="3"/>
  <c r="AG276" i="3"/>
  <c r="AH276" i="3"/>
  <c r="AG275" i="3"/>
  <c r="AH275" i="3"/>
  <c r="AG274" i="3"/>
  <c r="AH274" i="3"/>
  <c r="AG273" i="3"/>
  <c r="AH273" i="3"/>
  <c r="AG272" i="3"/>
  <c r="AH272" i="3"/>
  <c r="AG271" i="3"/>
  <c r="AH271" i="3"/>
  <c r="AG270" i="3"/>
  <c r="AH270" i="3"/>
  <c r="AG269" i="3"/>
  <c r="AH269" i="3"/>
  <c r="AG268" i="3"/>
  <c r="AH268" i="3"/>
  <c r="AG267" i="3"/>
  <c r="AH267" i="3"/>
  <c r="AG266" i="3"/>
  <c r="AH266" i="3"/>
  <c r="AG265" i="3"/>
  <c r="AH265" i="3"/>
  <c r="AG264" i="3"/>
  <c r="AH264" i="3"/>
  <c r="AG263" i="3"/>
  <c r="AH263" i="3"/>
  <c r="AG262" i="3"/>
  <c r="AH262" i="3"/>
  <c r="AG261" i="3"/>
  <c r="AH261" i="3"/>
  <c r="AG260" i="3"/>
  <c r="AH260" i="3"/>
  <c r="AG259" i="3"/>
  <c r="AH259" i="3"/>
  <c r="AG258" i="3"/>
  <c r="AH258" i="3"/>
  <c r="AG257" i="3"/>
  <c r="AH257" i="3"/>
  <c r="AG256" i="3"/>
  <c r="AH256" i="3"/>
  <c r="AG255" i="3"/>
  <c r="AH255" i="3"/>
  <c r="AG254" i="3"/>
  <c r="AH254" i="3"/>
  <c r="AG253" i="3"/>
  <c r="AH253" i="3"/>
  <c r="AG252" i="3"/>
  <c r="AH252" i="3"/>
  <c r="AG251" i="3"/>
  <c r="AH251" i="3"/>
  <c r="AG250" i="3"/>
  <c r="AH250" i="3"/>
  <c r="AG249" i="3"/>
  <c r="AH249" i="3"/>
  <c r="AG248" i="3"/>
  <c r="AH248" i="3"/>
  <c r="AG247" i="3"/>
  <c r="AH247" i="3"/>
  <c r="AG246" i="3"/>
  <c r="AH246" i="3"/>
  <c r="AG245" i="3"/>
  <c r="AH245" i="3"/>
  <c r="AG244" i="3"/>
  <c r="AH244" i="3"/>
  <c r="AG243" i="3"/>
  <c r="AH243" i="3"/>
  <c r="AG242" i="3"/>
  <c r="AH242" i="3"/>
  <c r="AG241" i="3"/>
  <c r="AH241" i="3"/>
  <c r="AG240" i="3"/>
  <c r="AH240" i="3"/>
  <c r="AG239" i="3"/>
  <c r="AH239" i="3"/>
  <c r="AG238" i="3"/>
  <c r="AH238" i="3"/>
  <c r="AG237" i="3"/>
  <c r="AH237" i="3"/>
  <c r="AG236" i="3"/>
  <c r="AH236" i="3"/>
  <c r="AG235" i="3"/>
  <c r="AH235" i="3"/>
  <c r="AG234" i="3"/>
  <c r="AH234" i="3"/>
  <c r="AG233" i="3"/>
  <c r="AH233" i="3"/>
  <c r="AG232" i="3"/>
  <c r="AH232" i="3"/>
  <c r="AG231" i="3"/>
  <c r="AH231" i="3"/>
  <c r="AG230" i="3"/>
  <c r="AH230" i="3"/>
  <c r="AG229" i="3"/>
  <c r="AH229" i="3"/>
  <c r="AG228" i="3"/>
  <c r="AH228" i="3"/>
  <c r="AG227" i="3"/>
  <c r="AH227" i="3"/>
  <c r="AG226" i="3"/>
  <c r="AH226" i="3"/>
  <c r="AG225" i="3"/>
  <c r="AH225" i="3"/>
  <c r="AG224" i="3"/>
  <c r="AH224" i="3"/>
  <c r="AG223" i="3"/>
  <c r="AH223" i="3"/>
  <c r="AG222" i="3"/>
  <c r="AH222" i="3"/>
  <c r="AG221" i="3"/>
  <c r="AH221" i="3"/>
  <c r="AG220" i="3"/>
  <c r="AH220" i="3"/>
  <c r="AG219" i="3"/>
  <c r="AH219" i="3"/>
  <c r="AG218" i="3"/>
  <c r="AH218" i="3"/>
  <c r="AG217" i="3"/>
  <c r="AH217" i="3"/>
  <c r="AG216" i="3"/>
  <c r="AH216" i="3"/>
  <c r="AG215" i="3"/>
  <c r="AH215" i="3"/>
  <c r="AG214" i="3"/>
  <c r="AH214" i="3"/>
  <c r="AG213" i="3"/>
  <c r="AH213" i="3"/>
  <c r="AG212" i="3"/>
  <c r="AH212" i="3"/>
  <c r="AG211" i="3"/>
  <c r="AH211" i="3"/>
  <c r="AG210" i="3"/>
  <c r="AH210" i="3"/>
  <c r="AG209" i="3"/>
  <c r="AH209" i="3"/>
  <c r="AG208" i="3"/>
  <c r="AH208" i="3"/>
  <c r="AG207" i="3"/>
  <c r="AH207" i="3"/>
  <c r="AG206" i="3"/>
  <c r="AH206" i="3"/>
  <c r="AG205" i="3"/>
  <c r="AH205" i="3"/>
  <c r="AG204" i="3"/>
  <c r="AH204" i="3"/>
  <c r="AG203" i="3"/>
  <c r="AH203" i="3"/>
  <c r="AG202" i="3"/>
  <c r="AH202" i="3"/>
  <c r="AG201" i="3"/>
  <c r="AH201" i="3"/>
  <c r="AG200" i="3"/>
  <c r="AH200" i="3"/>
  <c r="AG199" i="3"/>
  <c r="AH199" i="3"/>
  <c r="AG198" i="3"/>
  <c r="AH198" i="3"/>
  <c r="AG197" i="3"/>
  <c r="AH197" i="3"/>
  <c r="AG196" i="3"/>
  <c r="AH196" i="3"/>
  <c r="AG195" i="3"/>
  <c r="AH195" i="3"/>
  <c r="AG194" i="3"/>
  <c r="AH194" i="3"/>
  <c r="AG193" i="3"/>
  <c r="AH193" i="3"/>
  <c r="AG192" i="3"/>
  <c r="AH192" i="3"/>
  <c r="AG191" i="3"/>
  <c r="AH191" i="3"/>
  <c r="AG190" i="3"/>
  <c r="AH190" i="3"/>
  <c r="AG189" i="3"/>
  <c r="AH189" i="3"/>
  <c r="AG188" i="3"/>
  <c r="AH188" i="3"/>
  <c r="AG187" i="3"/>
  <c r="AH187" i="3"/>
  <c r="AG186" i="3"/>
  <c r="AH186" i="3"/>
  <c r="AG185" i="3"/>
  <c r="AH185" i="3"/>
  <c r="AG184" i="3"/>
  <c r="AH184" i="3"/>
  <c r="AG183" i="3"/>
  <c r="AH183" i="3"/>
  <c r="AG182" i="3"/>
  <c r="AH182" i="3"/>
  <c r="AG181" i="3"/>
  <c r="AH181" i="3"/>
  <c r="AG180" i="3"/>
  <c r="AH180" i="3"/>
  <c r="AG179" i="3"/>
  <c r="AH179" i="3"/>
  <c r="AG178" i="3"/>
  <c r="AH178" i="3"/>
  <c r="AG177" i="3"/>
  <c r="AH177" i="3"/>
  <c r="AG176" i="3"/>
  <c r="AH176" i="3"/>
  <c r="AG175" i="3"/>
  <c r="AH175" i="3"/>
  <c r="AG174" i="3"/>
  <c r="AH174" i="3"/>
  <c r="AG173" i="3"/>
  <c r="AH173" i="3"/>
  <c r="AG172" i="3"/>
  <c r="AH172" i="3"/>
  <c r="AG171" i="3"/>
  <c r="AH171" i="3"/>
  <c r="AG170" i="3"/>
  <c r="AH170" i="3"/>
  <c r="AG169" i="3"/>
  <c r="AH169" i="3"/>
  <c r="AG168" i="3"/>
  <c r="AH168" i="3"/>
  <c r="AG167" i="3"/>
  <c r="AH167" i="3"/>
  <c r="AG166" i="3"/>
  <c r="AH166" i="3"/>
  <c r="AG165" i="3"/>
  <c r="AH165" i="3"/>
  <c r="AG164" i="3"/>
  <c r="AH164" i="3"/>
  <c r="AG163" i="3"/>
  <c r="AH163" i="3"/>
  <c r="AG162" i="3"/>
  <c r="AH162" i="3"/>
  <c r="AG161" i="3"/>
  <c r="AH161" i="3"/>
  <c r="AG160" i="3"/>
  <c r="AH160" i="3"/>
  <c r="AG159" i="3"/>
  <c r="AH159" i="3"/>
  <c r="AG158" i="3"/>
  <c r="AH158" i="3"/>
  <c r="AG157" i="3"/>
  <c r="AH157" i="3"/>
  <c r="AG156" i="3"/>
  <c r="AH156" i="3"/>
  <c r="AG155" i="3"/>
  <c r="AH155" i="3"/>
  <c r="AG154" i="3"/>
  <c r="AH154" i="3"/>
  <c r="AG153" i="3"/>
  <c r="AH153" i="3"/>
  <c r="AG152" i="3"/>
  <c r="AH152" i="3"/>
  <c r="AG151" i="3"/>
  <c r="AH151" i="3"/>
  <c r="AG150" i="3"/>
  <c r="AH150" i="3"/>
  <c r="AG149" i="3"/>
  <c r="AH149" i="3"/>
  <c r="AG148" i="3"/>
  <c r="AH148" i="3"/>
  <c r="AG147" i="3"/>
  <c r="AH147" i="3"/>
  <c r="AG146" i="3"/>
  <c r="AH146" i="3"/>
  <c r="AG145" i="3"/>
  <c r="AH145" i="3"/>
  <c r="AG144" i="3"/>
  <c r="AH144" i="3"/>
  <c r="AG143" i="3"/>
  <c r="AH143" i="3"/>
  <c r="AG142" i="3"/>
  <c r="AH142" i="3"/>
  <c r="AG141" i="3"/>
  <c r="AH141" i="3"/>
  <c r="AG140" i="3"/>
  <c r="AH140" i="3"/>
  <c r="AG139" i="3"/>
  <c r="AH139" i="3"/>
  <c r="AG138" i="3"/>
  <c r="AH138" i="3"/>
  <c r="AG137" i="3"/>
  <c r="AH137" i="3"/>
  <c r="AG136" i="3"/>
  <c r="AH136" i="3"/>
  <c r="AG135" i="3"/>
  <c r="AH135" i="3"/>
  <c r="AG134" i="3"/>
  <c r="AH134" i="3"/>
  <c r="AG133" i="3"/>
  <c r="AH133" i="3"/>
  <c r="AG132" i="3"/>
  <c r="AH132" i="3"/>
  <c r="AG131" i="3"/>
  <c r="AH131" i="3"/>
  <c r="AG130" i="3"/>
  <c r="AH130" i="3"/>
  <c r="AG129" i="3"/>
  <c r="AH129" i="3"/>
  <c r="AG128" i="3"/>
  <c r="AH128" i="3"/>
  <c r="AG127" i="3"/>
  <c r="AH127" i="3"/>
  <c r="AG126" i="3"/>
  <c r="AH126" i="3"/>
  <c r="AG125" i="3"/>
  <c r="AH125" i="3"/>
  <c r="AG124" i="3"/>
  <c r="AH124" i="3"/>
  <c r="AG123" i="3"/>
  <c r="AH123" i="3"/>
  <c r="AG122" i="3"/>
  <c r="AH122" i="3"/>
  <c r="AG121" i="3"/>
  <c r="AH121" i="3"/>
  <c r="AG120" i="3"/>
  <c r="AH120" i="3"/>
  <c r="AG119" i="3"/>
  <c r="AH119" i="3"/>
  <c r="AG118" i="3"/>
  <c r="AH118" i="3"/>
  <c r="AG117" i="3"/>
  <c r="AH117" i="3"/>
  <c r="AG116" i="3"/>
  <c r="AH116" i="3"/>
  <c r="AG115" i="3"/>
  <c r="AH115" i="3"/>
  <c r="AG114" i="3"/>
  <c r="AH114" i="3"/>
  <c r="AG113" i="3"/>
  <c r="AH113" i="3"/>
  <c r="AG112" i="3"/>
  <c r="AH112" i="3"/>
  <c r="AG111" i="3"/>
  <c r="AH111" i="3"/>
  <c r="AG110" i="3"/>
  <c r="AH110" i="3"/>
  <c r="AG109" i="3"/>
  <c r="AH109" i="3"/>
  <c r="AG108" i="3"/>
  <c r="AH108" i="3"/>
  <c r="AG107" i="3"/>
  <c r="AH107" i="3"/>
  <c r="AG106" i="3"/>
  <c r="AH106" i="3"/>
  <c r="AG105" i="3"/>
  <c r="AH105" i="3"/>
  <c r="AG104" i="3"/>
  <c r="AH104" i="3"/>
  <c r="AG103" i="3"/>
  <c r="AH103" i="3"/>
  <c r="AG102" i="3"/>
  <c r="AH102" i="3"/>
  <c r="AG101" i="3"/>
  <c r="AH101" i="3"/>
  <c r="AG100" i="3"/>
  <c r="AH100" i="3"/>
  <c r="AG99" i="3"/>
  <c r="AH99" i="3"/>
  <c r="AG98" i="3"/>
  <c r="AH98" i="3"/>
  <c r="AG97" i="3"/>
  <c r="AH97" i="3"/>
  <c r="AG96" i="3"/>
  <c r="AH96" i="3"/>
  <c r="AG95" i="3"/>
  <c r="AH95" i="3"/>
  <c r="AG94" i="3"/>
  <c r="AH94" i="3"/>
  <c r="AG93" i="3"/>
  <c r="AH93" i="3"/>
  <c r="AG92" i="3"/>
  <c r="AH92" i="3"/>
  <c r="AG91" i="3"/>
  <c r="AH91" i="3"/>
  <c r="AG90" i="3"/>
  <c r="AH90" i="3"/>
  <c r="AG89" i="3"/>
  <c r="AH89" i="3"/>
  <c r="AG88" i="3"/>
  <c r="AH88" i="3"/>
  <c r="AG87" i="3"/>
  <c r="AH87" i="3"/>
  <c r="AG86" i="3"/>
  <c r="AH86" i="3"/>
  <c r="AG85" i="3"/>
  <c r="AH85" i="3"/>
  <c r="AG84" i="3"/>
  <c r="AH84" i="3"/>
  <c r="AG83" i="3"/>
  <c r="AH83" i="3"/>
  <c r="AG82" i="3"/>
  <c r="AH82" i="3"/>
  <c r="AG81" i="3"/>
  <c r="AH81" i="3"/>
  <c r="AG80" i="3"/>
  <c r="AH80" i="3"/>
  <c r="AG79" i="3"/>
  <c r="AH79" i="3"/>
  <c r="AG78" i="3"/>
  <c r="AH78" i="3"/>
  <c r="AG77" i="3"/>
  <c r="AH77" i="3"/>
  <c r="AG76" i="3"/>
  <c r="AH76" i="3"/>
  <c r="AG75" i="3"/>
  <c r="AH75" i="3"/>
  <c r="AG74" i="3"/>
  <c r="AH74" i="3"/>
  <c r="AG73" i="3"/>
  <c r="AH73" i="3"/>
  <c r="AG72" i="3"/>
  <c r="AH72" i="3"/>
  <c r="AG71" i="3"/>
  <c r="AH71" i="3"/>
  <c r="AG70" i="3"/>
  <c r="AH70" i="3"/>
  <c r="AG69" i="3"/>
  <c r="AH69" i="3"/>
  <c r="AG68" i="3"/>
  <c r="AH68" i="3"/>
  <c r="AG67" i="3"/>
  <c r="AH67" i="3"/>
  <c r="AG66" i="3"/>
  <c r="AH66" i="3"/>
  <c r="AG65" i="3"/>
  <c r="AH65" i="3"/>
  <c r="AG64" i="3"/>
  <c r="AH64" i="3"/>
  <c r="AG63" i="3"/>
  <c r="AH63" i="3"/>
  <c r="AG62" i="3"/>
  <c r="AH62" i="3"/>
  <c r="AG61" i="3"/>
  <c r="AH61" i="3"/>
  <c r="AG60" i="3"/>
  <c r="AH60" i="3"/>
  <c r="AG59" i="3"/>
  <c r="AH59" i="3"/>
  <c r="AG58" i="3"/>
  <c r="AH58" i="3"/>
  <c r="AG57" i="3"/>
  <c r="AH57" i="3"/>
  <c r="AG56" i="3"/>
  <c r="AH56" i="3"/>
  <c r="AG55" i="3"/>
  <c r="AH55" i="3"/>
  <c r="AG54" i="3"/>
  <c r="AH54" i="3"/>
  <c r="AG53" i="3"/>
  <c r="AH53" i="3"/>
  <c r="AG52" i="3"/>
  <c r="AH52" i="3"/>
  <c r="AG51" i="3"/>
  <c r="AH51" i="3"/>
  <c r="AG50" i="3"/>
  <c r="AH50" i="3"/>
  <c r="AG49" i="3"/>
  <c r="AH49" i="3"/>
  <c r="AG48" i="3"/>
  <c r="AH48" i="3"/>
  <c r="AG47" i="3"/>
  <c r="AH47" i="3"/>
  <c r="AG46" i="3"/>
  <c r="AH46" i="3"/>
  <c r="AG45" i="3"/>
  <c r="AH45" i="3"/>
  <c r="AG44" i="3"/>
  <c r="AH44" i="3"/>
  <c r="AG43" i="3"/>
  <c r="AH43" i="3"/>
  <c r="AG42" i="3"/>
  <c r="AH42" i="3"/>
  <c r="AG41" i="3"/>
  <c r="AH41" i="3"/>
  <c r="AG40" i="3"/>
  <c r="AH40" i="3"/>
  <c r="AG39" i="3"/>
  <c r="AH39" i="3"/>
  <c r="AG38" i="3"/>
  <c r="AH38" i="3"/>
  <c r="AG37" i="3"/>
  <c r="AH37" i="3"/>
  <c r="AG36" i="3"/>
  <c r="AH36" i="3"/>
  <c r="AG35" i="3"/>
  <c r="AH35" i="3"/>
  <c r="AG34" i="3"/>
  <c r="AH34" i="3"/>
  <c r="AG33" i="3"/>
  <c r="AH33" i="3"/>
  <c r="AG32" i="3"/>
  <c r="AH32" i="3"/>
  <c r="AG31" i="3"/>
  <c r="AH31" i="3"/>
  <c r="AG30" i="3"/>
  <c r="AH30" i="3"/>
  <c r="AG29" i="3"/>
  <c r="AH29" i="3"/>
  <c r="AG28" i="3"/>
  <c r="AH28" i="3"/>
  <c r="AG27" i="3"/>
  <c r="AH27" i="3"/>
  <c r="AG26" i="3"/>
  <c r="AH26" i="3"/>
  <c r="AG25" i="3"/>
  <c r="AH25" i="3"/>
  <c r="AG24" i="3"/>
  <c r="AH24" i="3"/>
  <c r="AG23" i="3"/>
  <c r="AH23" i="3"/>
  <c r="AG22" i="3"/>
  <c r="AH22" i="3"/>
  <c r="AG21" i="3"/>
  <c r="AH21" i="3"/>
  <c r="AG20" i="3"/>
  <c r="AH20" i="3"/>
  <c r="AG19" i="3"/>
  <c r="AH19" i="3"/>
  <c r="AG18" i="3"/>
  <c r="AH18" i="3"/>
  <c r="AG17" i="3"/>
  <c r="AH17" i="3"/>
  <c r="AG16" i="3"/>
  <c r="AH16" i="3"/>
  <c r="AG15" i="3"/>
  <c r="AH15" i="3"/>
  <c r="AG14" i="3"/>
  <c r="AH14" i="3"/>
  <c r="AG13" i="3"/>
  <c r="AH13" i="3"/>
  <c r="AG12" i="3"/>
  <c r="AH12" i="3"/>
  <c r="AG11" i="3"/>
  <c r="AH11" i="3"/>
  <c r="AG10" i="3"/>
  <c r="AH10" i="3"/>
  <c r="AG9" i="3"/>
  <c r="AH9" i="3"/>
  <c r="AG8" i="3"/>
  <c r="AH8" i="3"/>
  <c r="AG7" i="3"/>
  <c r="AH7" i="3"/>
  <c r="AG6" i="3"/>
  <c r="AH6" i="3"/>
  <c r="AG5" i="3"/>
  <c r="AH5" i="3"/>
  <c r="AG4" i="3"/>
  <c r="AH4" i="3"/>
  <c r="AG3" i="3"/>
  <c r="AH3" i="3"/>
  <c r="E8" i="11"/>
  <c r="C5" i="11"/>
  <c r="C6" i="11"/>
  <c r="C7" i="11"/>
  <c r="C8" i="11"/>
  <c r="E5" i="11"/>
  <c r="E6" i="11"/>
  <c r="E7" i="11"/>
  <c r="AN12" i="3"/>
  <c r="D4" i="6"/>
  <c r="G6" i="6"/>
  <c r="E26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J22" i="6"/>
  <c r="J21" i="6"/>
  <c r="L9" i="6"/>
  <c r="J18" i="6"/>
  <c r="J17" i="6"/>
  <c r="J16" i="6"/>
  <c r="J15" i="6"/>
  <c r="J14" i="6"/>
  <c r="J13" i="6"/>
  <c r="D3" i="6"/>
  <c r="D14" i="6"/>
  <c r="D13" i="6"/>
  <c r="D12" i="6"/>
  <c r="D11" i="6"/>
  <c r="D10" i="6"/>
  <c r="D9" i="6"/>
  <c r="D8" i="6"/>
  <c r="D7" i="6"/>
  <c r="D6" i="6"/>
  <c r="D5" i="6"/>
  <c r="G5" i="6"/>
  <c r="G11" i="6"/>
  <c r="G10" i="6"/>
  <c r="G9" i="6"/>
  <c r="G8" i="6"/>
  <c r="G7" i="6"/>
  <c r="J8" i="6"/>
  <c r="J7" i="6"/>
  <c r="J2" i="23" l="1"/>
  <c r="I2" i="23"/>
  <c r="AL34" i="3"/>
  <c r="AM34" i="3" l="1"/>
  <c r="AK34" i="3"/>
  <c r="AK36" i="3" l="1"/>
  <c r="AK37" i="3" s="1"/>
  <c r="AK35" i="3"/>
  <c r="AL36" i="3" l="1"/>
  <c r="AK38" i="3"/>
  <c r="AJ38" i="3" s="1"/>
  <c r="AL38" i="3" l="1"/>
  <c r="AK39" i="3"/>
  <c r="AJ39" i="3" s="1"/>
  <c r="AL39" i="3" l="1"/>
  <c r="AK40" i="3"/>
  <c r="AJ40" i="3" s="1"/>
  <c r="AL40" i="3" l="1"/>
  <c r="AK41" i="3"/>
  <c r="AJ41" i="3" s="1"/>
  <c r="AL41" i="3" l="1"/>
  <c r="AK42" i="3"/>
  <c r="AJ42" i="3" s="1"/>
  <c r="AL42" i="3" l="1"/>
  <c r="AK43" i="3"/>
  <c r="AJ43" i="3" s="1"/>
  <c r="AL43" i="3" l="1"/>
  <c r="AK44" i="3"/>
  <c r="AJ44" i="3" s="1"/>
  <c r="AL44" i="3" l="1"/>
  <c r="AK45" i="3"/>
  <c r="AJ45" i="3" s="1"/>
  <c r="AL45" i="3" l="1"/>
  <c r="AK46" i="3"/>
  <c r="AJ46" i="3" s="1"/>
  <c r="AL46" i="3" l="1"/>
  <c r="AK47" i="3"/>
  <c r="AJ47" i="3" s="1"/>
  <c r="AL47" i="3" l="1"/>
  <c r="AK48" i="3"/>
  <c r="AJ48" i="3" s="1"/>
  <c r="AL48" i="3" l="1"/>
  <c r="AK49" i="3"/>
  <c r="AJ49" i="3" s="1"/>
  <c r="AL49" i="3" l="1"/>
  <c r="AK50" i="3"/>
  <c r="AJ50" i="3" s="1"/>
  <c r="AL50" i="3" l="1"/>
  <c r="AK51" i="3"/>
  <c r="AJ51" i="3" s="1"/>
  <c r="AL51" i="3" l="1"/>
  <c r="AK52" i="3"/>
  <c r="AJ52" i="3" s="1"/>
  <c r="AL52" i="3" l="1"/>
  <c r="AK53" i="3"/>
  <c r="AJ53" i="3" s="1"/>
  <c r="AL53" i="3" l="1"/>
  <c r="AK54" i="3"/>
  <c r="AJ54" i="3" s="1"/>
  <c r="AL54" i="3" l="1"/>
  <c r="AK55" i="3"/>
  <c r="AJ55" i="3" s="1"/>
  <c r="AL55" i="3" l="1"/>
  <c r="AK56" i="3"/>
  <c r="AJ56" i="3" s="1"/>
  <c r="AL56" i="3" l="1"/>
  <c r="AK57" i="3"/>
  <c r="AJ57" i="3" s="1"/>
  <c r="AL57" i="3" l="1"/>
  <c r="AK58" i="3"/>
  <c r="AJ58" i="3" s="1"/>
  <c r="AL58" i="3" l="1"/>
  <c r="AK59" i="3"/>
  <c r="AJ59" i="3" s="1"/>
  <c r="AL59" i="3" l="1"/>
  <c r="AK60" i="3"/>
  <c r="AJ60" i="3" s="1"/>
  <c r="AL60" i="3" l="1"/>
  <c r="AK61" i="3"/>
  <c r="AJ61" i="3" s="1"/>
  <c r="AL61" i="3" l="1"/>
  <c r="AK62" i="3"/>
  <c r="AJ62" i="3" s="1"/>
  <c r="AL62" i="3" l="1"/>
  <c r="AK63" i="3"/>
  <c r="AJ63" i="3" s="1"/>
  <c r="AL63" i="3" l="1"/>
  <c r="AK64" i="3"/>
  <c r="AJ64" i="3" s="1"/>
  <c r="AL64" i="3" l="1"/>
  <c r="AK65" i="3"/>
  <c r="AJ65" i="3" s="1"/>
  <c r="AL65" i="3" l="1"/>
  <c r="AK66" i="3"/>
  <c r="AJ66" i="3" s="1"/>
  <c r="AL66" i="3" l="1"/>
  <c r="AK67" i="3"/>
  <c r="AJ67" i="3" s="1"/>
  <c r="AL67" i="3" l="1"/>
  <c r="AK68" i="3"/>
  <c r="AJ68" i="3" s="1"/>
  <c r="AL68" i="3" l="1"/>
  <c r="AK69" i="3"/>
  <c r="AJ69" i="3" s="1"/>
  <c r="AL69" i="3" l="1"/>
  <c r="AK70" i="3"/>
  <c r="AJ70" i="3" s="1"/>
  <c r="AL70" i="3" l="1"/>
  <c r="AK71" i="3"/>
  <c r="AJ71" i="3" s="1"/>
  <c r="AL71" i="3" l="1"/>
  <c r="AK72" i="3"/>
  <c r="AJ72" i="3" s="1"/>
  <c r="AL72" i="3" l="1"/>
  <c r="AK73" i="3"/>
  <c r="AJ73" i="3" s="1"/>
  <c r="AL73" i="3" l="1"/>
  <c r="AK74" i="3"/>
  <c r="AJ74" i="3" s="1"/>
  <c r="AL74" i="3" l="1"/>
  <c r="AK75" i="3"/>
  <c r="AJ75" i="3" s="1"/>
  <c r="AL75" i="3" l="1"/>
  <c r="AK76" i="3"/>
  <c r="AJ76" i="3" s="1"/>
  <c r="AL76" i="3" l="1"/>
  <c r="AK77" i="3"/>
  <c r="AJ77" i="3" s="1"/>
  <c r="AL77" i="3" s="1"/>
</calcChain>
</file>

<file path=xl/sharedStrings.xml><?xml version="1.0" encoding="utf-8"?>
<sst xmlns="http://schemas.openxmlformats.org/spreadsheetml/2006/main" count="9790" uniqueCount="915">
  <si>
    <t>Player</t>
  </si>
  <si>
    <t>Runs</t>
  </si>
  <si>
    <t>Opposition</t>
  </si>
  <si>
    <t>Ground</t>
  </si>
  <si>
    <t>India</t>
  </si>
  <si>
    <t>Indore</t>
  </si>
  <si>
    <t>Gwalior</t>
  </si>
  <si>
    <t>Zimbabwe</t>
  </si>
  <si>
    <t>Bulawayo</t>
  </si>
  <si>
    <t>Pakistan</t>
  </si>
  <si>
    <t>Chennai</t>
  </si>
  <si>
    <t>West Indies</t>
  </si>
  <si>
    <t>Manchester</t>
  </si>
  <si>
    <t>Sri Lanka</t>
  </si>
  <si>
    <t>Sharjah</t>
  </si>
  <si>
    <t>South Africa</t>
  </si>
  <si>
    <t>Rawalpindi</t>
  </si>
  <si>
    <t>Hyderabad (Deccan)</t>
  </si>
  <si>
    <t>Australia</t>
  </si>
  <si>
    <t>Dhaka</t>
  </si>
  <si>
    <t>Jaipur</t>
  </si>
  <si>
    <t>Taunton</t>
  </si>
  <si>
    <t>Hamilton</t>
  </si>
  <si>
    <t>Karachi</t>
  </si>
  <si>
    <t>Harare</t>
  </si>
  <si>
    <t>Ireland</t>
  </si>
  <si>
    <t>Toronto</t>
  </si>
  <si>
    <t>Tunbridge Wells</t>
  </si>
  <si>
    <t>Johannesburg</t>
  </si>
  <si>
    <t>Melbourne</t>
  </si>
  <si>
    <t>Hobart</t>
  </si>
  <si>
    <t>New Zealand</t>
  </si>
  <si>
    <t>Birmingham</t>
  </si>
  <si>
    <t>Centurion</t>
  </si>
  <si>
    <t>England</t>
  </si>
  <si>
    <t>Aberdeen</t>
  </si>
  <si>
    <t>Christchurch</t>
  </si>
  <si>
    <t>Kingston</t>
  </si>
  <si>
    <t>Rajkot</t>
  </si>
  <si>
    <t>Guwahati</t>
  </si>
  <si>
    <t>Brisbane</t>
  </si>
  <si>
    <t>North Sound</t>
  </si>
  <si>
    <t>Bangalore</t>
  </si>
  <si>
    <t>King City (NW)</t>
  </si>
  <si>
    <t>Amstelveen</t>
  </si>
  <si>
    <t>Adelaide</t>
  </si>
  <si>
    <t>Wellington</t>
  </si>
  <si>
    <t>Bangladesh</t>
  </si>
  <si>
    <t>Cuttack</t>
  </si>
  <si>
    <t>Potchefstroom</t>
  </si>
  <si>
    <t>Georgetown</t>
  </si>
  <si>
    <t>Nairobi</t>
  </si>
  <si>
    <t>Pietermaritzburg</t>
  </si>
  <si>
    <t>Nottingham</t>
  </si>
  <si>
    <t>Leeds</t>
  </si>
  <si>
    <t>Mumbai</t>
  </si>
  <si>
    <t>Sydney</t>
  </si>
  <si>
    <t>Kolkata</t>
  </si>
  <si>
    <t>East London</t>
  </si>
  <si>
    <t>Colombo (RPS)</t>
  </si>
  <si>
    <t>SR Tendulkar (India)</t>
  </si>
  <si>
    <t>M Azharuddin (India)</t>
  </si>
  <si>
    <t>PA de Silva (SL)</t>
  </si>
  <si>
    <t>Saeed Anwar (Pak)</t>
  </si>
  <si>
    <t>S Chanderpaul (WI)</t>
  </si>
  <si>
    <t>DL Haynes (WI)</t>
  </si>
  <si>
    <t>MS Atapattu (SL)</t>
  </si>
  <si>
    <t>ME Waugh (Aus)</t>
  </si>
  <si>
    <t>HH Gibbs (SA)</t>
  </si>
  <si>
    <t>SR Waugh (Aus)</t>
  </si>
  <si>
    <t>A Ranatunga (SL)</t>
  </si>
  <si>
    <t>Javed Miandad (Pak)</t>
  </si>
  <si>
    <t>Saleem Malik (Pak)</t>
  </si>
  <si>
    <t>NJ Astle (NZ)</t>
  </si>
  <si>
    <t>MG Bevan (Aus)</t>
  </si>
  <si>
    <t>G Kirsten (SA)</t>
  </si>
  <si>
    <t>A Flower (Zim)</t>
  </si>
  <si>
    <t>IVA Richards (WI)</t>
  </si>
  <si>
    <t>Younis Khan (Pak)</t>
  </si>
  <si>
    <t>MJ Clarke (Aus)</t>
  </si>
  <si>
    <t>GW Flower (Zim)</t>
  </si>
  <si>
    <t>Ijaz Ahmed (Pak)</t>
  </si>
  <si>
    <t>AR Border (Aus)</t>
  </si>
  <si>
    <t>RB Richardson (WI)</t>
  </si>
  <si>
    <t>DM Jones (Aus)</t>
  </si>
  <si>
    <t>DC Boon (Aus)</t>
  </si>
  <si>
    <t>JN Rhodes (SA)</t>
  </si>
  <si>
    <t>Rameez Raja (Pak)</t>
  </si>
  <si>
    <t>CL Hooper (WI)</t>
  </si>
  <si>
    <t>TM Dilshan (SL)</t>
  </si>
  <si>
    <t>RR Sarwan (WI)</t>
  </si>
  <si>
    <t>WJ Cronje (SA)</t>
  </si>
  <si>
    <t>A Jadeja (India)</t>
  </si>
  <si>
    <t>DR Martyn (Aus)</t>
  </si>
  <si>
    <t>Shoaib Malik (Pak)</t>
  </si>
  <si>
    <t>ADR Campbell (Zim)</t>
  </si>
  <si>
    <t>RS Mahanama (SL)</t>
  </si>
  <si>
    <t>CG Greenidge (WI)</t>
  </si>
  <si>
    <t>PD Collingwood (Eng)</t>
  </si>
  <si>
    <t>A Symonds (Aus)</t>
  </si>
  <si>
    <t>MEK Hussey (Aus)</t>
  </si>
  <si>
    <t>Aamer Sohail (Pak)</t>
  </si>
  <si>
    <t>CD McMillan (NZ)</t>
  </si>
  <si>
    <t>MD Crowe (NZ)</t>
  </si>
  <si>
    <t>AJ Stewart (Eng)</t>
  </si>
  <si>
    <t>SB Styris (NZ)</t>
  </si>
  <si>
    <t>NS Sidhu (India)</t>
  </si>
  <si>
    <t>CZ Harris (NZ)</t>
  </si>
  <si>
    <t>G Gambhir (India)</t>
  </si>
  <si>
    <t>GR Marsh (Aus)</t>
  </si>
  <si>
    <t>ME Trescothick (Eng)</t>
  </si>
  <si>
    <t>GA Gooch (Eng)</t>
  </si>
  <si>
    <t>AJ Strauss (Eng)</t>
  </si>
  <si>
    <t>SR Watson (Aus)</t>
  </si>
  <si>
    <t>BB McCullum (NZ)</t>
  </si>
  <si>
    <t>K Srikkanth (India)</t>
  </si>
  <si>
    <t>AJ Lamb (Eng)</t>
  </si>
  <si>
    <t>BRM Taylor (Zim)</t>
  </si>
  <si>
    <t>RP Arnold (SL)</t>
  </si>
  <si>
    <t>AP Gurusinha (SL)</t>
  </si>
  <si>
    <t>JG Wright (NZ)</t>
  </si>
  <si>
    <t>DJ Cullinan (SA)</t>
  </si>
  <si>
    <t>GA Hick (Eng)</t>
  </si>
  <si>
    <t>HP Tillakaratne (SL)</t>
  </si>
  <si>
    <t>N Kapil Dev (India)</t>
  </si>
  <si>
    <t>RS Kaluwitharana (SL)</t>
  </si>
  <si>
    <t>Imran Khan (Pak)</t>
  </si>
  <si>
    <t>PV Simmons (WI)</t>
  </si>
  <si>
    <t>NV Knight (Eng)</t>
  </si>
  <si>
    <t>L Klusener (SA)</t>
  </si>
  <si>
    <t>MA Taylor (Aus)</t>
  </si>
  <si>
    <t>DB Vengsarkar (India)</t>
  </si>
  <si>
    <t>Shakib Al Hasan (Ban)</t>
  </si>
  <si>
    <t>AC Parore (NZ)</t>
  </si>
  <si>
    <t>IR Bell (Eng)</t>
  </si>
  <si>
    <t>SK Raina (India)</t>
  </si>
  <si>
    <t>LRPL Taylor (NZ)</t>
  </si>
  <si>
    <t>DI Gower (Eng)</t>
  </si>
  <si>
    <t>KR Rutherford (NZ)</t>
  </si>
  <si>
    <t>Tamim Iqbal (Ban)</t>
  </si>
  <si>
    <t>RJ Shastri (India)</t>
  </si>
  <si>
    <t>SM Gavaskar (India)</t>
  </si>
  <si>
    <t>DS Lehmann (Aus)</t>
  </si>
  <si>
    <t>H Masakadza (Zim)</t>
  </si>
  <si>
    <t>MN Samuels (WI)</t>
  </si>
  <si>
    <t>Kamran Akmal (Pak)</t>
  </si>
  <si>
    <t>WW Hinds (WI)</t>
  </si>
  <si>
    <t>AL Logie (WI)</t>
  </si>
  <si>
    <t>V Kohli (India)</t>
  </si>
  <si>
    <t>M Kaif (India)</t>
  </si>
  <si>
    <t>SV Carlisle (Zim)</t>
  </si>
  <si>
    <t>Salman Butt (Pak)</t>
  </si>
  <si>
    <t>RG Twose (NZ)</t>
  </si>
  <si>
    <t>Zaheer Abbas (Pak)</t>
  </si>
  <si>
    <t>AC Hudson (SA)</t>
  </si>
  <si>
    <t>HM Amla (SA)</t>
  </si>
  <si>
    <t>BJ Haddin (Aus)</t>
  </si>
  <si>
    <t>VG Kambli (India)</t>
  </si>
  <si>
    <t>RA Smith (Eng)</t>
  </si>
  <si>
    <t>L Vincent (NZ)</t>
  </si>
  <si>
    <t>VVS Laxman (India)</t>
  </si>
  <si>
    <t>RR Singh (India)</t>
  </si>
  <si>
    <t>N Hussain (Eng)</t>
  </si>
  <si>
    <t>GS Chappell (Aus)</t>
  </si>
  <si>
    <t>Mohammad Hafeez (Pak)</t>
  </si>
  <si>
    <t>JDP Oram (NZ)</t>
  </si>
  <si>
    <t>JP Duminy (SA)</t>
  </si>
  <si>
    <t>SL Campbell (WI)</t>
  </si>
  <si>
    <t>GM Wood (Aus)</t>
  </si>
  <si>
    <t>MJ Greatbatch (NZ)</t>
  </si>
  <si>
    <t>Shahriar Nafees (Ban)</t>
  </si>
  <si>
    <t>MW Gatting (Eng)</t>
  </si>
  <si>
    <t>NH Fairbrother (Eng)</t>
  </si>
  <si>
    <t>RL Powell (WI)</t>
  </si>
  <si>
    <t>CL White (Aus)</t>
  </si>
  <si>
    <t>Yasir Hameed (Pak)</t>
  </si>
  <si>
    <t>KO Otieno (Kenya)</t>
  </si>
  <si>
    <t>SV Manjrekar (India)</t>
  </si>
  <si>
    <t>Mushfiqur Rahim (Ban)</t>
  </si>
  <si>
    <t>CH Lloyd (WI)</t>
  </si>
  <si>
    <t>A Bagai (Can)</t>
  </si>
  <si>
    <t>M Amarnath (India)</t>
  </si>
  <si>
    <t>DJ Bravo (WI)</t>
  </si>
  <si>
    <t>Imran Nazir (Pak)</t>
  </si>
  <si>
    <t>Mohsin Khan (Pak)</t>
  </si>
  <si>
    <t>M Prabhakar (India)</t>
  </si>
  <si>
    <t>OA Shah (Eng)</t>
  </si>
  <si>
    <t>MW Goodwin (Zim)</t>
  </si>
  <si>
    <t>BA Edgar (NZ)</t>
  </si>
  <si>
    <t>IJL Trott (Eng)</t>
  </si>
  <si>
    <t>MA Atherton (Eng)</t>
  </si>
  <si>
    <t>RG Sharma (India)</t>
  </si>
  <si>
    <t>MJ Guptill (NZ)</t>
  </si>
  <si>
    <t>WTS Porterfield (Ire)</t>
  </si>
  <si>
    <t>CB Wishart (Zim)</t>
  </si>
  <si>
    <t>DA Gunawardene (SL)</t>
  </si>
  <si>
    <t>ND McKenzie (SA)</t>
  </si>
  <si>
    <t>NC Johnson (Zim)</t>
  </si>
  <si>
    <t>Bridgetown</t>
  </si>
  <si>
    <t>Nairobi (Gym)</t>
  </si>
  <si>
    <t>Delhi</t>
  </si>
  <si>
    <t>Perth</t>
  </si>
  <si>
    <t>Napier</t>
  </si>
  <si>
    <t>Pune</t>
  </si>
  <si>
    <t>Visakhapatnam</t>
  </si>
  <si>
    <t>Bloemfontein</t>
  </si>
  <si>
    <t>Chandigarh</t>
  </si>
  <si>
    <t>St George's</t>
  </si>
  <si>
    <t>The Oval</t>
  </si>
  <si>
    <t>Lahore</t>
  </si>
  <si>
    <t>Basseterre</t>
  </si>
  <si>
    <t>Mins</t>
  </si>
  <si>
    <t>Start Date</t>
  </si>
  <si>
    <t>V Sehwag (India)</t>
  </si>
  <si>
    <t>-</t>
  </si>
  <si>
    <t>CK Coventry (Zim)</t>
  </si>
  <si>
    <t>ST Jayasuriya (SL)</t>
  </si>
  <si>
    <t>MS Dhoni (India)</t>
  </si>
  <si>
    <t>SC Ganguly (India)</t>
  </si>
  <si>
    <t>ML Hayden (Aus)</t>
  </si>
  <si>
    <t>PR Stirling (Ire)</t>
  </si>
  <si>
    <t>AC Gilchrist (Aus)</t>
  </si>
  <si>
    <t>GM Turner (NZ)</t>
  </si>
  <si>
    <t>DJ Callaghan (SA)</t>
  </si>
  <si>
    <t>BC Lara (WI)</t>
  </si>
  <si>
    <t>RT Ponting (Aus)</t>
  </si>
  <si>
    <t>JAH Marshall (NZ)</t>
  </si>
  <si>
    <t>D Mongia (India)</t>
  </si>
  <si>
    <t>XM Marshall (WI)</t>
  </si>
  <si>
    <t>CH Gayle (WI)</t>
  </si>
  <si>
    <t>R Dravid (India)</t>
  </si>
  <si>
    <t>Nagpur</t>
  </si>
  <si>
    <t>Jamshedpur</t>
  </si>
  <si>
    <t>St John's</t>
  </si>
  <si>
    <t>MV Boucher (SA)</t>
  </si>
  <si>
    <t>Port of Spain</t>
  </si>
  <si>
    <t>Jodhpur</t>
  </si>
  <si>
    <t>Paarl</t>
  </si>
  <si>
    <t>AB de Villiers (SA)</t>
  </si>
  <si>
    <t>Albion</t>
  </si>
  <si>
    <t>Kandy</t>
  </si>
  <si>
    <t>Ahmedabad</t>
  </si>
  <si>
    <t>Colombo (SSC)</t>
  </si>
  <si>
    <t>Pallekele</t>
  </si>
  <si>
    <t>DPMD Jayawardene (SL)</t>
  </si>
  <si>
    <t>CWJ Athey (Eng)</t>
  </si>
  <si>
    <t>DL Houghton (Zim)</t>
  </si>
  <si>
    <t>KJ O'Brien (Ire)</t>
  </si>
  <si>
    <t>Nairobi (Ruaraka)</t>
  </si>
  <si>
    <t>Mohammad Yousuf (Pak)</t>
  </si>
  <si>
    <t>Kuala Lumpur</t>
  </si>
  <si>
    <t>GC Smith (SA)</t>
  </si>
  <si>
    <t>Bristol</t>
  </si>
  <si>
    <t>Auckland</t>
  </si>
  <si>
    <t>Benoni</t>
  </si>
  <si>
    <t>MS Dhoni (Asia)</t>
  </si>
  <si>
    <t>Yuvraj Singh (India)</t>
  </si>
  <si>
    <t>JH Kallis (SA)</t>
  </si>
  <si>
    <t>JM How (NZ)</t>
  </si>
  <si>
    <t>Lord's</t>
  </si>
  <si>
    <t>KC Sangakkara (SL)</t>
  </si>
  <si>
    <t>DL Amiss (Eng)</t>
  </si>
  <si>
    <t>Saleem Elahi (Pak)</t>
  </si>
  <si>
    <t>Port Elizabeth</t>
  </si>
  <si>
    <t>SP Fleming (NZ)</t>
  </si>
  <si>
    <t>KJJ van Noortwijk (Neth)</t>
  </si>
  <si>
    <t>Singapore</t>
  </si>
  <si>
    <t>Mohali</t>
  </si>
  <si>
    <t>WU Tharanga (SL)</t>
  </si>
  <si>
    <t>Cape Town</t>
  </si>
  <si>
    <t>KWR Fletcher (Eng)</t>
  </si>
  <si>
    <t>Abu Dhabi</t>
  </si>
  <si>
    <t>Gros Islet</t>
  </si>
  <si>
    <t>SM Pollock (Afr)</t>
  </si>
  <si>
    <t>AM Samad (Can)</t>
  </si>
  <si>
    <t>N Boje (SA)</t>
  </si>
  <si>
    <t>Kanpur</t>
  </si>
  <si>
    <t>Roseau</t>
  </si>
  <si>
    <t>Durban</t>
  </si>
  <si>
    <t>Basit Ali (Pak)</t>
  </si>
  <si>
    <t>BM McMillan (SA)</t>
  </si>
  <si>
    <t>Shoaib Mohammad (Pak)</t>
  </si>
  <si>
    <t>Chester-le-Street</t>
  </si>
  <si>
    <t>Southampton</t>
  </si>
  <si>
    <t>Vadodara</t>
  </si>
  <si>
    <t>Canterbury</t>
  </si>
  <si>
    <t>HH Dippenaar (SA)</t>
  </si>
  <si>
    <t>Chittagong</t>
  </si>
  <si>
    <t>W Larkins (Eng)</t>
  </si>
  <si>
    <t>Shahid Afridi (Pak)</t>
  </si>
  <si>
    <t>Dambulla</t>
  </si>
  <si>
    <t>CA Ingram (SA)</t>
  </si>
  <si>
    <t>Taupo</t>
  </si>
  <si>
    <t>RR Watson (Scot)</t>
  </si>
  <si>
    <t>Mombasa</t>
  </si>
  <si>
    <t>YK Pathan (India)</t>
  </si>
  <si>
    <t>A Flintoff (Eng)</t>
  </si>
  <si>
    <t>BJ Hodge (Aus)</t>
  </si>
  <si>
    <t>Dunedin</t>
  </si>
  <si>
    <t>DN Chudasama (Kenya)</t>
  </si>
  <si>
    <t>Nairobi (Jaff)</t>
  </si>
  <si>
    <t>LMP Simmons (WI)</t>
  </si>
  <si>
    <t>NFI McCallum (Scot)</t>
  </si>
  <si>
    <t>RL Dias (SL)</t>
  </si>
  <si>
    <t>DD Ebrahim (Zim)</t>
  </si>
  <si>
    <t>JF Kloppenburg (Neth)</t>
  </si>
  <si>
    <t>Scarborough</t>
  </si>
  <si>
    <t>Dubai (DSC)</t>
  </si>
  <si>
    <t>CB Lambert (WI)</t>
  </si>
  <si>
    <t>Kimberley</t>
  </si>
  <si>
    <t>GM Hamilton (Scot)</t>
  </si>
  <si>
    <t>RN ten Doeschate (Neth)</t>
  </si>
  <si>
    <t>AN Cook (Eng)</t>
  </si>
  <si>
    <t>MS Sinclair (NZ)</t>
  </si>
  <si>
    <t>Multan</t>
  </si>
  <si>
    <t>AD Brown (Eng)</t>
  </si>
  <si>
    <t>Mohammad Shahzad (Afgh)</t>
  </si>
  <si>
    <t>CT Radley (Eng)</t>
  </si>
  <si>
    <t>BM Laird (Aus)</t>
  </si>
  <si>
    <t>SB Smith (Aus)</t>
  </si>
  <si>
    <t>Peshawar</t>
  </si>
  <si>
    <t>S Jyoti (Can)</t>
  </si>
  <si>
    <t>D Lloyd (Eng)</t>
  </si>
  <si>
    <t>KP Pietersen (Eng)</t>
  </si>
  <si>
    <t>V Sibanda (Zim)</t>
  </si>
  <si>
    <t>JP Bray (Ire)</t>
  </si>
  <si>
    <t>Hyderabad (Sind)</t>
  </si>
  <si>
    <t>New Plymouth</t>
  </si>
  <si>
    <t>CL Cairns (NZ)</t>
  </si>
  <si>
    <t>Kochi</t>
  </si>
  <si>
    <t>RT Ponting (ICC)</t>
  </si>
  <si>
    <t>EJG Morgan (Ire)</t>
  </si>
  <si>
    <t>Providence</t>
  </si>
  <si>
    <t>Alok Kapali (Ban)</t>
  </si>
  <si>
    <t>GD Elliott (NZ)</t>
  </si>
  <si>
    <t>Ahmed Shehzad (Pak)</t>
  </si>
  <si>
    <t>Melbourne (Docklands)</t>
  </si>
  <si>
    <t>Karim Sadiq (Afgh)</t>
  </si>
  <si>
    <t>Ayr</t>
  </si>
  <si>
    <t>Sialkot</t>
  </si>
  <si>
    <t>WV Raman (India)</t>
  </si>
  <si>
    <t>Tangier</t>
  </si>
  <si>
    <t>Noor Ali Zadran (Afgh)</t>
  </si>
  <si>
    <t>Asif Mujtaba (Pak)</t>
  </si>
  <si>
    <t>Naved Latif (Pak)</t>
  </si>
  <si>
    <t>Belfast</t>
  </si>
  <si>
    <t>RD Shah (Kenya)</t>
  </si>
  <si>
    <t>GC Wilson (Ire)</t>
  </si>
  <si>
    <t>Dublin</t>
  </si>
  <si>
    <t>AB Barath (WI)</t>
  </si>
  <si>
    <t>Edinburgh</t>
  </si>
  <si>
    <t>Abdul Razzaq (Pak)</t>
  </si>
  <si>
    <t>PG Fulton (NZ)</t>
  </si>
  <si>
    <t>SE Marsh (Aus)</t>
  </si>
  <si>
    <t>TM Odoyo (Kenya)</t>
  </si>
  <si>
    <t>JM Davison (Can)</t>
  </si>
  <si>
    <t>SO Tikolo (Kenya)</t>
  </si>
  <si>
    <t>DJ Hussey (Aus)</t>
  </si>
  <si>
    <t>TD Paine (Aus)</t>
  </si>
  <si>
    <t>LD Chandimal (SL)</t>
  </si>
  <si>
    <t>Hambantota</t>
  </si>
  <si>
    <t>RS Morton (WI)</t>
  </si>
  <si>
    <t>EJG Morgan (Eng)</t>
  </si>
  <si>
    <t>TM Chappell (Aus)</t>
  </si>
  <si>
    <t>Berri</t>
  </si>
  <si>
    <t>SG Law (Aus)</t>
  </si>
  <si>
    <t>Majid Khan (Pak)</t>
  </si>
  <si>
    <t>New Delhi</t>
  </si>
  <si>
    <t>Mohammad Ashraful (Ban)</t>
  </si>
  <si>
    <t>Vijayawada</t>
  </si>
  <si>
    <t>Rajin Saleh (Ban)</t>
  </si>
  <si>
    <t>Fatullah</t>
  </si>
  <si>
    <t>Faisalabad</t>
  </si>
  <si>
    <t>RJ Nicol (NZ)</t>
  </si>
  <si>
    <t>KS Williamson (NZ)</t>
  </si>
  <si>
    <t>SM Katich (Aus)</t>
  </si>
  <si>
    <t>LPC Silva (SL)</t>
  </si>
  <si>
    <t>T Taibu (Zim)</t>
  </si>
  <si>
    <t>KC Wessels (Aus)</t>
  </si>
  <si>
    <t>Imran Farhat (Pak)</t>
  </si>
  <si>
    <t>EC Joyce (Eng)</t>
  </si>
  <si>
    <t>DPMD Jayawardene (Asia)</t>
  </si>
  <si>
    <t>C Kieswetter (Eng)</t>
  </si>
  <si>
    <t>JD Ryder (NZ)</t>
  </si>
  <si>
    <t>DS Smith (WI)</t>
  </si>
  <si>
    <t>Cardiff</t>
  </si>
  <si>
    <t>Gujranwala</t>
  </si>
  <si>
    <t>BC Broad (Eng)</t>
  </si>
  <si>
    <t>MJR Rindel (SA)</t>
  </si>
  <si>
    <t>VS Solanki (Eng)</t>
  </si>
  <si>
    <t>Worcester</t>
  </si>
  <si>
    <t>SC Williams (WI)</t>
  </si>
  <si>
    <t>Khulna</t>
  </si>
  <si>
    <t>TT Samaraweera (SL)</t>
  </si>
  <si>
    <t>RC Fredericks (WI)</t>
  </si>
  <si>
    <t>G Boycott (Eng)</t>
  </si>
  <si>
    <t>Colombo (PSS)</t>
  </si>
  <si>
    <t>Thiruvananthapuram</t>
  </si>
  <si>
    <t>KJ Wadsworth (NZ)</t>
  </si>
  <si>
    <t>Kingstown</t>
  </si>
  <si>
    <t>DJ Reekers (Neth)</t>
  </si>
  <si>
    <t>PA Wallace (WI)</t>
  </si>
  <si>
    <t>Sheikhupura</t>
  </si>
  <si>
    <t>Margao</t>
  </si>
  <si>
    <t>Castries</t>
  </si>
  <si>
    <t>DL Hemp (Ber)</t>
  </si>
  <si>
    <t>Umar Akmal (Pak)</t>
  </si>
  <si>
    <t>R Lamba (India)</t>
  </si>
  <si>
    <t>C Sharma (India)</t>
  </si>
  <si>
    <t>HJH Marshall (NZ)</t>
  </si>
  <si>
    <t>A Turner (Aus)</t>
  </si>
  <si>
    <t>HA Gomes (WI)</t>
  </si>
  <si>
    <t>Mehrab Hossain (Ban)</t>
  </si>
  <si>
    <t>Darwin</t>
  </si>
  <si>
    <t>IH Romaine (Ber)</t>
  </si>
  <si>
    <t>DF Watts (Scot)</t>
  </si>
  <si>
    <t>Imrul Kayes (Ban)</t>
  </si>
  <si>
    <t>TLW Cooper (Neth)</t>
  </si>
  <si>
    <t>Voorburg</t>
  </si>
  <si>
    <t>Faridabad</t>
  </si>
  <si>
    <t>Faisal Iqbal (Pak)</t>
  </si>
  <si>
    <t>JM Kemp (SA)</t>
  </si>
  <si>
    <t>TM Dowlin (WI)</t>
  </si>
  <si>
    <t>Swansea</t>
  </si>
  <si>
    <t>CA Best (WI)</t>
  </si>
  <si>
    <t>HK Badani (India)</t>
  </si>
  <si>
    <t>DA Marillier (Zim)</t>
  </si>
  <si>
    <t>SM Ervine (Zim)</t>
  </si>
  <si>
    <t>Junaid Siddique (Ban)</t>
  </si>
  <si>
    <t>Nasir Hossain (Ban)</t>
  </si>
  <si>
    <t>Notout</t>
  </si>
  <si>
    <t>Status</t>
  </si>
  <si>
    <t>Out</t>
  </si>
  <si>
    <t>United Arab Emirates</t>
  </si>
  <si>
    <t>Kenya</t>
  </si>
  <si>
    <t>Canada</t>
  </si>
  <si>
    <t>Namibia</t>
  </si>
  <si>
    <t>East Africa</t>
  </si>
  <si>
    <t>Netherlands</t>
  </si>
  <si>
    <t>United States of America</t>
  </si>
  <si>
    <t>Hong Kong</t>
  </si>
  <si>
    <t>Africa XI</t>
  </si>
  <si>
    <t>Scotland</t>
  </si>
  <si>
    <t>Asia XI</t>
  </si>
  <si>
    <t>Bermuda</t>
  </si>
  <si>
    <t>ICC World XI</t>
  </si>
  <si>
    <t>Afghanistan</t>
  </si>
  <si>
    <t>Balls Faced</t>
  </si>
  <si>
    <t>Boundaries</t>
  </si>
  <si>
    <t>Sixes</t>
  </si>
  <si>
    <t>Strike Rate</t>
  </si>
  <si>
    <t>Innings</t>
  </si>
  <si>
    <t>Query Set 1</t>
  </si>
  <si>
    <t>1. Find the top 10 run scorers in the List</t>
  </si>
  <si>
    <t>2. Find the top 10 scores as well as top 10 best strike rates</t>
  </si>
  <si>
    <t>3. How many have scored more than 150?</t>
  </si>
  <si>
    <t>4. Highlight all the people who have played more than 150 balls</t>
  </si>
  <si>
    <t>5. How many people faced more than 150 balls</t>
  </si>
  <si>
    <t>6. How many centuries are recorded till now</t>
  </si>
  <si>
    <t>7. How many have scored 150+ in less than 150 balls</t>
  </si>
  <si>
    <t>COUNT</t>
  </si>
  <si>
    <t>COUNTA</t>
  </si>
  <si>
    <t>COUNTIF</t>
  </si>
  <si>
    <t>COUNTIFS</t>
  </si>
  <si>
    <t>Number of times</t>
  </si>
  <si>
    <t>Runs/Balls more than</t>
  </si>
  <si>
    <t>Number of Balls</t>
  </si>
  <si>
    <t>Balls</t>
  </si>
  <si>
    <t>SUM</t>
  </si>
  <si>
    <t>SUMIF</t>
  </si>
  <si>
    <t>SUMIFS</t>
  </si>
  <si>
    <t>AVERAGE</t>
  </si>
  <si>
    <t>AVERAGEIF</t>
  </si>
  <si>
    <t>AVERAGEIFS</t>
  </si>
  <si>
    <t>8. What is the total number of Sixes scored till now</t>
  </si>
  <si>
    <t>9. What is the total scored by Sachin</t>
  </si>
  <si>
    <t>10. What is the total scored by Sachin batting in 2nd Innings</t>
  </si>
  <si>
    <t>Enter the name of the Player</t>
  </si>
  <si>
    <t>Max</t>
  </si>
  <si>
    <t>11. Maximum number of Sixes by a person in an innings</t>
  </si>
  <si>
    <t>12. Minimum Strike Rate</t>
  </si>
  <si>
    <t>Min</t>
  </si>
  <si>
    <t>13. Find the top 10 strike rates in a new sheet</t>
  </si>
  <si>
    <t>Top</t>
  </si>
  <si>
    <t>Query Set 2</t>
  </si>
  <si>
    <t>1. How many centuries are scored in each of the Months</t>
  </si>
  <si>
    <t>2. How many centuries are scored yearwise, daywise &amp; weekday wise</t>
  </si>
  <si>
    <t>3. How many years, Months and Days have elapsed after Sachins last Century</t>
  </si>
  <si>
    <t>4. Working days for the next new year</t>
  </si>
  <si>
    <t>Day</t>
  </si>
  <si>
    <t>Month</t>
  </si>
  <si>
    <t>Year</t>
  </si>
  <si>
    <t>Weekday</t>
  </si>
  <si>
    <t>today</t>
  </si>
  <si>
    <t>Now</t>
  </si>
  <si>
    <t>Hour</t>
  </si>
  <si>
    <t>Minute</t>
  </si>
  <si>
    <t>Seconds</t>
  </si>
  <si>
    <t>Last Century Date</t>
  </si>
  <si>
    <t>Difference</t>
  </si>
  <si>
    <t>DATEDIF</t>
  </si>
  <si>
    <t>3 Parameter</t>
  </si>
  <si>
    <t>End Date</t>
  </si>
  <si>
    <t>Format</t>
  </si>
  <si>
    <t>y</t>
  </si>
  <si>
    <t>m</t>
  </si>
  <si>
    <t>d</t>
  </si>
  <si>
    <t>ym</t>
  </si>
  <si>
    <t>yd</t>
  </si>
  <si>
    <t>md</t>
  </si>
  <si>
    <t>Target Date</t>
  </si>
  <si>
    <t>Network Days</t>
  </si>
  <si>
    <t>EDATE</t>
  </si>
  <si>
    <t>Query Set 3</t>
  </si>
  <si>
    <t>1. Make the Complete sheet uneditable</t>
  </si>
  <si>
    <t>2. Allow a person to modify few areas of the sheet</t>
  </si>
  <si>
    <t>3. Hide all/some the formulas entered on the sheet</t>
  </si>
  <si>
    <t>4. Hide a sheet so that it becomes unhideable</t>
  </si>
  <si>
    <t>5. Protect the complete excel file. (Without entering a password, the person cannot open the file)</t>
  </si>
  <si>
    <t>3 Layers</t>
  </si>
  <si>
    <t>1. Protecting the Cells in a worksheet</t>
  </si>
  <si>
    <t>2. Protecting Worksheets in a Workbook</t>
  </si>
  <si>
    <t>3. Protecting the File</t>
  </si>
  <si>
    <t>Query Set 4</t>
  </si>
  <si>
    <t>Grade the performance (Strike rate &gt; 200 - Excellent, 175-200(Great), 150-175 (Good), 100-150 (Ok), Slow)</t>
  </si>
  <si>
    <t>If the strike rate is &gt; 150 &amp; Score is &gt; 150 &amp; Sixes &gt; 3 - Phenomenal, Ok</t>
  </si>
  <si>
    <t>Mark the performance asExtra ordinary if the person has either exceeded the strike rate of 200 or score exceeded 175 or Sixes &gt; 7</t>
  </si>
  <si>
    <t>If</t>
  </si>
  <si>
    <t>Excellent</t>
  </si>
  <si>
    <t>Great</t>
  </si>
  <si>
    <t>Good</t>
  </si>
  <si>
    <t>Ok</t>
  </si>
  <si>
    <t>Slow</t>
  </si>
  <si>
    <t>Performance</t>
  </si>
  <si>
    <t>Or</t>
  </si>
  <si>
    <t>Only if atleast 2 conditions are met then mark it as superb</t>
  </si>
  <si>
    <t>2 or more</t>
  </si>
  <si>
    <t>vlookup</t>
  </si>
  <si>
    <t>hlookup</t>
  </si>
  <si>
    <t>Century #</t>
  </si>
  <si>
    <t>Enter the Century Number</t>
  </si>
  <si>
    <t>Date</t>
  </si>
  <si>
    <t>Perofrmance</t>
  </si>
  <si>
    <t>Query Set 5</t>
  </si>
  <si>
    <t>1. Split the Country of the Players into a different Column</t>
  </si>
  <si>
    <t>2. Separate the Surname and the Initial letters of each Player</t>
  </si>
  <si>
    <t>3. Which Player has the longest surname</t>
  </si>
  <si>
    <t>4. Identify the players who have "P" in their Surnames</t>
  </si>
  <si>
    <t>5. Convert the Players names to Lower Case</t>
  </si>
  <si>
    <t xml:space="preserve">DL Amiss </t>
  </si>
  <si>
    <t xml:space="preserve">RC Fredericks </t>
  </si>
  <si>
    <t xml:space="preserve">KJ Wadsworth </t>
  </si>
  <si>
    <t xml:space="preserve">D Lloyd </t>
  </si>
  <si>
    <t xml:space="preserve">Majid Khan </t>
  </si>
  <si>
    <t xml:space="preserve">BE Congdon </t>
  </si>
  <si>
    <t xml:space="preserve">GM Turner </t>
  </si>
  <si>
    <t xml:space="preserve">KWR Fletcher </t>
  </si>
  <si>
    <t xml:space="preserve">A Turner </t>
  </si>
  <si>
    <t xml:space="preserve">CH Lloyd </t>
  </si>
  <si>
    <t xml:space="preserve">IVA Richards </t>
  </si>
  <si>
    <t xml:space="preserve">GS Chappell </t>
  </si>
  <si>
    <t xml:space="preserve">DL Haynes </t>
  </si>
  <si>
    <t xml:space="preserve">DI Gower </t>
  </si>
  <si>
    <t xml:space="preserve">CT Radley </t>
  </si>
  <si>
    <t xml:space="preserve">CG Greenidge </t>
  </si>
  <si>
    <t xml:space="preserve">G Boycott </t>
  </si>
  <si>
    <t xml:space="preserve">GA Gooch </t>
  </si>
  <si>
    <t xml:space="preserve">AR Border </t>
  </si>
  <si>
    <t xml:space="preserve">BA Edgar </t>
  </si>
  <si>
    <t xml:space="preserve">GM Wood </t>
  </si>
  <si>
    <t xml:space="preserve">BM Laird </t>
  </si>
  <si>
    <t xml:space="preserve">Zaheer Abbas </t>
  </si>
  <si>
    <t xml:space="preserve">AJ Lamb </t>
  </si>
  <si>
    <t xml:space="preserve">RL Dias </t>
  </si>
  <si>
    <t xml:space="preserve">Mohsin Khan </t>
  </si>
  <si>
    <t xml:space="preserve">Javed Miandad </t>
  </si>
  <si>
    <t xml:space="preserve">SB Smith </t>
  </si>
  <si>
    <t xml:space="preserve">TM Chappell </t>
  </si>
  <si>
    <t xml:space="preserve">Imran Khan </t>
  </si>
  <si>
    <t xml:space="preserve">N Kapil Dev </t>
  </si>
  <si>
    <t xml:space="preserve">MD Crowe </t>
  </si>
  <si>
    <t xml:space="preserve">KC Wessels </t>
  </si>
  <si>
    <t xml:space="preserve">RJ Shastri </t>
  </si>
  <si>
    <t xml:space="preserve">MW Gatting </t>
  </si>
  <si>
    <t xml:space="preserve">DB Vengsarkar </t>
  </si>
  <si>
    <t xml:space="preserve">HA Gomes </t>
  </si>
  <si>
    <t xml:space="preserve">GR Marsh </t>
  </si>
  <si>
    <t xml:space="preserve">CWJ Athey </t>
  </si>
  <si>
    <t xml:space="preserve">DC Boon </t>
  </si>
  <si>
    <t xml:space="preserve">K Srikkanth </t>
  </si>
  <si>
    <t xml:space="preserve">R Lamba </t>
  </si>
  <si>
    <t xml:space="preserve">RB Richardson </t>
  </si>
  <si>
    <t xml:space="preserve">DM Jones </t>
  </si>
  <si>
    <t xml:space="preserve">M Azharuddin </t>
  </si>
  <si>
    <t xml:space="preserve">M Prabhakar </t>
  </si>
  <si>
    <t xml:space="preserve">DL Houghton </t>
  </si>
  <si>
    <t xml:space="preserve">Rameez Raja </t>
  </si>
  <si>
    <t xml:space="preserve">Saleem Malik </t>
  </si>
  <si>
    <t xml:space="preserve">SM Gavaskar </t>
  </si>
  <si>
    <t xml:space="preserve">M Amarnath </t>
  </si>
  <si>
    <t xml:space="preserve">CL Hooper </t>
  </si>
  <si>
    <t xml:space="preserve">PV Simmons </t>
  </si>
  <si>
    <t xml:space="preserve">AL Logie </t>
  </si>
  <si>
    <t xml:space="preserve">BC Broad </t>
  </si>
  <si>
    <t xml:space="preserve">JG Wright </t>
  </si>
  <si>
    <t xml:space="preserve">Ijaz Ahmed </t>
  </si>
  <si>
    <t xml:space="preserve">Moin-ul-Atiq </t>
  </si>
  <si>
    <t xml:space="preserve">Shoaib Mohammad </t>
  </si>
  <si>
    <t xml:space="preserve">NS Sidhu </t>
  </si>
  <si>
    <t xml:space="preserve">W Larkins </t>
  </si>
  <si>
    <t xml:space="preserve">C Sharma </t>
  </si>
  <si>
    <t xml:space="preserve">Saeed Anwar </t>
  </si>
  <si>
    <t xml:space="preserve">CA Best </t>
  </si>
  <si>
    <t xml:space="preserve">RA Smith </t>
  </si>
  <si>
    <t xml:space="preserve">MJ Greatbatch </t>
  </si>
  <si>
    <t xml:space="preserve">PA de Silva </t>
  </si>
  <si>
    <t xml:space="preserve">NH Fairbrother </t>
  </si>
  <si>
    <t xml:space="preserve">SV Manjrekar </t>
  </si>
  <si>
    <t xml:space="preserve">Inzamam-ul-Haq </t>
  </si>
  <si>
    <t xml:space="preserve">A Flower </t>
  </si>
  <si>
    <t xml:space="preserve">Aamer Sohail </t>
  </si>
  <si>
    <t xml:space="preserve">AJ Stewart </t>
  </si>
  <si>
    <t xml:space="preserve">WV Raman </t>
  </si>
  <si>
    <t xml:space="preserve">RS Mahanama </t>
  </si>
  <si>
    <t xml:space="preserve">AC Hudson </t>
  </si>
  <si>
    <t xml:space="preserve">VG Kambli </t>
  </si>
  <si>
    <t xml:space="preserve">BC Lara </t>
  </si>
  <si>
    <t xml:space="preserve">GA Hick </t>
  </si>
  <si>
    <t xml:space="preserve">ME Waugh </t>
  </si>
  <si>
    <t xml:space="preserve">Asif Mujtaba </t>
  </si>
  <si>
    <t xml:space="preserve">Basit Ali </t>
  </si>
  <si>
    <t xml:space="preserve">HP Tillakaratne </t>
  </si>
  <si>
    <t xml:space="preserve">G Kirsten </t>
  </si>
  <si>
    <t xml:space="preserve">WJ Cronje </t>
  </si>
  <si>
    <t xml:space="preserve">AP Gurusinha </t>
  </si>
  <si>
    <t xml:space="preserve">SR Tendulkar </t>
  </si>
  <si>
    <t xml:space="preserve">KR Rutherford </t>
  </si>
  <si>
    <t xml:space="preserve">ADR Campbell </t>
  </si>
  <si>
    <t xml:space="preserve">A Jadeja </t>
  </si>
  <si>
    <t xml:space="preserve">A Ranatunga </t>
  </si>
  <si>
    <t xml:space="preserve">ST Jayasuriya </t>
  </si>
  <si>
    <t xml:space="preserve">SG Law </t>
  </si>
  <si>
    <t xml:space="preserve">DJ Callaghan </t>
  </si>
  <si>
    <t xml:space="preserve">AC Parore </t>
  </si>
  <si>
    <t xml:space="preserve">MJR Rindel </t>
  </si>
  <si>
    <t xml:space="preserve">MA Atherton </t>
  </si>
  <si>
    <t xml:space="preserve">Saleem Elahi </t>
  </si>
  <si>
    <t xml:space="preserve">BM McMillan </t>
  </si>
  <si>
    <t xml:space="preserve">CL Cairns </t>
  </si>
  <si>
    <t xml:space="preserve">NJ Astle </t>
  </si>
  <si>
    <t xml:space="preserve">RT Ponting </t>
  </si>
  <si>
    <t xml:space="preserve">SR Waugh </t>
  </si>
  <si>
    <t xml:space="preserve">CZ Harris </t>
  </si>
  <si>
    <t xml:space="preserve">SP Fleming </t>
  </si>
  <si>
    <t xml:space="preserve">DJ Cullinan </t>
  </si>
  <si>
    <t xml:space="preserve">AD Brown </t>
  </si>
  <si>
    <t xml:space="preserve">NV Knight </t>
  </si>
  <si>
    <t xml:space="preserve">RS Kaluwitharana </t>
  </si>
  <si>
    <t xml:space="preserve">JN Rhodes </t>
  </si>
  <si>
    <t xml:space="preserve">Shahid Afridi </t>
  </si>
  <si>
    <t xml:space="preserve">MA Taylor </t>
  </si>
  <si>
    <t xml:space="preserve">MG Bevan </t>
  </si>
  <si>
    <t xml:space="preserve">S Chanderpaul </t>
  </si>
  <si>
    <t xml:space="preserve">R Dravid </t>
  </si>
  <si>
    <t xml:space="preserve">MS Atapattu </t>
  </si>
  <si>
    <t xml:space="preserve">SC Ganguly </t>
  </si>
  <si>
    <t xml:space="preserve">RR Singh </t>
  </si>
  <si>
    <t xml:space="preserve">KO Otieno </t>
  </si>
  <si>
    <t xml:space="preserve">DN Chudasama </t>
  </si>
  <si>
    <t xml:space="preserve">SC Williams </t>
  </si>
  <si>
    <t xml:space="preserve">JH Kallis </t>
  </si>
  <si>
    <t xml:space="preserve">MW Goodwin </t>
  </si>
  <si>
    <t xml:space="preserve">GW Flower </t>
  </si>
  <si>
    <t xml:space="preserve">AC Gilchrist </t>
  </si>
  <si>
    <t xml:space="preserve">CB Lambert </t>
  </si>
  <si>
    <t xml:space="preserve">CB Wishart </t>
  </si>
  <si>
    <t xml:space="preserve">PA Wallace </t>
  </si>
  <si>
    <t xml:space="preserve">DS Lehmann </t>
  </si>
  <si>
    <t xml:space="preserve">Mohammad Yousuf </t>
  </si>
  <si>
    <t xml:space="preserve">NC Johnson </t>
  </si>
  <si>
    <t xml:space="preserve">DPMD Jayawardene </t>
  </si>
  <si>
    <t xml:space="preserve">HH Gibbs </t>
  </si>
  <si>
    <t xml:space="preserve">L Klusener </t>
  </si>
  <si>
    <t xml:space="preserve">SO Tikolo </t>
  </si>
  <si>
    <t xml:space="preserve">Mehrab Hossain </t>
  </si>
  <si>
    <t xml:space="preserve">RL Powell </t>
  </si>
  <si>
    <t xml:space="preserve">RP Arnold </t>
  </si>
  <si>
    <t xml:space="preserve">SV Carlisle </t>
  </si>
  <si>
    <t xml:space="preserve">DR Martyn </t>
  </si>
  <si>
    <t xml:space="preserve">SL Campbell </t>
  </si>
  <si>
    <t xml:space="preserve">WW Hinds </t>
  </si>
  <si>
    <t xml:space="preserve">Imran Nazir </t>
  </si>
  <si>
    <t xml:space="preserve">DA Gunawardene </t>
  </si>
  <si>
    <t xml:space="preserve">N Boje </t>
  </si>
  <si>
    <t xml:space="preserve">RG Twose </t>
  </si>
  <si>
    <t xml:space="preserve">ND McKenzie </t>
  </si>
  <si>
    <t xml:space="preserve">CD McMillan </t>
  </si>
  <si>
    <t xml:space="preserve">HK Badani </t>
  </si>
  <si>
    <t xml:space="preserve">ML Hayden </t>
  </si>
  <si>
    <t xml:space="preserve">VVS Laxman </t>
  </si>
  <si>
    <t xml:space="preserve">MS Sinclair </t>
  </si>
  <si>
    <t xml:space="preserve">ME Trescothick </t>
  </si>
  <si>
    <t xml:space="preserve">V Sehwag </t>
  </si>
  <si>
    <t xml:space="preserve">CH Gayle </t>
  </si>
  <si>
    <t xml:space="preserve">Naved Latif </t>
  </si>
  <si>
    <t xml:space="preserve">DD Ebrahim </t>
  </si>
  <si>
    <t xml:space="preserve">Shoaib Malik </t>
  </si>
  <si>
    <t xml:space="preserve">D Mongia </t>
  </si>
  <si>
    <t xml:space="preserve">N Hussain </t>
  </si>
  <si>
    <t xml:space="preserve">M Kaif </t>
  </si>
  <si>
    <t xml:space="preserve">MN Samuels </t>
  </si>
  <si>
    <t xml:space="preserve">Faisal Iqbal </t>
  </si>
  <si>
    <t xml:space="preserve">RR Sarwan </t>
  </si>
  <si>
    <t xml:space="preserve">Abdul Razzaq </t>
  </si>
  <si>
    <t xml:space="preserve">PD Collingwood </t>
  </si>
  <si>
    <t xml:space="preserve">SB Styris </t>
  </si>
  <si>
    <t xml:space="preserve">A Symonds </t>
  </si>
  <si>
    <t xml:space="preserve">JM Davison </t>
  </si>
  <si>
    <t xml:space="preserve">KJJ van Noortwijk </t>
  </si>
  <si>
    <t xml:space="preserve">JF Kloppenburg </t>
  </si>
  <si>
    <t xml:space="preserve">KC Sangakkara </t>
  </si>
  <si>
    <t xml:space="preserve">DA Marillier </t>
  </si>
  <si>
    <t xml:space="preserve">Yuvraj Singh </t>
  </si>
  <si>
    <t xml:space="preserve">VS Solanki </t>
  </si>
  <si>
    <t xml:space="preserve">Yasir Hameed </t>
  </si>
  <si>
    <t xml:space="preserve">HH Dippenaar </t>
  </si>
  <si>
    <t xml:space="preserve">HJH Marshall </t>
  </si>
  <si>
    <t xml:space="preserve">Imran Farhat </t>
  </si>
  <si>
    <t xml:space="preserve">SM Ervine </t>
  </si>
  <si>
    <t xml:space="preserve">MJ Clarke </t>
  </si>
  <si>
    <t xml:space="preserve">A Flintoff </t>
  </si>
  <si>
    <t xml:space="preserve">AJ Strauss </t>
  </si>
  <si>
    <t xml:space="preserve">Younis Khan </t>
  </si>
  <si>
    <t xml:space="preserve">Salman Butt </t>
  </si>
  <si>
    <t xml:space="preserve">Kamran Akmal </t>
  </si>
  <si>
    <t xml:space="preserve">KP Pietersen </t>
  </si>
  <si>
    <t xml:space="preserve">GC Smith </t>
  </si>
  <si>
    <t xml:space="preserve">MS Dhoni </t>
  </si>
  <si>
    <t xml:space="preserve">Mohammad Ashraful </t>
  </si>
  <si>
    <t xml:space="preserve">L Vincent </t>
  </si>
  <si>
    <t xml:space="preserve">WU Tharanga </t>
  </si>
  <si>
    <t xml:space="preserve">G Gambhir </t>
  </si>
  <si>
    <t xml:space="preserve">PG Fulton </t>
  </si>
  <si>
    <t xml:space="preserve">SM Katich </t>
  </si>
  <si>
    <t xml:space="preserve">RS Morton </t>
  </si>
  <si>
    <t xml:space="preserve">Rajin Saleh </t>
  </si>
  <si>
    <t xml:space="preserve">V Sibanda </t>
  </si>
  <si>
    <t xml:space="preserve">TM Dilshan </t>
  </si>
  <si>
    <t xml:space="preserve">Shahriar Nafees </t>
  </si>
  <si>
    <t xml:space="preserve">IH Romaine </t>
  </si>
  <si>
    <t xml:space="preserve">MEK Hussey </t>
  </si>
  <si>
    <t xml:space="preserve">MV Boucher </t>
  </si>
  <si>
    <t xml:space="preserve">DJ Bravo </t>
  </si>
  <si>
    <t xml:space="preserve">JM Kemp </t>
  </si>
  <si>
    <t xml:space="preserve">LRPL Taylor </t>
  </si>
  <si>
    <t xml:space="preserve">RR Watson </t>
  </si>
  <si>
    <t xml:space="preserve">RD Shah </t>
  </si>
  <si>
    <t xml:space="preserve">JDP Oram </t>
  </si>
  <si>
    <t xml:space="preserve">JP Bray </t>
  </si>
  <si>
    <t xml:space="preserve">NFI McCallum </t>
  </si>
  <si>
    <t xml:space="preserve">A Bagai </t>
  </si>
  <si>
    <t xml:space="preserve">WTS Porterfield </t>
  </si>
  <si>
    <t xml:space="preserve">KJ O'Brien </t>
  </si>
  <si>
    <t xml:space="preserve">EC Joyce </t>
  </si>
  <si>
    <t xml:space="preserve">EJG Morgan </t>
  </si>
  <si>
    <t xml:space="preserve">RN ten Doeschate </t>
  </si>
  <si>
    <t xml:space="preserve">DJ Reekers </t>
  </si>
  <si>
    <t xml:space="preserve">LPC Silva </t>
  </si>
  <si>
    <t xml:space="preserve">Shakib Al Hasan </t>
  </si>
  <si>
    <t xml:space="preserve">BJ Hodge </t>
  </si>
  <si>
    <t xml:space="preserve">AB de Villiers </t>
  </si>
  <si>
    <t xml:space="preserve">SM Pollock </t>
  </si>
  <si>
    <t xml:space="preserve">IR Bell </t>
  </si>
  <si>
    <t xml:space="preserve">AN Cook </t>
  </si>
  <si>
    <t xml:space="preserve">T Taibu </t>
  </si>
  <si>
    <t xml:space="preserve">OA Shah </t>
  </si>
  <si>
    <t xml:space="preserve">TM Odoyo </t>
  </si>
  <si>
    <t xml:space="preserve">JM How </t>
  </si>
  <si>
    <t xml:space="preserve">Tamim Iqbal </t>
  </si>
  <si>
    <t xml:space="preserve">SK Raina </t>
  </si>
  <si>
    <t xml:space="preserve">Alok Kapali </t>
  </si>
  <si>
    <t xml:space="preserve">SR Watson </t>
  </si>
  <si>
    <t xml:space="preserve">BB McCullum </t>
  </si>
  <si>
    <t xml:space="preserve">JAH Marshall </t>
  </si>
  <si>
    <t xml:space="preserve">AM Samad </t>
  </si>
  <si>
    <t xml:space="preserve">GM Hamilton </t>
  </si>
  <si>
    <t xml:space="preserve">XM Marshall </t>
  </si>
  <si>
    <t xml:space="preserve">HM Amla </t>
  </si>
  <si>
    <t xml:space="preserve">MJ Guptill </t>
  </si>
  <si>
    <t xml:space="preserve">GD Elliott </t>
  </si>
  <si>
    <t xml:space="preserve">BJ Haddin </t>
  </si>
  <si>
    <t xml:space="preserve">JD Ryder </t>
  </si>
  <si>
    <t xml:space="preserve">DL Hemp </t>
  </si>
  <si>
    <t xml:space="preserve">S Jyoti </t>
  </si>
  <si>
    <t xml:space="preserve">DF Watts </t>
  </si>
  <si>
    <t xml:space="preserve">TM Dowlin </t>
  </si>
  <si>
    <t xml:space="preserve">Umar Akmal </t>
  </si>
  <si>
    <t xml:space="preserve">H Masakadza </t>
  </si>
  <si>
    <t xml:space="preserve">CK Coventry </t>
  </si>
  <si>
    <t xml:space="preserve">DJ Hussey </t>
  </si>
  <si>
    <t xml:space="preserve">Mohammad Shahzad </t>
  </si>
  <si>
    <t xml:space="preserve">TT Samaraweera </t>
  </si>
  <si>
    <t xml:space="preserve">CL White </t>
  </si>
  <si>
    <t xml:space="preserve">TD Paine </t>
  </si>
  <si>
    <t xml:space="preserve">BRM Taylor </t>
  </si>
  <si>
    <t xml:space="preserve">SE Marsh </t>
  </si>
  <si>
    <t xml:space="preserve">JP Duminy </t>
  </si>
  <si>
    <t xml:space="preserve">V Kohli </t>
  </si>
  <si>
    <t xml:space="preserve">Imrul Kayes </t>
  </si>
  <si>
    <t xml:space="preserve">Noor Ali Zadran </t>
  </si>
  <si>
    <t xml:space="preserve">C Kieswetter </t>
  </si>
  <si>
    <t xml:space="preserve">RG Sharma </t>
  </si>
  <si>
    <t xml:space="preserve">LD Chandimal </t>
  </si>
  <si>
    <t xml:space="preserve">TLW Cooper </t>
  </si>
  <si>
    <t xml:space="preserve">IJL Trott </t>
  </si>
  <si>
    <t xml:space="preserve">Junaid Siddique </t>
  </si>
  <si>
    <t xml:space="preserve">Karim Sadiq </t>
  </si>
  <si>
    <t xml:space="preserve">GC Wilson </t>
  </si>
  <si>
    <t xml:space="preserve">PR Stirling </t>
  </si>
  <si>
    <t xml:space="preserve">KS Williamson </t>
  </si>
  <si>
    <t xml:space="preserve">CA Ingram </t>
  </si>
  <si>
    <t xml:space="preserve">YK Pathan </t>
  </si>
  <si>
    <t xml:space="preserve">Mohammad Hafeez </t>
  </si>
  <si>
    <t xml:space="preserve">AB Barath </t>
  </si>
  <si>
    <t xml:space="preserve">Ahmed Shehzad </t>
  </si>
  <si>
    <t xml:space="preserve">DS Smith </t>
  </si>
  <si>
    <t xml:space="preserve">Mushfiqur Rahim </t>
  </si>
  <si>
    <t xml:space="preserve">LMP Simmons </t>
  </si>
  <si>
    <t xml:space="preserve">RJ Nicol </t>
  </si>
  <si>
    <t xml:space="preserve">Nasir Hossain </t>
  </si>
  <si>
    <t>Eng</t>
  </si>
  <si>
    <t>WI</t>
  </si>
  <si>
    <t>NZ</t>
  </si>
  <si>
    <t>Pak</t>
  </si>
  <si>
    <t>Aus</t>
  </si>
  <si>
    <t>SL</t>
  </si>
  <si>
    <t>Zim</t>
  </si>
  <si>
    <t>SA</t>
  </si>
  <si>
    <t>Ban</t>
  </si>
  <si>
    <t>Can</t>
  </si>
  <si>
    <t>Neth</t>
  </si>
  <si>
    <t>ICC</t>
  </si>
  <si>
    <t>Ber</t>
  </si>
  <si>
    <t>Scot</t>
  </si>
  <si>
    <t>Ire</t>
  </si>
  <si>
    <t>Afr</t>
  </si>
  <si>
    <t>Asia</t>
  </si>
  <si>
    <t>Afgh</t>
  </si>
  <si>
    <t>Country</t>
  </si>
  <si>
    <t>Search</t>
  </si>
  <si>
    <t>Close Bracket</t>
  </si>
  <si>
    <t>Mid</t>
  </si>
  <si>
    <t>Initials</t>
  </si>
  <si>
    <t>Space</t>
  </si>
  <si>
    <t>Surname</t>
  </si>
  <si>
    <t>BE Cong don (NZ)</t>
  </si>
  <si>
    <t>Length</t>
  </si>
  <si>
    <t>Moin ul-Atiq (Pak)</t>
  </si>
  <si>
    <t>Inzamam ul-Haq (Pak)</t>
  </si>
  <si>
    <t>UPPER</t>
  </si>
  <si>
    <t>Concatenate</t>
  </si>
  <si>
    <t>Query Set 6</t>
  </si>
  <si>
    <t>1. Summarize the Number of Centuries by Country and by Opposition</t>
  </si>
  <si>
    <t>2. Summarize the number of Sixes of Player by Opposiition</t>
  </si>
  <si>
    <t>3. Groundwise centuries Scored</t>
  </si>
  <si>
    <t>Grand Total</t>
  </si>
  <si>
    <t>Total Sum of Sixes</t>
  </si>
  <si>
    <t>Sum of Sixes</t>
  </si>
  <si>
    <t>(All)</t>
  </si>
  <si>
    <t>Values</t>
  </si>
  <si>
    <t>Total Sum of BoundariesPlus</t>
  </si>
  <si>
    <t>Sum of BoundariesPlus</t>
  </si>
  <si>
    <t>6s</t>
  </si>
  <si>
    <t>4s</t>
  </si>
  <si>
    <t>Others</t>
  </si>
  <si>
    <t>Query Set 7</t>
  </si>
  <si>
    <t>1. If I deposit 1000 today at 10% rate of Interest, how much will I get after 5 years?</t>
  </si>
  <si>
    <t>2. If my money doubles in 8 years, what is the interest rate</t>
  </si>
  <si>
    <t>3. If I have borrowed 20L at 10% interest, for 20 years, how much EMI do I need to pay</t>
  </si>
  <si>
    <t>4. If I borrow for 5 years, 10 years, 15 years, 20 years, 25 years how will my EMI be impacted</t>
  </si>
  <si>
    <t>5. If I can exactly pay an EMI of 25000 per month, what could be the maximum loan which I can go for as a continuation to Q3</t>
  </si>
  <si>
    <t>6. If 2500 is deducted from your salary monthly @ 8.5%, how much will it accumulate to after 10 years</t>
  </si>
  <si>
    <t>PV</t>
  </si>
  <si>
    <t>FV</t>
  </si>
  <si>
    <t>RATE</t>
  </si>
  <si>
    <t>NPER</t>
  </si>
  <si>
    <t>PMT</t>
  </si>
  <si>
    <t>Q1</t>
  </si>
  <si>
    <t>Q2</t>
  </si>
  <si>
    <t>Q3</t>
  </si>
  <si>
    <t>Q6</t>
  </si>
  <si>
    <t>Fix the Output and change one input</t>
  </si>
  <si>
    <t>Goal Seek</t>
  </si>
  <si>
    <t>Data Table</t>
  </si>
  <si>
    <t>Observe the output for multiple values of 1 input</t>
  </si>
  <si>
    <t>7. You have 3 Options: 20L for 20Years @ 10%; 15L for 15Years @ 9%; 30L for 30 Years @ 12%</t>
  </si>
  <si>
    <t>$D$2</t>
  </si>
  <si>
    <t>$D$4</t>
  </si>
  <si>
    <t>$D$5</t>
  </si>
  <si>
    <t>$D$6</t>
  </si>
  <si>
    <t>S1</t>
  </si>
  <si>
    <t>Created by PACE on 12/17/2011</t>
  </si>
  <si>
    <t>S2</t>
  </si>
  <si>
    <t>S3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</si>
  <si>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</si>
  <si>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</si>
  <si>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</si>
  <si>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</si>
  <si>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</si>
  <si>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</si>
  <si>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</si>
  <si>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Scenario Manager</t>
  </si>
  <si>
    <t>More than 1 input and more than 1 ouput</t>
  </si>
  <si>
    <t>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</si>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</sst>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5" fontId="0" fillId="0" borderId="0" xfId="0" applyNumberFormat="1" applyProtection="1">
      <protection locked="0" hidden="1"/>
    </xf>
    <xf numFmtId="22" fontId="0" fillId="0" borderId="0" xfId="0" applyNumberFormat="1" applyProtection="1">
      <protection hidden="1"/>
    </xf>
    <xf numFmtId="0" fontId="0" fillId="0" borderId="0" xfId="0" applyProtection="1">
      <protection locked="0" hidden="1"/>
    </xf>
    <xf numFmtId="15" fontId="0" fillId="0" borderId="0" xfId="0" applyNumberFormat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locked="0"/>
    </xf>
    <xf numFmtId="165" fontId="0" fillId="0" borderId="0" xfId="0" applyNumberFormat="1" applyProtection="1">
      <protection hidden="1"/>
    </xf>
    <xf numFmtId="0" fontId="0" fillId="0" borderId="0" xfId="0" pivotButton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4" xfId="0" applyBorder="1"/>
    <xf numFmtId="0" fontId="4" fillId="4" borderId="0" xfId="0" applyFont="1" applyFill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0" fillId="5" borderId="0" xfId="0" applyFill="1"/>
    <xf numFmtId="9" fontId="0" fillId="5" borderId="0" xfId="0" applyNumberFormat="1" applyFill="1"/>
    <xf numFmtId="0" fontId="7" fillId="0" borderId="0" xfId="0" applyFont="1" applyAlignment="1">
      <alignment vertical="top" wrapText="1"/>
    </xf>
    <xf numFmtId="0" fontId="8" fillId="0" borderId="0" xfId="0" applyFont="1"/>
    <xf numFmtId="15" fontId="0" fillId="0" borderId="0" xfId="0" applyNumberFormat="1"/>
  </cellXfs>
  <cellStyles count="1">
    <cellStyle name="Normal" xfId="0" builtinId="0"/>
  </cellStyles>
  <dxfs count="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Workshop_10Dec11.xlsx]Pivot!PivotTable1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Pivot!$B$4:$B$6</c:f>
              <c:strCache>
                <c:ptCount val="1"/>
                <c:pt idx="0">
                  <c:v>Zimbabwe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Pivot!$B$7:$B$12</c:f>
              <c:numCache>
                <c:formatCode>General</c:formatCode>
                <c:ptCount val="5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B-4C9B-914F-FEAAF89B559B}"/>
            </c:ext>
          </c:extLst>
        </c:ser>
        <c:ser>
          <c:idx val="1"/>
          <c:order val="1"/>
          <c:tx>
            <c:strRef>
              <c:f>Pivot!$C$4:$C$6</c:f>
              <c:strCache>
                <c:ptCount val="1"/>
                <c:pt idx="0">
                  <c:v>Zimbabwe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Pivot!$C$7:$C$12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B-4C9B-914F-FEAAF89B559B}"/>
            </c:ext>
          </c:extLst>
        </c:ser>
        <c:ser>
          <c:idx val="2"/>
          <c:order val="2"/>
          <c:tx>
            <c:strRef>
              <c:f>Pivot!$D$4:$D$6</c:f>
              <c:strCache>
                <c:ptCount val="1"/>
                <c:pt idx="0">
                  <c:v>Sri Lanka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Pivot!$D$7:$D$12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4B-4C9B-914F-FEAAF89B559B}"/>
            </c:ext>
          </c:extLst>
        </c:ser>
        <c:ser>
          <c:idx val="3"/>
          <c:order val="3"/>
          <c:tx>
            <c:strRef>
              <c:f>Pivot!$E$4:$E$6</c:f>
              <c:strCache>
                <c:ptCount val="1"/>
                <c:pt idx="0">
                  <c:v>Sri Lanka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Pivot!$E$7:$E$12</c:f>
              <c:numCache>
                <c:formatCode>General</c:formatCode>
                <c:ptCount val="5"/>
                <c:pt idx="0">
                  <c:v>52</c:v>
                </c:pt>
                <c:pt idx="1">
                  <c:v>0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4B-4C9B-914F-FEAAF89B559B}"/>
            </c:ext>
          </c:extLst>
        </c:ser>
        <c:ser>
          <c:idx val="4"/>
          <c:order val="4"/>
          <c:tx>
            <c:strRef>
              <c:f>Pivot!$F$4:$F$6</c:f>
              <c:strCache>
                <c:ptCount val="1"/>
                <c:pt idx="0">
                  <c:v>India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Pivot!$F$7:$F$12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4B-4C9B-914F-FEAAF89B559B}"/>
            </c:ext>
          </c:extLst>
        </c:ser>
        <c:ser>
          <c:idx val="5"/>
          <c:order val="5"/>
          <c:tx>
            <c:strRef>
              <c:f>Pivot!$G$4:$G$6</c:f>
              <c:strCache>
                <c:ptCount val="1"/>
                <c:pt idx="0">
                  <c:v>India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Pivot!$G$7:$G$12</c:f>
              <c:numCache>
                <c:formatCode>General</c:formatCode>
                <c:ptCount val="5"/>
                <c:pt idx="0">
                  <c:v>152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4B-4C9B-914F-FEAAF89B559B}"/>
            </c:ext>
          </c:extLst>
        </c:ser>
        <c:ser>
          <c:idx val="6"/>
          <c:order val="6"/>
          <c:tx>
            <c:strRef>
              <c:f>Pivot!$H$4:$H$6</c:f>
              <c:strCache>
                <c:ptCount val="1"/>
                <c:pt idx="0">
                  <c:v>Pakistan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Pivot!$H$7:$H$12</c:f>
              <c:numCache>
                <c:formatCode>General</c:formatCode>
                <c:ptCount val="5"/>
                <c:pt idx="0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4B-4C9B-914F-FEAAF89B559B}"/>
            </c:ext>
          </c:extLst>
        </c:ser>
        <c:ser>
          <c:idx val="7"/>
          <c:order val="7"/>
          <c:tx>
            <c:strRef>
              <c:f>Pivot!$I$4:$I$6</c:f>
              <c:strCache>
                <c:ptCount val="1"/>
                <c:pt idx="0">
                  <c:v>Pakistan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Pivot!$I$7:$I$12</c:f>
              <c:numCache>
                <c:formatCode>General</c:formatCode>
                <c:ptCount val="5"/>
                <c:pt idx="0">
                  <c:v>104</c:v>
                </c:pt>
                <c:pt idx="1">
                  <c:v>0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4B-4C9B-914F-FEAAF89B559B}"/>
            </c:ext>
          </c:extLst>
        </c:ser>
        <c:ser>
          <c:idx val="8"/>
          <c:order val="8"/>
          <c:tx>
            <c:strRef>
              <c:f>Pivot!$J$4:$J$6</c:f>
              <c:strCache>
                <c:ptCount val="1"/>
                <c:pt idx="0">
                  <c:v>Australia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Pivot!$J$7:$J$12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4B-4C9B-914F-FEAAF89B559B}"/>
            </c:ext>
          </c:extLst>
        </c:ser>
        <c:ser>
          <c:idx val="9"/>
          <c:order val="9"/>
          <c:tx>
            <c:strRef>
              <c:f>Pivot!$K$4:$K$6</c:f>
              <c:strCache>
                <c:ptCount val="1"/>
                <c:pt idx="0">
                  <c:v>Australia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Pivot!$K$7:$K$12</c:f>
              <c:numCache>
                <c:formatCode>General</c:formatCode>
                <c:ptCount val="5"/>
                <c:pt idx="0">
                  <c:v>164</c:v>
                </c:pt>
                <c:pt idx="1">
                  <c:v>60</c:v>
                </c:pt>
                <c:pt idx="2">
                  <c:v>0</c:v>
                </c:pt>
                <c:pt idx="3">
                  <c:v>68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4B-4C9B-914F-FEAAF89B559B}"/>
            </c:ext>
          </c:extLst>
        </c:ser>
        <c:ser>
          <c:idx val="10"/>
          <c:order val="10"/>
          <c:tx>
            <c:strRef>
              <c:f>Pivot!$L$4:$L$6</c:f>
              <c:strCache>
                <c:ptCount val="1"/>
                <c:pt idx="0">
                  <c:v>England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Pivot!$L$7:$L$12</c:f>
              <c:numCache>
                <c:formatCode>General</c:formatCode>
                <c:ptCount val="5"/>
                <c:pt idx="1">
                  <c:v>4</c:v>
                </c:pt>
                <c:pt idx="2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4B-4C9B-914F-FEAAF89B559B}"/>
            </c:ext>
          </c:extLst>
        </c:ser>
        <c:ser>
          <c:idx val="11"/>
          <c:order val="11"/>
          <c:tx>
            <c:strRef>
              <c:f>Pivot!$M$4:$M$6</c:f>
              <c:strCache>
                <c:ptCount val="1"/>
                <c:pt idx="0">
                  <c:v>England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Pivot!$M$7:$M$12</c:f>
              <c:numCache>
                <c:formatCode>General</c:formatCode>
                <c:ptCount val="5"/>
                <c:pt idx="0">
                  <c:v>0</c:v>
                </c:pt>
                <c:pt idx="1">
                  <c:v>116</c:v>
                </c:pt>
                <c:pt idx="2">
                  <c:v>142</c:v>
                </c:pt>
                <c:pt idx="3">
                  <c:v>0</c:v>
                </c:pt>
                <c:pt idx="4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4B-4C9B-914F-FEAAF89B559B}"/>
            </c:ext>
          </c:extLst>
        </c:ser>
        <c:ser>
          <c:idx val="12"/>
          <c:order val="12"/>
          <c:tx>
            <c:strRef>
              <c:f>Pivot!$N$4:$N$6</c:f>
              <c:strCache>
                <c:ptCount val="1"/>
                <c:pt idx="0">
                  <c:v>West Indies - Sum of Sixes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Pivot!$N$7:$N$12</c:f>
              <c:numCache>
                <c:formatCode>General</c:formatCode>
                <c:ptCount val="5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4B-4C9B-914F-FEAAF89B559B}"/>
            </c:ext>
          </c:extLst>
        </c:ser>
        <c:ser>
          <c:idx val="13"/>
          <c:order val="13"/>
          <c:tx>
            <c:strRef>
              <c:f>Pivot!$O$4:$O$6</c:f>
              <c:strCache>
                <c:ptCount val="1"/>
                <c:pt idx="0">
                  <c:v>West Indies - Sum of BoundariesPlus</c:v>
                </c:pt>
              </c:strCache>
            </c:strRef>
          </c:tx>
          <c:invertIfNegative val="0"/>
          <c:cat>
            <c:strRef>
              <c:f>Pivot!$A$7:$A$12</c:f>
              <c:strCache>
                <c:ptCount val="5"/>
                <c:pt idx="0">
                  <c:v>Eng</c:v>
                </c:pt>
                <c:pt idx="1">
                  <c:v>WI</c:v>
                </c:pt>
                <c:pt idx="2">
                  <c:v>Aus</c:v>
                </c:pt>
                <c:pt idx="3">
                  <c:v>Zim</c:v>
                </c:pt>
                <c:pt idx="4">
                  <c:v>SL</c:v>
                </c:pt>
              </c:strCache>
            </c:strRef>
          </c:cat>
          <c:val>
            <c:numRef>
              <c:f>Pivot!$O$7:$O$12</c:f>
              <c:numCache>
                <c:formatCode>General</c:formatCode>
                <c:ptCount val="5"/>
                <c:pt idx="0">
                  <c:v>232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F4B-4C9B-914F-FEAAF89B5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066688"/>
        <c:axId val="66076672"/>
      </c:barChart>
      <c:catAx>
        <c:axId val="66066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076672"/>
        <c:crosses val="autoZero"/>
        <c:auto val="1"/>
        <c:lblAlgn val="ctr"/>
        <c:lblOffset val="100"/>
        <c:noMultiLvlLbl val="0"/>
      </c:catAx>
      <c:valAx>
        <c:axId val="6607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06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Scores and Sixes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Sheet9!$A$1143:$A$1165</c:f>
              <c:strCache>
                <c:ptCount val="23"/>
                <c:pt idx="0">
                  <c:v>Ahmed Shehzad (Pak)</c:v>
                </c:pt>
                <c:pt idx="1">
                  <c:v>Mohammad Hafeez (Pak)</c:v>
                </c:pt>
                <c:pt idx="2">
                  <c:v>PR Stirling (Ire)</c:v>
                </c:pt>
                <c:pt idx="3">
                  <c:v>DPMD Jayawardene (SL)</c:v>
                </c:pt>
                <c:pt idx="4">
                  <c:v>AN Cook (Eng)</c:v>
                </c:pt>
                <c:pt idx="5">
                  <c:v>LD Chandimal (SL)</c:v>
                </c:pt>
                <c:pt idx="6">
                  <c:v>PR Stirling (Ire)</c:v>
                </c:pt>
                <c:pt idx="7">
                  <c:v>WU Tharanga (SL)</c:v>
                </c:pt>
                <c:pt idx="8">
                  <c:v>Mushfiqur Rahim (Ban)</c:v>
                </c:pt>
                <c:pt idx="9">
                  <c:v>BRM Taylor (Zim)</c:v>
                </c:pt>
                <c:pt idx="10">
                  <c:v>Mohammad Hafeez (Pak)</c:v>
                </c:pt>
                <c:pt idx="11">
                  <c:v>V Kohli (India)</c:v>
                </c:pt>
                <c:pt idx="12">
                  <c:v>LMP Simmons (WI)</c:v>
                </c:pt>
                <c:pt idx="13">
                  <c:v>V Kohli (India)</c:v>
                </c:pt>
                <c:pt idx="14">
                  <c:v>BRM Taylor (Zim)</c:v>
                </c:pt>
                <c:pt idx="15">
                  <c:v>RJ Nicol (NZ)</c:v>
                </c:pt>
                <c:pt idx="16">
                  <c:v>BRM Taylor (Zim)</c:v>
                </c:pt>
                <c:pt idx="17">
                  <c:v>MJ Guptill (NZ)</c:v>
                </c:pt>
                <c:pt idx="18">
                  <c:v>LRPL Taylor (NZ)</c:v>
                </c:pt>
                <c:pt idx="19">
                  <c:v>KS Williamson (NZ)</c:v>
                </c:pt>
                <c:pt idx="20">
                  <c:v>V Kohli (India)</c:v>
                </c:pt>
                <c:pt idx="21">
                  <c:v>Nasir Hossain (Ban)</c:v>
                </c:pt>
                <c:pt idx="22">
                  <c:v>V Sehwag (India)</c:v>
                </c:pt>
              </c:strCache>
            </c:strRef>
          </c:cat>
          <c:val>
            <c:numRef>
              <c:f>Sheet9!$B$1143:$B$1165</c:f>
              <c:numCache>
                <c:formatCode>General</c:formatCode>
                <c:ptCount val="23"/>
                <c:pt idx="0">
                  <c:v>102</c:v>
                </c:pt>
                <c:pt idx="1">
                  <c:v>121</c:v>
                </c:pt>
                <c:pt idx="2">
                  <c:v>109</c:v>
                </c:pt>
                <c:pt idx="3">
                  <c:v>144</c:v>
                </c:pt>
                <c:pt idx="4">
                  <c:v>119</c:v>
                </c:pt>
                <c:pt idx="5">
                  <c:v>105</c:v>
                </c:pt>
                <c:pt idx="6">
                  <c:v>113</c:v>
                </c:pt>
                <c:pt idx="7">
                  <c:v>111</c:v>
                </c:pt>
                <c:pt idx="8">
                  <c:v>101</c:v>
                </c:pt>
                <c:pt idx="9">
                  <c:v>106</c:v>
                </c:pt>
                <c:pt idx="10">
                  <c:v>139</c:v>
                </c:pt>
                <c:pt idx="11">
                  <c:v>107</c:v>
                </c:pt>
                <c:pt idx="12">
                  <c:v>122</c:v>
                </c:pt>
                <c:pt idx="13">
                  <c:v>112</c:v>
                </c:pt>
                <c:pt idx="14">
                  <c:v>128</c:v>
                </c:pt>
                <c:pt idx="15">
                  <c:v>108</c:v>
                </c:pt>
                <c:pt idx="16">
                  <c:v>107</c:v>
                </c:pt>
                <c:pt idx="17">
                  <c:v>105</c:v>
                </c:pt>
                <c:pt idx="18">
                  <c:v>119</c:v>
                </c:pt>
                <c:pt idx="19">
                  <c:v>100</c:v>
                </c:pt>
                <c:pt idx="20">
                  <c:v>117</c:v>
                </c:pt>
                <c:pt idx="21">
                  <c:v>100</c:v>
                </c:pt>
                <c:pt idx="2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8-4033-9D06-19FB1AF2C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22112"/>
        <c:axId val="66532480"/>
      </c:barChart>
      <c:lineChart>
        <c:grouping val="standard"/>
        <c:varyColors val="0"/>
        <c:ser>
          <c:idx val="1"/>
          <c:order val="1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Sheet9!$A$1143:$A$1165</c:f>
              <c:strCache>
                <c:ptCount val="23"/>
                <c:pt idx="0">
                  <c:v>Ahmed Shehzad (Pak)</c:v>
                </c:pt>
                <c:pt idx="1">
                  <c:v>Mohammad Hafeez (Pak)</c:v>
                </c:pt>
                <c:pt idx="2">
                  <c:v>PR Stirling (Ire)</c:v>
                </c:pt>
                <c:pt idx="3">
                  <c:v>DPMD Jayawardene (SL)</c:v>
                </c:pt>
                <c:pt idx="4">
                  <c:v>AN Cook (Eng)</c:v>
                </c:pt>
                <c:pt idx="5">
                  <c:v>LD Chandimal (SL)</c:v>
                </c:pt>
                <c:pt idx="6">
                  <c:v>PR Stirling (Ire)</c:v>
                </c:pt>
                <c:pt idx="7">
                  <c:v>WU Tharanga (SL)</c:v>
                </c:pt>
                <c:pt idx="8">
                  <c:v>Mushfiqur Rahim (Ban)</c:v>
                </c:pt>
                <c:pt idx="9">
                  <c:v>BRM Taylor (Zim)</c:v>
                </c:pt>
                <c:pt idx="10">
                  <c:v>Mohammad Hafeez (Pak)</c:v>
                </c:pt>
                <c:pt idx="11">
                  <c:v>V Kohli (India)</c:v>
                </c:pt>
                <c:pt idx="12">
                  <c:v>LMP Simmons (WI)</c:v>
                </c:pt>
                <c:pt idx="13">
                  <c:v>V Kohli (India)</c:v>
                </c:pt>
                <c:pt idx="14">
                  <c:v>BRM Taylor (Zim)</c:v>
                </c:pt>
                <c:pt idx="15">
                  <c:v>RJ Nicol (NZ)</c:v>
                </c:pt>
                <c:pt idx="16">
                  <c:v>BRM Taylor (Zim)</c:v>
                </c:pt>
                <c:pt idx="17">
                  <c:v>MJ Guptill (NZ)</c:v>
                </c:pt>
                <c:pt idx="18">
                  <c:v>LRPL Taylor (NZ)</c:v>
                </c:pt>
                <c:pt idx="19">
                  <c:v>KS Williamson (NZ)</c:v>
                </c:pt>
                <c:pt idx="20">
                  <c:v>V Kohli (India)</c:v>
                </c:pt>
                <c:pt idx="21">
                  <c:v>Nasir Hossain (Ban)</c:v>
                </c:pt>
                <c:pt idx="22">
                  <c:v>V Sehwag (India)</c:v>
                </c:pt>
              </c:strCache>
            </c:strRef>
          </c:cat>
          <c:val>
            <c:numRef>
              <c:f>Sheet9!$C$1143:$C$1165</c:f>
              <c:numCache>
                <c:formatCode>General</c:formatCode>
                <c:ptCount val="2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14</c:v>
                </c:pt>
                <c:pt idx="4">
                  <c:v>13</c:v>
                </c:pt>
                <c:pt idx="5">
                  <c:v>11</c:v>
                </c:pt>
                <c:pt idx="6">
                  <c:v>10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13</c:v>
                </c:pt>
                <c:pt idx="11">
                  <c:v>9</c:v>
                </c:pt>
                <c:pt idx="12">
                  <c:v>8</c:v>
                </c:pt>
                <c:pt idx="13">
                  <c:v>16</c:v>
                </c:pt>
                <c:pt idx="14">
                  <c:v>7</c:v>
                </c:pt>
                <c:pt idx="15">
                  <c:v>11</c:v>
                </c:pt>
                <c:pt idx="16">
                  <c:v>12</c:v>
                </c:pt>
                <c:pt idx="17">
                  <c:v>9</c:v>
                </c:pt>
                <c:pt idx="18">
                  <c:v>9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8-4033-9D06-19FB1AF2C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36576"/>
        <c:axId val="66534400"/>
      </c:lineChart>
      <c:catAx>
        <c:axId val="6652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Player Name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6532480"/>
        <c:crosses val="autoZero"/>
        <c:auto val="1"/>
        <c:lblAlgn val="ctr"/>
        <c:lblOffset val="100"/>
        <c:noMultiLvlLbl val="0"/>
      </c:catAx>
      <c:valAx>
        <c:axId val="66532480"/>
        <c:scaling>
          <c:orientation val="minMax"/>
          <c:max val="220"/>
          <c:min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22112"/>
        <c:crosses val="autoZero"/>
        <c:crossBetween val="between"/>
      </c:valAx>
      <c:valAx>
        <c:axId val="665344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Sixes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36576"/>
        <c:crosses val="max"/>
        <c:crossBetween val="between"/>
      </c:valAx>
      <c:catAx>
        <c:axId val="6653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344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Sheet9!$A$9</c:f>
              <c:strCache>
                <c:ptCount val="1"/>
                <c:pt idx="0">
                  <c:v>GM Turner (NZ)</c:v>
                </c:pt>
              </c:strCache>
            </c:strRef>
          </c:tx>
          <c:cat>
            <c:strRef>
              <c:f>Sheet9!$E$1:$G$1</c:f>
              <c:strCache>
                <c:ptCount val="3"/>
                <c:pt idx="0">
                  <c:v>6s</c:v>
                </c:pt>
                <c:pt idx="1">
                  <c:v>4s</c:v>
                </c:pt>
                <c:pt idx="2">
                  <c:v>Others</c:v>
                </c:pt>
              </c:strCache>
            </c:strRef>
          </c:cat>
          <c:val>
            <c:numRef>
              <c:f>Sheet9!$E$9:$G$9</c:f>
              <c:numCache>
                <c:formatCode>General</c:formatCode>
                <c:ptCount val="3"/>
                <c:pt idx="0">
                  <c:v>12</c:v>
                </c:pt>
                <c:pt idx="1">
                  <c:v>64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7-4535-856F-A065BBA53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Sheet9!$E$1</c:f>
              <c:strCache>
                <c:ptCount val="1"/>
                <c:pt idx="0">
                  <c:v>6s</c:v>
                </c:pt>
              </c:strCache>
            </c:strRef>
          </c:tx>
          <c:invertIfNegative val="0"/>
          <c:cat>
            <c:strRef>
              <c:f>Sheet9!$A$2:$A$14</c:f>
              <c:strCache>
                <c:ptCount val="13"/>
                <c:pt idx="0">
                  <c:v>DL Amiss (Eng)</c:v>
                </c:pt>
                <c:pt idx="1">
                  <c:v>DL Amiss (Eng)</c:v>
                </c:pt>
                <c:pt idx="2">
                  <c:v>RC Fredericks (WI)</c:v>
                </c:pt>
                <c:pt idx="3">
                  <c:v>KJ Wadsworth (NZ)</c:v>
                </c:pt>
                <c:pt idx="4">
                  <c:v>D Lloyd (Eng)</c:v>
                </c:pt>
                <c:pt idx="5">
                  <c:v>Majid Khan (Pak)</c:v>
                </c:pt>
                <c:pt idx="6">
                  <c:v>BE Cong don (NZ)</c:v>
                </c:pt>
                <c:pt idx="7">
                  <c:v>GM Turner (NZ)</c:v>
                </c:pt>
                <c:pt idx="8">
                  <c:v>DL Amiss (Eng)</c:v>
                </c:pt>
                <c:pt idx="9">
                  <c:v>KWR Fletcher (Eng)</c:v>
                </c:pt>
                <c:pt idx="10">
                  <c:v>A Turner (Aus)</c:v>
                </c:pt>
                <c:pt idx="11">
                  <c:v>GM Turner (NZ)</c:v>
                </c:pt>
                <c:pt idx="12">
                  <c:v>CH Lloyd (WI)</c:v>
                </c:pt>
              </c:strCache>
            </c:strRef>
          </c:cat>
          <c:val>
            <c:numRef>
              <c:f>Sheet9!$E$2:$E$14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2-4B8F-99DD-749AA032BA85}"/>
            </c:ext>
          </c:extLst>
        </c:ser>
        <c:ser>
          <c:idx val="1"/>
          <c:order val="1"/>
          <c:tx>
            <c:strRef>
              <c:f>Sheet9!$F$1</c:f>
              <c:strCache>
                <c:ptCount val="1"/>
                <c:pt idx="0">
                  <c:v>4s</c:v>
                </c:pt>
              </c:strCache>
            </c:strRef>
          </c:tx>
          <c:invertIfNegative val="0"/>
          <c:cat>
            <c:strRef>
              <c:f>Sheet9!$A$2:$A$14</c:f>
              <c:strCache>
                <c:ptCount val="13"/>
                <c:pt idx="0">
                  <c:v>DL Amiss (Eng)</c:v>
                </c:pt>
                <c:pt idx="1">
                  <c:v>DL Amiss (Eng)</c:v>
                </c:pt>
                <c:pt idx="2">
                  <c:v>RC Fredericks (WI)</c:v>
                </c:pt>
                <c:pt idx="3">
                  <c:v>KJ Wadsworth (NZ)</c:v>
                </c:pt>
                <c:pt idx="4">
                  <c:v>D Lloyd (Eng)</c:v>
                </c:pt>
                <c:pt idx="5">
                  <c:v>Majid Khan (Pak)</c:v>
                </c:pt>
                <c:pt idx="6">
                  <c:v>BE Cong don (NZ)</c:v>
                </c:pt>
                <c:pt idx="7">
                  <c:v>GM Turner (NZ)</c:v>
                </c:pt>
                <c:pt idx="8">
                  <c:v>DL Amiss (Eng)</c:v>
                </c:pt>
                <c:pt idx="9">
                  <c:v>KWR Fletcher (Eng)</c:v>
                </c:pt>
                <c:pt idx="10">
                  <c:v>A Turner (Aus)</c:v>
                </c:pt>
                <c:pt idx="11">
                  <c:v>GM Turner (NZ)</c:v>
                </c:pt>
                <c:pt idx="12">
                  <c:v>CH Lloyd (WI)</c:v>
                </c:pt>
              </c:strCache>
            </c:strRef>
          </c:cat>
          <c:val>
            <c:numRef>
              <c:f>Sheet9!$F$2:$F$14</c:f>
              <c:numCache>
                <c:formatCode>General</c:formatCode>
                <c:ptCount val="13"/>
                <c:pt idx="0">
                  <c:v>36</c:v>
                </c:pt>
                <c:pt idx="1">
                  <c:v>56</c:v>
                </c:pt>
                <c:pt idx="2">
                  <c:v>40</c:v>
                </c:pt>
                <c:pt idx="3">
                  <c:v>64</c:v>
                </c:pt>
                <c:pt idx="4">
                  <c:v>32</c:v>
                </c:pt>
                <c:pt idx="5">
                  <c:v>64</c:v>
                </c:pt>
                <c:pt idx="6">
                  <c:v>28</c:v>
                </c:pt>
                <c:pt idx="7">
                  <c:v>64</c:v>
                </c:pt>
                <c:pt idx="8">
                  <c:v>72</c:v>
                </c:pt>
                <c:pt idx="9">
                  <c:v>52</c:v>
                </c:pt>
                <c:pt idx="10">
                  <c:v>36</c:v>
                </c:pt>
                <c:pt idx="11">
                  <c:v>52</c:v>
                </c:pt>
                <c:pt idx="1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2-4B8F-99DD-749AA032BA85}"/>
            </c:ext>
          </c:extLst>
        </c:ser>
        <c:ser>
          <c:idx val="2"/>
          <c:order val="2"/>
          <c:tx>
            <c:strRef>
              <c:f>Sheet9!$G$1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Sheet9!$A$2:$A$14</c:f>
              <c:strCache>
                <c:ptCount val="13"/>
                <c:pt idx="0">
                  <c:v>DL Amiss (Eng)</c:v>
                </c:pt>
                <c:pt idx="1">
                  <c:v>DL Amiss (Eng)</c:v>
                </c:pt>
                <c:pt idx="2">
                  <c:v>RC Fredericks (WI)</c:v>
                </c:pt>
                <c:pt idx="3">
                  <c:v>KJ Wadsworth (NZ)</c:v>
                </c:pt>
                <c:pt idx="4">
                  <c:v>D Lloyd (Eng)</c:v>
                </c:pt>
                <c:pt idx="5">
                  <c:v>Majid Khan (Pak)</c:v>
                </c:pt>
                <c:pt idx="6">
                  <c:v>BE Cong don (NZ)</c:v>
                </c:pt>
                <c:pt idx="7">
                  <c:v>GM Turner (NZ)</c:v>
                </c:pt>
                <c:pt idx="8">
                  <c:v>DL Amiss (Eng)</c:v>
                </c:pt>
                <c:pt idx="9">
                  <c:v>KWR Fletcher (Eng)</c:v>
                </c:pt>
                <c:pt idx="10">
                  <c:v>A Turner (Aus)</c:v>
                </c:pt>
                <c:pt idx="11">
                  <c:v>GM Turner (NZ)</c:v>
                </c:pt>
                <c:pt idx="12">
                  <c:v>CH Lloyd (WI)</c:v>
                </c:pt>
              </c:strCache>
            </c:strRef>
          </c:cat>
          <c:val>
            <c:numRef>
              <c:f>Sheet9!$G$2:$G$14</c:f>
              <c:numCache>
                <c:formatCode>General</c:formatCode>
                <c:ptCount val="13"/>
                <c:pt idx="0">
                  <c:v>67</c:v>
                </c:pt>
                <c:pt idx="1">
                  <c:v>38</c:v>
                </c:pt>
                <c:pt idx="2">
                  <c:v>59</c:v>
                </c:pt>
                <c:pt idx="3">
                  <c:v>40</c:v>
                </c:pt>
                <c:pt idx="4">
                  <c:v>78</c:v>
                </c:pt>
                <c:pt idx="5">
                  <c:v>39</c:v>
                </c:pt>
                <c:pt idx="6">
                  <c:v>67</c:v>
                </c:pt>
                <c:pt idx="7">
                  <c:v>95</c:v>
                </c:pt>
                <c:pt idx="8">
                  <c:v>65</c:v>
                </c:pt>
                <c:pt idx="9">
                  <c:v>79</c:v>
                </c:pt>
                <c:pt idx="10">
                  <c:v>59</c:v>
                </c:pt>
                <c:pt idx="11">
                  <c:v>62</c:v>
                </c:pt>
                <c:pt idx="1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2-4B8F-99DD-749AA032B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77536"/>
        <c:axId val="66579072"/>
      </c:barChart>
      <c:catAx>
        <c:axId val="6657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579072"/>
        <c:crosses val="autoZero"/>
        <c:auto val="1"/>
        <c:lblAlgn val="ctr"/>
        <c:lblOffset val="100"/>
        <c:noMultiLvlLbl val="0"/>
      </c:catAx>
      <c:valAx>
        <c:axId val="665790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577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73269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103187</xdr:colOff>
      <xdr:row>1144</xdr:row>
      <xdr:rowOff>158750</xdr:rowOff>
    </xdr:from>
    <xdr:to>
      <xdr:col>19</xdr:col>
      <xdr:colOff>444500</xdr:colOff>
      <xdr:row>1171</xdr:row>
      <xdr:rowOff>71438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420687</xdr:colOff>
      <xdr:row>0</xdr:row>
      <xdr:rowOff>87313</xdr:rowOff>
    </xdr:from>
    <xdr:to>
      <xdr:col>16</xdr:col>
      <xdr:colOff>103187</xdr:colOff>
      <xdr:row>14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1762125</xdr:colOff>
      <xdr:row>3</xdr:row>
      <xdr:rowOff>158750</xdr:rowOff>
    </xdr:from>
    <xdr:to>
      <xdr:col>9</xdr:col>
      <xdr:colOff>261937</xdr:colOff>
      <xdr:row>18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CE" refreshedDate="40894.458795023151" createdVersion="3" refreshedVersion="3" minRefreshableVersion="3" recordCount="1165" xr:uid="{00000000-000A-0000-FFFF-FFFF00000000}">
  <cacheSource type="worksheet">
    <worksheetSource name="PlayerMaster"/>
  </cacheSource>
  <cacheFields count="35">
    <cacheField name="Century #" numFmtId="0">
      <sharedItems containsString="0" containsBlank="1" containsNumber="1" containsInteger="1" minValue="1" maxValue="1164"/>
    </cacheField>
    <cacheField name="Start Date" numFmtId="0">
      <sharedItems containsNonDate="0" containsDate="1" containsString="0" containsBlank="1" minDate="1972-08-24T00:00:00" maxDate="2011-12-09T00:00:00" count="919">
        <d v="1972-08-24T00:00:00"/>
        <d v="1973-07-18T00:00:00"/>
        <d v="1973-09-07T00:00:00"/>
        <d v="1974-03-31T00:00:00"/>
        <d v="1974-08-31T00:00:00"/>
        <d v="1975-03-09T00:00:00"/>
        <d v="1975-06-07T00:00:00"/>
        <d v="1975-06-11T00:00:00"/>
        <d v="1975-06-14T00:00:00"/>
        <d v="1975-06-21T00:00:00"/>
        <d v="1976-08-26T00:00:00"/>
        <d v="1977-06-06T00:00:00"/>
        <d v="1978-02-22T00:00:00"/>
        <d v="1978-05-26T00:00:00"/>
        <d v="1978-07-17T00:00:00"/>
        <d v="1979-02-04T00:00:00"/>
        <d v="1979-06-09T00:00:00"/>
        <d v="1979-06-23T00:00:00"/>
        <d v="1979-12-09T00:00:00"/>
        <d v="1979-12-11T00:00:00"/>
        <d v="1980-02-06T00:00:00"/>
        <d v="1980-08-22T00:00:00"/>
        <d v="1980-11-25T00:00:00"/>
        <d v="1980-12-18T00:00:00"/>
        <d v="1981-02-01T00:00:00"/>
        <d v="1981-06-08T00:00:00"/>
        <d v="1981-11-21T00:00:00"/>
        <d v="1981-11-24T00:00:00"/>
        <d v="1981-12-17T00:00:00"/>
        <d v="1982-02-13T00:00:00"/>
        <d v="1982-03-29T00:00:00"/>
        <d v="1982-07-17T00:00:00"/>
        <d v="1982-09-15T00:00:00"/>
        <d v="1982-09-20T00:00:00"/>
        <d v="1982-09-26T00:00:00"/>
        <d v="1982-10-08T00:00:00"/>
        <d v="1982-12-03T00:00:00"/>
        <d v="1982-12-17T00:00:00"/>
        <d v="1982-12-31T00:00:00"/>
        <d v="1983-01-13T00:00:00"/>
        <d v="1983-01-15T00:00:00"/>
        <d v="1983-01-20T00:00:00"/>
        <d v="1983-01-21T00:00:00"/>
        <d v="1983-01-29T00:00:00"/>
        <d v="1983-02-13T00:00:00"/>
        <d v="1983-03-20T00:00:00"/>
        <d v="1983-06-09T00:00:00"/>
        <d v="1983-06-11T00:00:00"/>
        <d v="1983-06-13T00:00:00"/>
        <d v="1983-06-15T00:00:00"/>
        <d v="1983-06-16T00:00:00"/>
        <d v="1983-06-18T00:00:00"/>
        <d v="1983-06-20T00:00:00"/>
        <d v="1983-12-07T00:00:00"/>
        <d v="1984-01-17T00:00:00"/>
        <d v="1984-01-22T00:00:00"/>
        <d v="1984-01-25T00:00:00"/>
        <d v="1984-02-25T00:00:00"/>
        <d v="1984-02-29T00:00:00"/>
        <d v="1984-04-19T00:00:00"/>
        <d v="1984-04-26T00:00:00"/>
        <d v="1984-05-31T00:00:00"/>
        <d v="1984-09-28T00:00:00"/>
        <d v="1984-10-06T00:00:00"/>
        <d v="1984-12-05T00:00:00"/>
        <d v="1984-12-27T00:00:00"/>
        <d v="1985-01-06T00:00:00"/>
        <d v="1985-01-15T00:00:00"/>
        <d v="1985-01-26T00:00:00"/>
        <d v="1985-01-27T00:00:00"/>
        <d v="1985-01-28T00:00:00"/>
        <d v="1985-02-02T00:00:00"/>
        <d v="1985-02-06T00:00:00"/>
        <d v="1985-04-14T00:00:00"/>
        <d v="1985-04-23T00:00:00"/>
        <d v="1985-06-01T00:00:00"/>
        <d v="1985-06-03T00:00:00"/>
        <d v="1986-01-21T00:00:00"/>
        <d v="1986-03-04T00:00:00"/>
        <d v="1986-04-18T00:00:00"/>
        <d v="1986-07-18T00:00:00"/>
        <d v="1986-09-07T00:00:00"/>
        <d v="1986-10-07T00:00:00"/>
        <d v="1986-12-03T00:00:00"/>
        <d v="1987-01-01T00:00:00"/>
        <d v="1987-01-02T00:00:00"/>
        <d v="1987-01-04T00:00:00"/>
        <d v="1987-01-17T00:00:00"/>
        <d v="1987-01-18T00:00:00"/>
        <d v="1987-02-18T00:00:00"/>
        <d v="1987-03-18T00:00:00"/>
        <d v="1987-03-21T00:00:00"/>
        <d v="1987-03-26T00:00:00"/>
        <d v="1987-03-28T00:00:00"/>
        <d v="1987-05-21T00:00:00"/>
        <d v="1987-10-08T00:00:00"/>
        <d v="1987-10-09T00:00:00"/>
        <d v="1987-10-10T00:00:00"/>
        <d v="1987-10-13T00:00:00"/>
        <d v="1987-10-20T00:00:00"/>
        <d v="1987-10-25T00:00:00"/>
        <d v="1987-10-27T00:00:00"/>
        <d v="1987-10-30T00:00:00"/>
        <d v="1987-10-31T00:00:00"/>
        <d v="1987-11-05T00:00:00"/>
        <d v="1987-11-20T00:00:00"/>
        <d v="1988-01-05T00:00:00"/>
        <d v="1988-01-10T00:00:00"/>
        <d v="1988-01-19T00:00:00"/>
        <d v="1988-01-20T00:00:00"/>
        <d v="1988-01-22T00:00:00"/>
        <d v="1988-01-25T00:00:00"/>
        <d v="1988-03-12T00:00:00"/>
        <d v="1988-03-16T00:00:00"/>
        <d v="1988-03-18T00:00:00"/>
        <d v="1988-03-27T00:00:00"/>
        <d v="1988-03-30T00:00:00"/>
        <d v="1988-10-16T00:00:00"/>
        <d v="1988-10-18T00:00:00"/>
        <d v="1988-10-19T00:00:00"/>
        <d v="1988-10-29T00:00:00"/>
        <d v="1988-12-10T00:00:00"/>
        <d v="1988-12-17T00:00:00"/>
        <d v="1989-01-10T00:00:00"/>
        <d v="1989-03-07T00:00:00"/>
        <d v="1989-03-08T00:00:00"/>
        <d v="1989-03-11T00:00:00"/>
        <d v="1989-03-18T00:00:00"/>
        <d v="1989-03-21T00:00:00"/>
        <d v="1989-03-24T00:00:00"/>
        <d v="1989-05-27T00:00:00"/>
        <d v="1989-05-29T00:00:00"/>
        <d v="1989-10-15T00:00:00"/>
        <d v="1989-10-19T00:00:00"/>
        <d v="1989-10-20T00:00:00"/>
        <d v="1989-10-25T00:00:00"/>
        <d v="1989-10-27T00:00:00"/>
        <d v="1989-11-01T00:00:00"/>
        <d v="1990-02-10T00:00:00"/>
        <d v="1990-02-15T00:00:00"/>
        <d v="1990-02-17T00:00:00"/>
        <d v="1990-03-01T00:00:00"/>
        <d v="1990-03-03T00:00:00"/>
        <d v="1990-03-04T00:00:00"/>
        <d v="1990-03-07T00:00:00"/>
        <d v="1990-03-11T00:00:00"/>
        <d v="1990-04-25T00:00:00"/>
        <d v="1990-05-02T00:00:00"/>
        <d v="1990-05-23T00:00:00"/>
        <d v="1990-05-25T00:00:00"/>
        <d v="1990-07-20T00:00:00"/>
        <d v="1990-11-02T00:00:00"/>
        <d v="1990-11-06T00:00:00"/>
        <d v="1990-12-01T00:00:00"/>
        <d v="1990-12-16T00:00:00"/>
        <d v="1990-12-25T00:00:00"/>
        <d v="1991-03-13T00:00:00"/>
        <d v="1991-03-20T00:00:00"/>
        <d v="1991-05-27T00:00:00"/>
        <d v="1991-10-17T00:00:00"/>
        <d v="1991-10-21T00:00:00"/>
        <d v="1991-11-14T00:00:00"/>
        <d v="1991-12-10T00:00:00"/>
        <d v="1992-01-15T00:00:00"/>
        <d v="1992-01-17T00:00:00"/>
        <d v="1992-01-19T00:00:00"/>
        <d v="1992-02-22T00:00:00"/>
        <d v="1992-02-23T00:00:00"/>
        <d v="1992-02-27T00:00:00"/>
        <d v="1992-03-13T00:00:00"/>
        <d v="1992-03-18T00:00:00"/>
        <d v="1992-04-07T00:00:00"/>
        <d v="1992-04-12T00:00:00"/>
        <d v="1992-05-22T00:00:00"/>
        <d v="1992-08-15T00:00:00"/>
        <d v="1992-12-11T00:00:00"/>
        <d v="1992-12-13T00:00:00"/>
        <d v="1992-12-15T00:00:00"/>
        <d v="1993-01-18T00:00:00"/>
        <d v="1993-02-04T00:00:00"/>
        <d v="1993-02-15T00:00:00"/>
        <d v="1993-02-19T00:00:00"/>
        <d v="1993-02-23T00:00:00"/>
        <d v="1993-03-04T00:00:00"/>
        <d v="1993-03-05T00:00:00"/>
        <d v="1993-03-23T00:00:00"/>
        <d v="1993-03-27T00:00:00"/>
        <d v="1993-05-21T00:00:00"/>
        <d v="1993-10-30T00:00:00"/>
        <d v="1993-11-01T00:00:00"/>
        <d v="1993-11-02T00:00:00"/>
        <d v="1993-11-05T00:00:00"/>
        <d v="1993-11-09T00:00:00"/>
        <d v="1994-01-21T00:00:00"/>
        <d v="1994-01-23T00:00:00"/>
        <d v="1994-02-15T00:00:00"/>
        <d v="1994-02-19T00:00:00"/>
        <d v="1994-03-05T00:00:00"/>
        <d v="1994-04-18T00:00:00"/>
        <d v="1994-04-20T00:00:00"/>
        <d v="1994-09-09T00:00:00"/>
        <d v="1994-10-20T00:00:00"/>
        <d v="1994-10-22T00:00:00"/>
        <d v="1994-10-24T00:00:00"/>
        <d v="1994-10-28T00:00:00"/>
        <d v="1994-10-30T00:00:00"/>
        <d v="1994-11-01T00:00:00"/>
        <d v="1994-11-03T00:00:00"/>
        <d v="1994-11-05T00:00:00"/>
        <d v="1994-11-06T00:00:00"/>
        <d v="1994-11-07T00:00:00"/>
        <d v="1994-11-09T00:00:00"/>
        <d v="1994-11-11T00:00:00"/>
        <d v="1994-12-02T00:00:00"/>
        <d v="1994-12-08T00:00:00"/>
        <d v="1994-12-11T00:00:00"/>
        <d v="1994-12-17T00:00:00"/>
        <d v="1994-12-18T00:00:00"/>
        <d v="1995-01-12T00:00:00"/>
        <d v="1995-02-22T00:00:00"/>
        <d v="1995-02-25T00:00:00"/>
        <d v="1995-03-12T00:00:00"/>
        <d v="1995-04-01T00:00:00"/>
        <d v="1995-04-09T00:00:00"/>
        <d v="1995-05-28T00:00:00"/>
        <d v="1995-09-29T00:00:00"/>
        <d v="1995-10-11T00:00:00"/>
        <d v="1995-10-13T00:00:00"/>
        <d v="1995-10-16T00:00:00"/>
        <d v="1995-10-21T00:00:00"/>
        <d v="1995-11-15T00:00:00"/>
        <d v="1995-11-24T00:00:00"/>
        <d v="1995-11-26T00:00:00"/>
        <d v="1996-01-09T00:00:00"/>
        <d v="1996-01-12T00:00:00"/>
        <d v="1996-01-14T00:00:00"/>
        <d v="1996-01-16T00:00:00"/>
        <d v="1996-01-28T00:00:00"/>
        <d v="1996-02-14T00:00:00"/>
        <d v="1996-02-16T00:00:00"/>
        <d v="1996-02-18T00:00:00"/>
        <d v="1996-02-22T00:00:00"/>
        <d v="1996-02-23T00:00:00"/>
        <d v="1996-02-27T00:00:00"/>
        <d v="1996-02-29T00:00:00"/>
        <d v="1996-03-02T00:00:00"/>
        <d v="1996-03-04T00:00:00"/>
        <d v="1996-03-05T00:00:00"/>
        <d v="1996-03-06T00:00:00"/>
        <d v="1996-03-11T00:00:00"/>
        <d v="1996-03-17T00:00:00"/>
        <d v="1996-03-29T00:00:00"/>
        <d v="1996-03-30T00:00:00"/>
        <d v="1996-04-02T00:00:00"/>
        <d v="1996-04-05T00:00:00"/>
        <d v="1996-04-06T00:00:00"/>
        <d v="1996-04-12T00:00:00"/>
        <d v="1996-04-13T00:00:00"/>
        <d v="1996-04-14T00:00:00"/>
        <d v="1996-04-15T00:00:00"/>
        <d v="1996-04-19T00:00:00"/>
        <d v="1996-05-26T00:00:00"/>
        <d v="1996-08-28T00:00:00"/>
        <d v="1996-08-31T00:00:00"/>
        <d v="1996-09-01T00:00:00"/>
        <d v="1996-09-03T00:00:00"/>
        <d v="1996-09-28T00:00:00"/>
        <d v="1996-09-29T00:00:00"/>
        <d v="1996-10-04T00:00:00"/>
        <d v="1996-10-06T00:00:00"/>
        <d v="1996-10-19T00:00:00"/>
        <d v="1996-10-21T00:00:00"/>
        <d v="1996-10-23T00:00:00"/>
        <d v="1996-11-03T00:00:00"/>
        <d v="1996-11-10T00:00:00"/>
        <d v="1996-11-12T00:00:00"/>
        <d v="1996-12-14T00:00:00"/>
        <d v="1997-01-05T00:00:00"/>
        <d v="1997-01-10T00:00:00"/>
        <d v="1997-02-09T00:00:00"/>
        <d v="1997-03-31T00:00:00"/>
        <d v="1997-04-07T00:00:00"/>
        <d v="1997-04-10T00:00:00"/>
        <d v="1997-05-03T00:00:00"/>
        <d v="1997-05-09T00:00:00"/>
        <d v="1997-05-14T00:00:00"/>
        <d v="1997-05-17T00:00:00"/>
        <d v="1997-05-21T00:00:00"/>
        <d v="1997-05-24T00:00:00"/>
        <d v="1997-07-18T00:00:00"/>
        <d v="1997-07-22T00:00:00"/>
        <d v="1997-08-17T00:00:00"/>
        <d v="1997-08-20T00:00:00"/>
        <d v="1997-08-23T00:00:00"/>
        <d v="1997-08-24T00:00:00"/>
        <d v="1997-10-02T00:00:00"/>
        <d v="1997-10-10T00:00:00"/>
        <d v="1997-11-03T00:00:00"/>
        <d v="1997-11-04T00:00:00"/>
        <d v="1997-11-05T00:00:00"/>
        <d v="1997-12-07T00:00:00"/>
        <d v="1997-12-11T00:00:00"/>
        <d v="1997-12-13T00:00:00"/>
        <d v="1997-12-14T00:00:00"/>
        <d v="1997-12-16T00:00:00"/>
        <d v="1998-01-09T00:00:00"/>
        <d v="1998-01-11T00:00:00"/>
        <d v="1998-01-16T00:00:00"/>
        <d v="1998-01-18T00:00:00"/>
        <d v="1998-01-21T00:00:00"/>
        <d v="1998-01-24T00:00:00"/>
        <d v="1998-01-26T00:00:00"/>
        <d v="1998-02-08T00:00:00"/>
        <d v="1998-02-12T00:00:00"/>
        <d v="1998-03-06T00:00:00"/>
        <d v="1998-03-29T00:00:00"/>
        <d v="1998-04-01T00:00:00"/>
        <d v="1998-04-03T00:00:00"/>
        <d v="1998-04-07T00:00:00"/>
        <d v="1998-04-08T00:00:00"/>
        <d v="1998-04-09T00:00:00"/>
        <d v="1998-04-11T00:00:00"/>
        <d v="1998-04-17T00:00:00"/>
        <d v="1998-04-22T00:00:00"/>
        <d v="1998-04-24T00:00:00"/>
        <d v="1998-05-31T00:00:00"/>
        <d v="1998-07-05T00:00:00"/>
        <d v="1998-07-07T00:00:00"/>
        <d v="1998-08-20T00:00:00"/>
        <d v="1998-09-19T00:00:00"/>
        <d v="1998-09-20T00:00:00"/>
        <d v="1998-09-26T00:00:00"/>
        <d v="1998-09-27T00:00:00"/>
        <d v="1998-09-30T00:00:00"/>
        <d v="1998-10-24T00:00:00"/>
        <d v="1998-10-28T00:00:00"/>
        <d v="1998-10-30T00:00:00"/>
        <d v="1998-11-01T00:00:00"/>
        <d v="1998-11-06T00:00:00"/>
        <d v="1998-11-08T00:00:00"/>
        <d v="1998-11-10T00:00:00"/>
        <d v="1998-11-13T00:00:00"/>
        <d v="1998-11-22T00:00:00"/>
        <d v="1998-11-24T00:00:00"/>
        <d v="1999-01-09T00:00:00"/>
        <d v="1999-01-13T00:00:00"/>
        <d v="1999-01-17T00:00:00"/>
        <d v="1999-01-19T00:00:00"/>
        <d v="1999-01-23T00:00:00"/>
        <d v="1999-01-24T00:00:00"/>
        <d v="1999-01-26T00:00:00"/>
        <d v="1999-01-30T00:00:00"/>
        <d v="1999-02-07T00:00:00"/>
        <d v="1999-02-14T00:00:00"/>
        <d v="1999-02-20T00:00:00"/>
        <d v="1999-03-20T00:00:00"/>
        <d v="1999-03-22T00:00:00"/>
        <d v="1999-03-23T00:00:00"/>
        <d v="1999-03-24T00:00:00"/>
        <d v="1999-03-25T00:00:00"/>
        <d v="1999-03-27T00:00:00"/>
        <d v="1999-03-30T00:00:00"/>
        <d v="1999-04-07T00:00:00"/>
        <d v="1999-04-08T00:00:00"/>
        <d v="1999-04-14T00:00:00"/>
        <d v="1999-05-23T00:00:00"/>
        <d v="1999-05-26T00:00:00"/>
        <d v="1999-06-04T00:00:00"/>
        <d v="1999-06-09T00:00:00"/>
        <d v="1999-06-11T00:00:00"/>
        <d v="1999-06-13T00:00:00"/>
        <d v="1999-06-16T00:00:00"/>
        <d v="1999-08-29T00:00:00"/>
        <d v="1999-09-08T00:00:00"/>
        <d v="1999-09-18T00:00:00"/>
        <d v="1999-09-28T00:00:00"/>
        <d v="1999-10-01T00:00:00"/>
        <d v="1999-10-09T00:00:00"/>
        <d v="1999-10-21T00:00:00"/>
        <d v="1999-11-05T00:00:00"/>
        <d v="1999-11-08T00:00:00"/>
        <d v="1999-11-11T00:00:00"/>
        <d v="1999-12-12T00:00:00"/>
        <d v="1999-12-18T00:00:00"/>
        <d v="2000-01-12T00:00:00"/>
        <d v="2000-01-25T00:00:00"/>
        <d v="2000-01-26T00:00:00"/>
        <d v="2000-02-13T00:00:00"/>
        <d v="2000-02-26T00:00:00"/>
        <d v="2000-03-01T00:00:00"/>
        <d v="2000-03-03T00:00:00"/>
        <d v="2000-03-09T00:00:00"/>
        <d v="2000-03-12T00:00:00"/>
        <d v="2000-03-17T00:00:00"/>
        <d v="2000-03-26T00:00:00"/>
        <d v="2000-04-01T00:00:00"/>
        <d v="2000-04-02T00:00:00"/>
        <d v="2000-04-15T00:00:00"/>
        <d v="2000-05-30T00:00:00"/>
        <d v="2000-06-01T00:00:00"/>
        <d v="2000-06-03T00:00:00"/>
        <d v="2000-06-07T00:00:00"/>
        <d v="2000-07-16T00:00:00"/>
        <d v="2000-07-18T00:00:00"/>
        <d v="2000-07-20T00:00:00"/>
        <d v="2000-08-16T00:00:00"/>
        <d v="2000-10-04T00:00:00"/>
        <d v="2000-10-08T00:00:00"/>
        <d v="2000-10-11T00:00:00"/>
        <d v="2000-10-13T00:00:00"/>
        <d v="2000-10-15T00:00:00"/>
        <d v="2000-10-20T00:00:00"/>
        <d v="2000-10-21T00:00:00"/>
        <d v="2000-10-25T00:00:00"/>
        <d v="2000-10-26T00:00:00"/>
        <d v="2000-10-27T00:00:00"/>
        <d v="2000-10-28T00:00:00"/>
        <d v="2000-10-29T00:00:00"/>
        <d v="2000-11-04T00:00:00"/>
        <d v="2000-12-05T00:00:00"/>
        <d v="2000-12-08T00:00:00"/>
        <d v="2000-12-17T00:00:00"/>
        <d v="2001-01-04T00:00:00"/>
        <d v="2001-01-09T00:00:00"/>
        <d v="2001-01-14T00:00:00"/>
        <d v="2001-01-17T00:00:00"/>
        <d v="2001-01-30T00:00:00"/>
        <d v="2001-02-04T00:00:00"/>
        <d v="2001-02-06T00:00:00"/>
        <d v="2001-02-09T00:00:00"/>
        <d v="2001-02-25T00:00:00"/>
        <d v="2001-02-28T00:00:00"/>
        <d v="2001-03-25T00:00:00"/>
        <d v="2001-03-27T00:00:00"/>
        <d v="2001-03-28T00:00:00"/>
        <d v="2001-03-31T00:00:00"/>
        <d v="2001-04-03T00:00:00"/>
        <d v="2001-04-06T00:00:00"/>
        <d v="2001-04-08T00:00:00"/>
        <d v="2001-04-10T00:00:00"/>
        <d v="2001-04-11T00:00:00"/>
        <d v="2001-04-12T00:00:00"/>
        <d v="2001-04-17T00:00:00"/>
        <d v="2001-05-02T00:00:00"/>
        <d v="2001-05-05T00:00:00"/>
        <d v="2001-05-09T00:00:00"/>
        <d v="2001-06-10T00:00:00"/>
        <d v="2001-06-12T00:00:00"/>
        <d v="2001-07-04T00:00:00"/>
        <d v="2001-07-20T00:00:00"/>
        <d v="2001-08-02T00:00:00"/>
        <d v="2001-08-15T00:00:00"/>
        <d v="2001-09-23T00:00:00"/>
        <d v="2001-10-05T00:00:00"/>
        <d v="2001-10-07T00:00:00"/>
        <d v="2001-10-13T00:00:00"/>
        <d v="2001-10-22T00:00:00"/>
        <d v="2001-10-24T00:00:00"/>
        <d v="2001-11-02T00:00:00"/>
        <d v="2001-11-25T00:00:00"/>
        <d v="2001-12-15T00:00:00"/>
        <d v="2002-01-19T00:00:00"/>
        <d v="2002-01-20T00:00:00"/>
        <d v="2002-01-24T00:00:00"/>
        <d v="2002-01-29T00:00:00"/>
        <d v="2002-01-31T00:00:00"/>
        <d v="2002-02-01T00:00:00"/>
        <d v="2002-02-03T00:00:00"/>
        <d v="2002-02-15T00:00:00"/>
        <d v="2002-02-17T00:00:00"/>
        <d v="2002-02-26T00:00:00"/>
        <d v="2002-03-19T00:00:00"/>
        <d v="2002-03-30T00:00:00"/>
        <d v="2002-04-03T00:00:00"/>
        <d v="2002-04-15T00:00:00"/>
        <d v="2002-04-17T00:00:00"/>
        <d v="2002-04-21T00:00:00"/>
        <d v="2002-04-24T00:00:00"/>
        <d v="2002-04-27T00:00:00"/>
        <d v="2002-06-08T00:00:00"/>
        <d v="2002-07-02T00:00:00"/>
        <d v="2002-07-04T00:00:00"/>
        <d v="2002-07-11T00:00:00"/>
        <d v="2002-07-13T00:00:00"/>
        <d v="2002-08-12T00:00:00"/>
        <d v="2002-08-30T00:00:00"/>
        <d v="2002-09-12T00:00:00"/>
        <d v="2002-09-14T00:00:00"/>
        <d v="2002-09-16T00:00:00"/>
        <d v="2002-09-17T00:00:00"/>
        <d v="2002-09-18T00:00:00"/>
        <d v="2002-09-20T00:00:00"/>
        <d v="2002-09-22T00:00:00"/>
        <d v="2002-09-25T00:00:00"/>
        <d v="2002-10-03T00:00:00"/>
        <d v="2002-11-09T00:00:00"/>
        <d v="2002-11-12T00:00:00"/>
        <d v="2002-11-15T00:00:00"/>
        <d v="2002-11-18T00:00:00"/>
        <d v="2002-11-23T00:00:00"/>
        <d v="2002-11-24T00:00:00"/>
        <d v="2002-11-27T00:00:00"/>
        <d v="2002-11-30T00:00:00"/>
        <d v="2002-12-01T00:00:00"/>
        <d v="2002-12-02T00:00:00"/>
        <d v="2002-12-04T00:00:00"/>
        <d v="2002-12-11T00:00:00"/>
        <d v="2002-12-13T00:00:00"/>
        <d v="2002-12-15T00:00:00"/>
        <d v="2002-12-16T00:00:00"/>
        <d v="2002-12-20T00:00:00"/>
        <d v="2002-12-22T00:00:00"/>
        <d v="2002-12-29T00:00:00"/>
        <d v="2003-01-09T00:00:00"/>
        <d v="2003-01-11T00:00:00"/>
        <d v="2003-01-13T00:00:00"/>
        <d v="2003-01-21T00:00:00"/>
        <d v="2003-02-09T00:00:00"/>
        <d v="2003-02-10T00:00:00"/>
        <d v="2003-02-11T00:00:00"/>
        <d v="2003-02-16T00:00:00"/>
        <d v="2003-02-23T00:00:00"/>
        <d v="2003-03-01T00:00:00"/>
        <d v="2003-03-03T00:00:00"/>
        <d v="2003-03-04T00:00:00"/>
        <d v="2003-03-07T00:00:00"/>
        <d v="2003-03-08T00:00:00"/>
        <d v="2003-03-15T00:00:00"/>
        <d v="2003-03-20T00:00:00"/>
        <d v="2003-03-23T00:00:00"/>
        <d v="2003-04-04T00:00:00"/>
        <d v="2003-04-05T00:00:00"/>
        <d v="2003-04-06T00:00:00"/>
        <d v="2003-04-11T00:00:00"/>
        <d v="2003-05-30T00:00:00"/>
        <d v="2003-06-01T00:00:00"/>
        <d v="2003-06-08T00:00:00"/>
        <d v="2003-06-22T00:00:00"/>
        <d v="2003-06-28T00:00:00"/>
        <d v="2003-06-29T00:00:00"/>
        <d v="2003-08-06T00:00:00"/>
        <d v="2003-09-09T00:00:00"/>
        <d v="2003-09-12T00:00:00"/>
        <d v="2003-10-03T00:00:00"/>
        <d v="2003-10-26T00:00:00"/>
        <d v="2003-11-01T00:00:00"/>
        <d v="2003-11-12T00:00:00"/>
        <d v="2003-11-15T00:00:00"/>
        <d v="2003-11-22T00:00:00"/>
        <d v="2003-11-29T00:00:00"/>
        <d v="2003-11-30T00:00:00"/>
        <d v="2003-12-03T00:00:00"/>
        <d v="2003-12-07T00:00:00"/>
        <d v="2004-01-03T00:00:00"/>
        <d v="2004-01-10T00:00:00"/>
        <d v="2004-01-16T00:00:00"/>
        <d v="2004-01-18T00:00:00"/>
        <d v="2004-01-22T00:00:00"/>
        <d v="2004-01-24T00:00:00"/>
        <d v="2004-01-25T00:00:00"/>
        <d v="2004-02-04T00:00:00"/>
        <d v="2004-02-08T00:00:00"/>
        <d v="2004-02-17T00:00:00"/>
        <d v="2004-02-27T00:00:00"/>
        <d v="2004-03-13T00:00:00"/>
        <d v="2004-03-16T00:00:00"/>
        <d v="2004-03-21T00:00:00"/>
        <d v="2004-03-24T00:00:00"/>
        <d v="2004-05-01T00:00:00"/>
        <d v="2004-05-05T00:00:00"/>
        <d v="2004-05-29T00:00:00"/>
        <d v="2004-07-04T00:00:00"/>
        <d v="2004-07-06T00:00:00"/>
        <d v="2004-07-16T00:00:00"/>
        <d v="2004-07-17T00:00:00"/>
        <d v="2004-07-18T00:00:00"/>
        <d v="2004-07-23T00:00:00"/>
        <d v="2004-07-25T00:00:00"/>
        <d v="2004-07-27T00:00:00"/>
        <d v="2004-08-31T00:00:00"/>
        <d v="2004-09-04T00:00:00"/>
        <d v="2004-09-10T00:00:00"/>
        <d v="2004-09-17T00:00:00"/>
        <d v="2004-09-18T00:00:00"/>
        <d v="2004-09-25T00:00:00"/>
        <d v="2004-09-30T00:00:00"/>
        <d v="2004-10-06T00:00:00"/>
        <d v="2004-10-14T00:00:00"/>
        <d v="2004-11-13T00:00:00"/>
        <d v="2004-12-04T00:00:00"/>
        <d v="2005-01-10T00:00:00"/>
        <d v="2005-01-19T00:00:00"/>
        <d v="2005-01-21T00:00:00"/>
        <d v="2005-01-23T00:00:00"/>
        <d v="2005-01-28T00:00:00"/>
        <d v="2005-02-01T00:00:00"/>
        <d v="2005-02-02T00:00:00"/>
        <d v="2005-02-04T00:00:00"/>
        <d v="2005-02-06T00:00:00"/>
        <d v="2005-02-09T00:00:00"/>
        <d v="2005-02-11T00:00:00"/>
        <d v="2005-02-13T00:00:00"/>
        <d v="2005-02-22T00:00:00"/>
        <d v="2005-02-27T00:00:00"/>
        <d v="2005-03-05T00:00:00"/>
        <d v="2005-04-02T00:00:00"/>
        <d v="2005-04-05T00:00:00"/>
        <d v="2005-04-09T00:00:00"/>
        <d v="2005-04-12T00:00:00"/>
        <d v="2005-04-15T00:00:00"/>
        <d v="2005-05-07T00:00:00"/>
        <d v="2005-05-11T00:00:00"/>
        <d v="2005-05-22T00:00:00"/>
        <d v="2005-06-16T00:00:00"/>
        <d v="2005-06-18T00:00:00"/>
        <d v="2005-06-21T00:00:00"/>
        <d v="2005-07-07T00:00:00"/>
        <d v="2005-07-10T00:00:00"/>
        <d v="2005-07-12T00:00:00"/>
        <d v="2005-08-07T00:00:00"/>
        <d v="2005-08-24T00:00:00"/>
        <d v="2005-09-02T00:00:00"/>
        <d v="2005-09-04T00:00:00"/>
        <d v="2005-09-06T00:00:00"/>
        <d v="2005-10-07T00:00:00"/>
        <d v="2005-10-31T00:00:00"/>
        <d v="2005-11-06T00:00:00"/>
        <d v="2005-11-16T00:00:00"/>
        <d v="2005-11-25T00:00:00"/>
        <d v="2005-12-07T00:00:00"/>
        <d v="2005-12-10T00:00:00"/>
        <d v="2005-12-12T00:00:00"/>
        <d v="2005-12-15T00:00:00"/>
        <d v="2006-01-03T00:00:00"/>
        <d v="2006-01-08T00:00:00"/>
        <d v="2006-01-22T00:00:00"/>
        <d v="2006-01-24T00:00:00"/>
        <d v="2006-01-29T00:00:00"/>
        <d v="2006-02-06T00:00:00"/>
        <d v="2006-02-12T00:00:00"/>
        <d v="2006-02-13T00:00:00"/>
        <d v="2006-02-14T00:00:00"/>
        <d v="2006-02-19T00:00:00"/>
        <d v="2006-02-25T00:00:00"/>
        <d v="2006-02-26T00:00:00"/>
        <d v="2006-03-01T00:00:00"/>
        <d v="2006-03-10T00:00:00"/>
        <d v="2006-03-12T00:00:00"/>
        <d v="2006-03-25T00:00:00"/>
        <d v="2006-04-03T00:00:00"/>
        <d v="2006-04-26T00:00:00"/>
        <d v="2006-05-13T00:00:00"/>
        <d v="2006-05-18T00:00:00"/>
        <d v="2006-05-20T00:00:00"/>
        <d v="2006-05-23T00:00:00"/>
        <d v="2006-06-13T00:00:00"/>
        <d v="2006-06-17T00:00:00"/>
        <d v="2006-06-20T00:00:00"/>
        <d v="2006-06-24T00:00:00"/>
        <d v="2006-06-28T00:00:00"/>
        <d v="2006-07-01T00:00:00"/>
        <d v="2006-07-04T00:00:00"/>
        <d v="2006-08-06T00:00:00"/>
        <d v="2006-08-21T00:00:00"/>
        <d v="2006-09-05T00:00:00"/>
        <d v="2006-09-14T00:00:00"/>
        <d v="2006-09-18T00:00:00"/>
        <d v="2006-09-20T00:00:00"/>
        <d v="2006-10-07T00:00:00"/>
        <d v="2006-10-10T00:00:00"/>
        <d v="2006-10-11T00:00:00"/>
        <d v="2006-10-13T00:00:00"/>
        <d v="2006-10-28T00:00:00"/>
        <d v="2006-11-02T00:00:00"/>
        <d v="2006-11-14T00:00:00"/>
        <d v="2006-11-22T00:00:00"/>
        <d v="2006-11-26T00:00:00"/>
        <d v="2006-11-30T00:00:00"/>
        <d v="2006-12-13T00:00:00"/>
        <d v="2006-12-16T00:00:00"/>
        <d v="2006-12-28T00:00:00"/>
        <d v="2007-01-18T00:00:00"/>
        <d v="2007-01-21T00:00:00"/>
        <d v="2007-01-28T00:00:00"/>
        <d v="2007-01-30T00:00:00"/>
        <d v="2007-01-31T00:00:00"/>
        <d v="2007-02-02T00:00:00"/>
        <d v="2007-02-04T00:00:00"/>
        <d v="2007-02-05T00:00:00"/>
        <d v="2007-02-06T00:00:00"/>
        <d v="2007-02-07T00:00:00"/>
        <d v="2007-02-09T00:00:00"/>
        <d v="2007-02-11T00:00:00"/>
        <d v="2007-02-17T00:00:00"/>
        <d v="2007-02-18T00:00:00"/>
        <d v="2007-02-20T00:00:00"/>
        <d v="2007-02-25T00:00:00"/>
        <d v="2007-02-28T00:00:00"/>
        <d v="2007-03-14T00:00:00"/>
        <d v="2007-03-15T00:00:00"/>
        <d v="2007-03-16T00:00:00"/>
        <d v="2007-03-18T00:00:00"/>
        <d v="2007-03-19T00:00:00"/>
        <d v="2007-03-21T00:00:00"/>
        <d v="2007-03-22T00:00:00"/>
        <d v="2007-03-23T00:00:00"/>
        <d v="2007-03-24T00:00:00"/>
        <d v="2007-03-27T00:00:00"/>
        <d v="2007-04-01T00:00:00"/>
        <d v="2007-04-02T00:00:00"/>
        <d v="2007-04-08T00:00:00"/>
        <d v="2007-04-10T00:00:00"/>
        <d v="2007-04-12T00:00:00"/>
        <d v="2007-04-20T00:00:00"/>
        <d v="2007-04-21T00:00:00"/>
        <d v="2007-04-24T00:00:00"/>
        <d v="2007-04-28T00:00:00"/>
        <d v="2007-05-12T00:00:00"/>
        <d v="2007-06-06T00:00:00"/>
        <d v="2007-06-10T00:00:00"/>
        <d v="2007-07-04T00:00:00"/>
        <d v="2007-08-21T00:00:00"/>
        <d v="2007-08-25T00:00:00"/>
        <d v="2007-08-26T00:00:00"/>
        <d v="2007-09-05T00:00:00"/>
        <d v="2007-09-29T00:00:00"/>
        <d v="2007-10-05T00:00:00"/>
        <d v="2007-10-14T00:00:00"/>
        <d v="2007-10-18T00:00:00"/>
        <d v="2007-10-20T00:00:00"/>
        <d v="2007-11-08T00:00:00"/>
        <d v="2007-11-11T00:00:00"/>
        <d v="2007-11-30T00:00:00"/>
        <d v="2007-12-02T00:00:00"/>
        <d v="2007-12-14T00:00:00"/>
        <d v="2007-12-20T00:00:00"/>
        <d v="2008-01-27T00:00:00"/>
        <d v="2008-01-30T00:00:00"/>
        <d v="2008-02-03T00:00:00"/>
        <d v="2008-02-05T00:00:00"/>
        <d v="2008-02-15T00:00:00"/>
        <d v="2008-02-19T00:00:00"/>
        <d v="2008-02-20T00:00:00"/>
        <d v="2008-02-24T00:00:00"/>
        <d v="2008-03-02T00:00:00"/>
        <d v="2008-03-09T00:00:00"/>
        <d v="2008-03-22T00:00:00"/>
        <d v="2008-04-08T00:00:00"/>
        <d v="2008-04-13T00:00:00"/>
        <d v="2008-04-16T00:00:00"/>
        <d v="2008-04-19T00:00:00"/>
        <d v="2008-06-12T00:00:00"/>
        <d v="2008-06-14T00:00:00"/>
        <d v="2008-06-15T00:00:00"/>
        <d v="2008-06-24T00:00:00"/>
        <d v="2008-06-25T00:00:00"/>
        <d v="2008-06-26T00:00:00"/>
        <d v="2008-06-28T00:00:00"/>
        <d v="2008-06-29T00:00:00"/>
        <d v="2008-06-30T00:00:00"/>
        <d v="2008-07-01T00:00:00"/>
        <d v="2008-07-02T00:00:00"/>
        <d v="2008-07-06T00:00:00"/>
        <d v="2008-08-22T00:00:00"/>
        <d v="2008-08-24T00:00:00"/>
        <d v="2008-10-14T00:00:00"/>
        <d v="2008-10-19T00:00:00"/>
        <d v="2008-11-09T00:00:00"/>
        <d v="2008-11-12T00:00:00"/>
        <d v="2008-11-14T00:00:00"/>
        <d v="2008-11-16T00:00:00"/>
        <d v="2008-11-17T00:00:00"/>
        <d v="2008-11-26T00:00:00"/>
        <d v="2009-01-10T00:00:00"/>
        <d v="2009-01-13T00:00:00"/>
        <d v="2009-01-20T00:00:00"/>
        <d v="2009-01-24T00:00:00"/>
        <d v="2009-01-28T00:00:00"/>
        <d v="2009-02-03T00:00:00"/>
        <d v="2009-02-05T00:00:00"/>
        <d v="2009-02-08T00:00:00"/>
        <d v="2009-03-08T00:00:00"/>
        <d v="2009-03-11T00:00:00"/>
        <d v="2009-03-22T00:00:00"/>
        <d v="2009-04-01T00:00:00"/>
        <d v="2009-04-06T00:00:00"/>
        <d v="2009-04-13T00:00:00"/>
        <d v="2009-04-19T00:00:00"/>
        <d v="2009-05-01T00:00:00"/>
        <d v="2009-05-03T00:00:00"/>
        <d v="2009-06-26T00:00:00"/>
        <d v="2009-07-07T00:00:00"/>
        <d v="2009-07-28T00:00:00"/>
        <d v="2009-08-03T00:00:00"/>
        <d v="2009-08-07T00:00:00"/>
        <d v="2009-08-09T00:00:00"/>
        <d v="2009-08-11T00:00:00"/>
        <d v="2009-08-14T00:00:00"/>
        <d v="2009-08-16T00:00:00"/>
        <d v="2009-08-28T00:00:00"/>
        <d v="2009-09-01T00:00:00"/>
        <d v="2009-09-08T00:00:00"/>
        <d v="2009-09-09T00:00:00"/>
        <d v="2009-09-14T00:00:00"/>
        <d v="2009-09-15T00:00:00"/>
        <d v="2009-09-17T00:00:00"/>
        <d v="2009-09-22T00:00:00"/>
        <d v="2009-09-26T00:00:00"/>
        <d v="2009-09-27T00:00:00"/>
        <d v="2009-10-02T00:00:00"/>
        <d v="2009-10-05T00:00:00"/>
        <d v="2009-10-12T00:00:00"/>
        <d v="2009-10-18T00:00:00"/>
        <d v="2009-10-28T00:00:00"/>
        <d v="2009-10-29T00:00:00"/>
        <d v="2009-11-05T00:00:00"/>
        <d v="2009-11-06T00:00:00"/>
        <d v="2009-11-08T00:00:00"/>
        <d v="2009-11-10T00:00:00"/>
        <d v="2009-11-22T00:00:00"/>
        <d v="2009-11-27T00:00:00"/>
        <d v="2009-12-15T00:00:00"/>
        <d v="2009-12-18T00:00:00"/>
        <d v="2009-12-24T00:00:00"/>
        <d v="2010-01-04T00:00:00"/>
        <d v="2010-01-05T00:00:00"/>
        <d v="2010-01-07T00:00:00"/>
        <d v="2010-01-08T00:00:00"/>
        <d v="2010-01-11T00:00:00"/>
        <d v="2010-01-13T00:00:00"/>
        <d v="2010-01-22T00:00:00"/>
        <d v="2010-02-11T00:00:00"/>
        <d v="2010-02-14T00:00:00"/>
        <d v="2010-02-16T00:00:00"/>
        <d v="2010-02-24T00:00:00"/>
        <d v="2010-02-27T00:00:00"/>
        <d v="2010-02-28T00:00:00"/>
        <d v="2010-03-02T00:00:00"/>
        <d v="2010-03-05T00:00:00"/>
        <d v="2010-03-09T00:00:00"/>
        <d v="2010-04-13T00:00:00"/>
        <d v="2010-04-15T00:00:00"/>
        <d v="2010-05-22T00:00:00"/>
        <d v="2010-05-28T00:00:00"/>
        <d v="2010-05-30T00:00:00"/>
        <d v="2010-06-05T00:00:00"/>
        <d v="2010-06-07T00:00:00"/>
        <d v="2010-06-09T00:00:00"/>
        <d v="2010-06-15T00:00:00"/>
        <d v="2010-06-21T00:00:00"/>
        <d v="2010-06-22T00:00:00"/>
        <d v="2010-07-07T00:00:00"/>
        <d v="2010-07-12T00:00:00"/>
        <d v="2010-07-15T00:00:00"/>
        <d v="2010-08-16T00:00:00"/>
        <d v="2010-08-25T00:00:00"/>
        <d v="2010-08-28T00:00:00"/>
        <d v="2010-09-07T00:00:00"/>
        <d v="2010-09-12T00:00:00"/>
        <d v="2010-09-22T00:00:00"/>
        <d v="2010-10-14T00:00:00"/>
        <d v="2010-10-15T00:00:00"/>
        <d v="2010-10-17T00:00:00"/>
        <d v="2010-10-20T00:00:00"/>
        <d v="2010-10-22T00:00:00"/>
        <d v="2010-10-31T00:00:00"/>
        <d v="2010-11-02T00:00:00"/>
        <d v="2010-11-28T00:00:00"/>
        <d v="2010-12-01T00:00:00"/>
        <d v="2010-12-04T00:00:00"/>
        <d v="2010-12-07T00:00:00"/>
        <d v="2011-01-16T00:00:00"/>
        <d v="2011-01-21T00:00:00"/>
        <d v="2011-01-23T00:00:00"/>
        <d v="2011-01-26T00:00:00"/>
        <d v="2011-01-29T00:00:00"/>
        <d v="2011-01-31T00:00:00"/>
        <d v="2011-02-02T00:00:00"/>
        <d v="2011-02-03T00:00:00"/>
        <d v="2011-02-05T00:00:00"/>
        <d v="2011-02-19T00:00:00"/>
        <d v="2011-02-20T00:00:00"/>
        <d v="2011-02-22T00:00:00"/>
        <d v="2011-02-24T00:00:00"/>
        <d v="2011-02-27T00:00:00"/>
        <d v="2011-03-02T00:00:00"/>
        <d v="2011-03-03T00:00:00"/>
        <d v="2011-03-08T00:00:00"/>
        <d v="2011-03-10T00:00:00"/>
        <d v="2011-03-11T00:00:00"/>
        <d v="2011-03-12T00:00:00"/>
        <d v="2011-03-13T00:00:00"/>
        <d v="2011-03-18T00:00:00"/>
        <d v="2011-03-20T00:00:00"/>
        <d v="2011-03-24T00:00:00"/>
        <d v="2011-03-26T00:00:00"/>
        <d v="2011-04-02T00:00:00"/>
        <d v="2011-04-09T00:00:00"/>
        <d v="2011-04-11T00:00:00"/>
        <d v="2011-04-13T00:00:00"/>
        <d v="2011-04-25T00:00:00"/>
        <d v="2011-05-02T00:00:00"/>
        <d v="2011-05-30T00:00:00"/>
        <d v="2011-07-01T00:00:00"/>
        <d v="2011-07-03T00:00:00"/>
        <d v="2011-07-12T00:00:00"/>
        <d v="2011-08-16T00:00:00"/>
        <d v="2011-08-19T00:00:00"/>
        <d v="2011-09-11T00:00:00"/>
        <d v="2011-09-16T00:00:00"/>
        <d v="2011-10-13T00:00:00"/>
        <d v="2011-10-17T00:00:00"/>
        <d v="2011-10-20T00:00:00"/>
        <d v="2011-10-22T00:00:00"/>
        <d v="2011-10-25T00:00:00"/>
        <d v="2011-12-02T00:00:00"/>
        <d v="2011-12-03T00:00:00"/>
        <d v="2011-12-08T00:00:00"/>
        <m/>
      </sharedItems>
    </cacheField>
    <cacheField name="Player" numFmtId="0">
      <sharedItems containsBlank="1"/>
    </cacheField>
    <cacheField name="Runs" numFmtId="0">
      <sharedItems containsString="0" containsBlank="1" containsNumber="1" containsInteger="1" minValue="100" maxValue="219"/>
    </cacheField>
    <cacheField name="Status" numFmtId="0">
      <sharedItems containsBlank="1"/>
    </cacheField>
    <cacheField name="Mins" numFmtId="0">
      <sharedItems containsBlank="1" containsMixedTypes="1" containsNumber="1" containsInteger="1" minValue="50" maxValue="281"/>
    </cacheField>
    <cacheField name="Balls Faced" numFmtId="0">
      <sharedItems containsString="0" containsBlank="1" containsNumber="1" containsInteger="1" minValue="40" maxValue="201"/>
    </cacheField>
    <cacheField name="Boundaries" numFmtId="0">
      <sharedItems containsBlank="1" containsMixedTypes="1" containsNumber="1" containsInteger="1" minValue="1" maxValue="25"/>
    </cacheField>
    <cacheField name="Sixes" numFmtId="0">
      <sharedItems containsBlank="1" containsMixedTypes="1" containsNumber="1" containsInteger="1" minValue="0" maxValue="15"/>
    </cacheField>
    <cacheField name="Strike Rate" numFmtId="0">
      <sharedItems containsString="0" containsBlank="1" containsNumber="1" minValue="60.71" maxValue="255"/>
    </cacheField>
    <cacheField name="Innings" numFmtId="0">
      <sharedItems containsString="0" containsBlank="1" containsNumber="1" containsInteger="1" minValue="1" maxValue="2"/>
    </cacheField>
    <cacheField name="Opposition" numFmtId="0">
      <sharedItems containsBlank="1" count="26">
        <s v="Australia"/>
        <s v="New Zealand"/>
        <s v="England"/>
        <s v="Pakistan"/>
        <s v="East Africa"/>
        <s v="India"/>
        <s v="Sri Lanka"/>
        <s v="West Indies"/>
        <s v="Zimbabwe"/>
        <s v="Bangladesh"/>
        <s v="South Africa"/>
        <s v="United Arab Emirates"/>
        <s v="Kenya"/>
        <s v="Netherlands"/>
        <s v="Namibia"/>
        <s v="Hong Kong"/>
        <s v="United States of America"/>
        <s v="Asia XI"/>
        <s v="ICC World XI"/>
        <s v="Bermuda"/>
        <s v="Ireland"/>
        <s v="Canada"/>
        <s v="Scotland"/>
        <s v="Africa XI"/>
        <s v="Afghanistan"/>
        <m/>
      </sharedItems>
    </cacheField>
    <cacheField name="Ground" numFmtId="0">
      <sharedItems containsBlank="1" count="131">
        <s v="Manchester"/>
        <s v="Swansea"/>
        <s v="The Oval"/>
        <s v="Christchurch"/>
        <s v="Nottingham"/>
        <s v="Wellington"/>
        <s v="Birmingham"/>
        <s v="Lord's"/>
        <s v="Scarborough"/>
        <s v="St John's"/>
        <s v="Melbourne"/>
        <s v="Sydney"/>
        <s v="Leeds"/>
        <s v="Auckland"/>
        <s v="Lahore"/>
        <s v="Delhi"/>
        <s v="Hyderabad (Sind)"/>
        <s v="Bangalore"/>
        <s v="Gujranwala"/>
        <s v="Multan"/>
        <s v="Brisbane"/>
        <s v="Karachi"/>
        <s v="Adelaide"/>
        <s v="Taunton"/>
        <s v="Worcester"/>
        <s v="Tunbridge Wells"/>
        <s v="Jamshedpur"/>
        <s v="Albion"/>
        <s v="Castries"/>
        <s v="Kingston"/>
        <s v="New Delhi"/>
        <s v="Indore"/>
        <s v="Pune"/>
        <s v="Cuttack"/>
        <s v="Perth"/>
        <s v="Bridgetown"/>
        <s v="Port of Spain"/>
        <s v="Sharjah"/>
        <s v="Jaipur"/>
        <s v="Rajkot"/>
        <s v="Mumbai"/>
        <s v="Kolkata"/>
        <s v="Dunedin"/>
        <s v="Chennai"/>
        <s v="Hyderabad (Deccan)"/>
        <s v="Faisalabad"/>
        <s v="Chandigarh"/>
        <s v="Nagpur"/>
        <s v="Faridabad"/>
        <s v="Gwalior"/>
        <s v="Thiruvananthapuram"/>
        <s v="Napier"/>
        <s v="Georgetown"/>
        <s v="Chittagong"/>
        <s v="Vadodara"/>
        <s v="Hobart"/>
        <s v="Kanpur"/>
        <s v="Sialkot"/>
        <s v="Rawalpindi"/>
        <s v="New Plymouth"/>
        <s v="Berri"/>
        <s v="Colombo (PSS)"/>
        <s v="Centurion"/>
        <s v="Colombo (RPS)"/>
        <s v="Bloemfontein"/>
        <s v="East London"/>
        <s v="Durban"/>
        <s v="Hamilton"/>
        <s v="Johannesburg"/>
        <s v="Peshawar"/>
        <s v="Guwahati"/>
        <s v="Harare"/>
        <s v="Visakhapatnam"/>
        <s v="Ahmedabad"/>
        <s v="Kandy"/>
        <s v="Singapore"/>
        <s v="Kingstown"/>
        <s v="Colombo (SSC)"/>
        <s v="Nairobi (Gym)"/>
        <s v="Benoni"/>
        <s v="Port Elizabeth"/>
        <s v="Mohali"/>
        <s v="Dhaka"/>
        <s v="Kochi"/>
        <s v="Kimberley"/>
        <s v="Toronto"/>
        <s v="Bulawayo"/>
        <s v="Sheikhupura"/>
        <s v="Taupo"/>
        <s v="St George's"/>
        <s v="Bristol"/>
        <s v="Chester-le-Street"/>
        <s v="Melbourne (Docklands)"/>
        <s v="Potchefstroom"/>
        <s v="Cape Town"/>
        <s v="Jodhpur"/>
        <s v="Paarl"/>
        <s v="Margao"/>
        <s v="Nairobi"/>
        <s v="Gros Islet"/>
        <s v="Tangier"/>
        <s v="Vijayawada"/>
        <s v="Pietermaritzburg"/>
        <s v="Canterbury"/>
        <s v="Darwin"/>
        <s v="Dambulla"/>
        <s v="Southampton"/>
        <s v="Cardiff"/>
        <s v="Fatullah"/>
        <s v="Basseterre"/>
        <s v="Belfast"/>
        <s v="Amstelveen"/>
        <s v="Kuala Lumpur"/>
        <s v="Mombasa"/>
        <s v="Khulna"/>
        <s v="Nairobi (Ruaraka)"/>
        <s v="Nairobi (Jaff)"/>
        <s v="North Sound"/>
        <s v="Providence"/>
        <s v="Aberdeen"/>
        <s v="King City (NW)"/>
        <s v="Abu Dhabi"/>
        <s v="Roseau"/>
        <s v="Edinburgh"/>
        <s v="Voorburg"/>
        <s v="Ayr"/>
        <s v="Dublin"/>
        <s v="Dubai (DSC)"/>
        <s v="Hambantota"/>
        <s v="Pallekele"/>
        <m/>
      </sharedItems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1" maxValue="12"/>
    </cacheField>
    <cacheField name="Year" numFmtId="0">
      <sharedItems containsString="0" containsBlank="1" containsNumber="1" containsInteger="1" minValue="1972" maxValue="2011"/>
    </cacheField>
    <cacheField name="Weekday" numFmtId="0">
      <sharedItems containsString="0" containsBlank="1" containsNumber="1" containsInteger="1" minValue="1" maxValue="7"/>
    </cacheField>
    <cacheField name="If" numFmtId="0">
      <sharedItems containsBlank="1"/>
    </cacheField>
    <cacheField name="Performance" numFmtId="0">
      <sharedItems containsBlank="1"/>
    </cacheField>
    <cacheField name="Or" numFmtId="0">
      <sharedItems containsBlank="1"/>
    </cacheField>
    <cacheField name="2 or more" numFmtId="0">
      <sharedItems containsString="0" containsBlank="1" containsNumber="1" containsInteger="1" minValue="0" maxValue="3"/>
    </cacheField>
    <cacheField name="vlookup" numFmtId="0">
      <sharedItems containsBlank="1"/>
    </cacheField>
    <cacheField name="hlookup" numFmtId="0">
      <sharedItems containsBlank="1"/>
    </cacheField>
    <cacheField name="Player2" numFmtId="0">
      <sharedItems containsBlank="1"/>
    </cacheField>
    <cacheField name="Country" numFmtId="0">
      <sharedItems containsBlank="1"/>
    </cacheField>
    <cacheField name="Search" numFmtId="0">
      <sharedItems containsString="0" containsBlank="1" containsNumber="1" containsInteger="1" minValue="8" maxValue="19"/>
    </cacheField>
    <cacheField name="Close Bracket" numFmtId="0">
      <sharedItems containsString="0" containsBlank="1" containsNumber="1" containsInteger="1" minValue="11" maxValue="24"/>
    </cacheField>
    <cacheField name="Mid" numFmtId="0">
      <sharedItems containsBlank="1" count="21">
        <s v="Eng"/>
        <s v="WI"/>
        <s v="NZ"/>
        <s v="Pak"/>
        <s v="Aus"/>
        <s v="SL"/>
        <s v="India"/>
        <s v="Zim"/>
        <s v="SA"/>
        <s v="Kenya"/>
        <s v="Ban"/>
        <s v="Can"/>
        <s v="Neth"/>
        <s v="ICC"/>
        <s v="Ber"/>
        <s v="Scot"/>
        <s v="Ire"/>
        <s v="Afr"/>
        <s v="Asia"/>
        <s v="Afgh"/>
        <m/>
      </sharedItems>
    </cacheField>
    <cacheField name="Space" numFmtId="0">
      <sharedItems containsString="0" containsBlank="1" containsNumber="1" containsInteger="1" minValue="2" maxValue="10"/>
    </cacheField>
    <cacheField name="Initials" numFmtId="0">
      <sharedItems containsBlank="1"/>
    </cacheField>
    <cacheField name="Surname" numFmtId="0">
      <sharedItems containsBlank="1"/>
    </cacheField>
    <cacheField name="Length" numFmtId="0">
      <sharedItems containsString="0" containsBlank="1" containsNumber="1" containsInteger="1" minValue="3" maxValue="13"/>
    </cacheField>
    <cacheField name="UPPER" numFmtId="0">
      <sharedItems containsBlank="1"/>
    </cacheField>
    <cacheField name="Concatenate" numFmtId="0">
      <sharedItems containsBlank="1"/>
    </cacheField>
    <cacheField name="BoundariesPlus" numFmtId="0" formula="Boundaries*4+Sixes*6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5">
  <r>
    <n v="1"/>
    <x v="0"/>
    <s v="DL Amiss (Eng)"/>
    <n v="103"/>
    <s v="Out"/>
    <n v="161"/>
    <n v="134"/>
    <n v="9"/>
    <n v="0"/>
    <n v="76.86"/>
    <n v="2"/>
    <x v="0"/>
    <x v="0"/>
    <n v="24"/>
    <n v="8"/>
    <n v="1972"/>
    <n v="5"/>
    <s v="Slow"/>
    <s v="Ok"/>
    <b v="0"/>
    <n v="0"/>
    <s v="Slow"/>
    <s v="Slow"/>
    <s v="DL Amiss "/>
    <s v="Eng"/>
    <n v="10"/>
    <n v="14"/>
    <x v="0"/>
    <n v="3"/>
    <s v="DL"/>
    <s v="Amiss"/>
    <n v="5"/>
    <s v="AMISS"/>
    <s v="DL Amiss belongs to England"/>
  </r>
  <r>
    <n v="2"/>
    <x v="1"/>
    <s v="DL Amiss (Eng)"/>
    <n v="100"/>
    <s v="Out"/>
    <s v="-"/>
    <n v="121"/>
    <n v="14"/>
    <n v="1"/>
    <n v="82.64"/>
    <n v="2"/>
    <x v="1"/>
    <x v="1"/>
    <n v="18"/>
    <n v="7"/>
    <n v="1973"/>
    <n v="4"/>
    <s v="Slow"/>
    <s v="Ok"/>
    <b v="0"/>
    <n v="0"/>
    <s v="Slow"/>
    <s v="Slow"/>
    <s v="DL Amiss "/>
    <s v="Eng"/>
    <n v="10"/>
    <n v="14"/>
    <x v="0"/>
    <n v="3"/>
    <s v="DL"/>
    <s v="Amiss"/>
    <n v="5"/>
    <s v="AMISS"/>
    <s v="DL Amiss belongs to England"/>
  </r>
  <r>
    <n v="3"/>
    <x v="2"/>
    <s v="RC Fredericks (WI)"/>
    <n v="105"/>
    <s v="Out"/>
    <s v="-"/>
    <n v="122"/>
    <n v="10"/>
    <n v="1"/>
    <n v="86.06"/>
    <n v="2"/>
    <x v="2"/>
    <x v="2"/>
    <n v="7"/>
    <n v="9"/>
    <n v="1973"/>
    <n v="6"/>
    <s v="Slow"/>
    <s v="Ok"/>
    <b v="0"/>
    <n v="0"/>
    <s v="Slow"/>
    <s v="Slow"/>
    <s v="RC Fredericks "/>
    <s v="WI"/>
    <n v="15"/>
    <n v="18"/>
    <x v="1"/>
    <n v="3"/>
    <s v="RC"/>
    <s v="Fredericks"/>
    <n v="10"/>
    <s v="FREDERICKS"/>
    <s v="RC Fredericks belongs to West Indies"/>
  </r>
  <r>
    <n v="4"/>
    <x v="3"/>
    <s v="KJ Wadsworth (NZ)"/>
    <n v="104"/>
    <s v="Out"/>
    <n v="92"/>
    <n v="98"/>
    <n v="16"/>
    <n v="0"/>
    <n v="106.12"/>
    <n v="2"/>
    <x v="0"/>
    <x v="3"/>
    <n v="31"/>
    <n v="3"/>
    <n v="1974"/>
    <n v="1"/>
    <s v="Ok"/>
    <s v="Ok"/>
    <b v="0"/>
    <n v="0"/>
    <s v="Ok"/>
    <s v="Ok"/>
    <s v="KJ Wadsworth "/>
    <s v="NZ"/>
    <n v="14"/>
    <n v="17"/>
    <x v="2"/>
    <n v="3"/>
    <s v="KJ"/>
    <s v="Wadsworth"/>
    <n v="9"/>
    <s v="WADSWORTH"/>
    <s v="KJ Wadsworth belongs to New Zealand"/>
  </r>
  <r>
    <n v="5"/>
    <x v="4"/>
    <s v="D Lloyd (Eng)"/>
    <n v="116"/>
    <s v="Notout"/>
    <s v="-"/>
    <n v="159"/>
    <n v="8"/>
    <n v="1"/>
    <n v="72.95"/>
    <n v="1"/>
    <x v="3"/>
    <x v="4"/>
    <n v="31"/>
    <n v="8"/>
    <n v="1974"/>
    <n v="7"/>
    <s v="Slow"/>
    <s v="Ok"/>
    <b v="0"/>
    <n v="0"/>
    <s v="Slow"/>
    <s v="Slow"/>
    <s v="D Lloyd "/>
    <s v="Eng"/>
    <n v="9"/>
    <n v="13"/>
    <x v="0"/>
    <n v="2"/>
    <s v="D"/>
    <s v="Lloyd"/>
    <n v="5"/>
    <s v="LLOYD"/>
    <s v="D Lloyd belongs to England"/>
  </r>
  <r>
    <n v="6"/>
    <x v="4"/>
    <s v="Majid Khan (Pak)"/>
    <n v="109"/>
    <s v="Out"/>
    <s v="-"/>
    <n v="93"/>
    <n v="16"/>
    <n v="1"/>
    <n v="117.2"/>
    <n v="2"/>
    <x v="2"/>
    <x v="4"/>
    <n v="31"/>
    <n v="8"/>
    <n v="1974"/>
    <n v="7"/>
    <s v="Ok"/>
    <s v="Ok"/>
    <b v="0"/>
    <n v="0"/>
    <s v="Ok"/>
    <s v="Ok"/>
    <s v="Majid Khan "/>
    <s v="Pak"/>
    <n v="12"/>
    <n v="16"/>
    <x v="3"/>
    <n v="6"/>
    <s v="Majid"/>
    <s v="Khan"/>
    <n v="4"/>
    <s v="KHAN"/>
    <s v="Majid Khan belongs to Pakistan"/>
  </r>
  <r>
    <n v="7"/>
    <x v="5"/>
    <s v="BE Cong don (NZ)"/>
    <n v="101"/>
    <s v="Out"/>
    <s v="-"/>
    <n v="110"/>
    <n v="7"/>
    <n v="1"/>
    <n v="91.81"/>
    <n v="1"/>
    <x v="2"/>
    <x v="5"/>
    <n v="9"/>
    <n v="3"/>
    <n v="1975"/>
    <n v="1"/>
    <s v="Slow"/>
    <s v="Ok"/>
    <b v="0"/>
    <n v="0"/>
    <s v="Slow"/>
    <s v="Slow"/>
    <s v="BE Congdon "/>
    <s v="NZ"/>
    <n v="13"/>
    <n v="16"/>
    <x v="2"/>
    <n v="3"/>
    <s v="BE"/>
    <s v="Cong don"/>
    <n v="8"/>
    <s v="CONG DON"/>
    <s v="BE Cong don belongs to New Zealand"/>
  </r>
  <r>
    <n v="8"/>
    <x v="6"/>
    <s v="GM Turner (NZ)"/>
    <n v="171"/>
    <s v="Notout"/>
    <n v="190"/>
    <n v="201"/>
    <n v="16"/>
    <n v="2"/>
    <n v="85.07"/>
    <n v="1"/>
    <x v="4"/>
    <x v="6"/>
    <n v="7"/>
    <n v="6"/>
    <n v="1975"/>
    <n v="7"/>
    <s v="Slow"/>
    <s v="Ok"/>
    <b v="0"/>
    <n v="0"/>
    <s v="Slow"/>
    <s v="Slow"/>
    <s v="GM Turner "/>
    <s v="NZ"/>
    <n v="11"/>
    <n v="14"/>
    <x v="2"/>
    <n v="3"/>
    <s v="GM"/>
    <s v="Turner"/>
    <n v="6"/>
    <s v="TURNER"/>
    <s v="GM Turner belongs to New Zealand"/>
  </r>
  <r>
    <n v="9"/>
    <x v="6"/>
    <s v="DL Amiss (Eng)"/>
    <n v="137"/>
    <s v="Out"/>
    <s v="-"/>
    <n v="147"/>
    <n v="18"/>
    <n v="0"/>
    <n v="93.19"/>
    <n v="1"/>
    <x v="5"/>
    <x v="7"/>
    <n v="7"/>
    <n v="6"/>
    <n v="1975"/>
    <n v="7"/>
    <s v="Slow"/>
    <s v="Ok"/>
    <b v="0"/>
    <n v="0"/>
    <s v="Slow"/>
    <s v="Slow"/>
    <s v="DL Amiss "/>
    <s v="Eng"/>
    <n v="10"/>
    <n v="14"/>
    <x v="0"/>
    <n v="3"/>
    <s v="DL"/>
    <s v="Amiss"/>
    <n v="5"/>
    <s v="AMISS"/>
    <s v="DL Amiss belongs to England"/>
  </r>
  <r>
    <n v="10"/>
    <x v="7"/>
    <s v="KWR Fletcher (Eng)"/>
    <n v="131"/>
    <s v="Out"/>
    <s v="-"/>
    <n v="147"/>
    <n v="13"/>
    <n v="0"/>
    <n v="89.11"/>
    <n v="1"/>
    <x v="1"/>
    <x v="4"/>
    <n v="11"/>
    <n v="6"/>
    <n v="1975"/>
    <n v="4"/>
    <s v="Slow"/>
    <s v="Ok"/>
    <b v="0"/>
    <n v="0"/>
    <s v="Slow"/>
    <s v="Slow"/>
    <s v="KWR Fletcher "/>
    <s v="Eng"/>
    <n v="14"/>
    <n v="18"/>
    <x v="0"/>
    <n v="4"/>
    <s v="KWR"/>
    <s v="Fletcher"/>
    <n v="8"/>
    <s v="FLETCHER"/>
    <s v="KWR Fletcher belongs to England"/>
  </r>
  <r>
    <n v="11"/>
    <x v="7"/>
    <s v="A Turner (Aus)"/>
    <n v="101"/>
    <s v="Out"/>
    <s v="-"/>
    <n v="113"/>
    <n v="9"/>
    <n v="1"/>
    <n v="89.38"/>
    <n v="1"/>
    <x v="6"/>
    <x v="7"/>
    <n v="11"/>
    <n v="6"/>
    <n v="1975"/>
    <n v="4"/>
    <s v="Slow"/>
    <s v="Ok"/>
    <b v="0"/>
    <n v="0"/>
    <s v="Slow"/>
    <s v="Slow"/>
    <s v="A Turner "/>
    <s v="Aus"/>
    <n v="10"/>
    <n v="14"/>
    <x v="4"/>
    <n v="2"/>
    <s v="A"/>
    <s v="Turner"/>
    <n v="6"/>
    <s v="TURNER"/>
    <s v="A Turner belongs to Australia"/>
  </r>
  <r>
    <n v="12"/>
    <x v="8"/>
    <s v="GM Turner (NZ)"/>
    <n v="114"/>
    <s v="Notout"/>
    <n v="180"/>
    <n v="177"/>
    <n v="13"/>
    <n v="0"/>
    <n v="64.400000000000006"/>
    <n v="2"/>
    <x v="5"/>
    <x v="0"/>
    <n v="14"/>
    <n v="6"/>
    <n v="1975"/>
    <n v="7"/>
    <s v="Slow"/>
    <s v="Ok"/>
    <b v="0"/>
    <n v="0"/>
    <s v="Slow"/>
    <s v="Slow"/>
    <s v="GM Turner "/>
    <s v="NZ"/>
    <n v="11"/>
    <n v="14"/>
    <x v="2"/>
    <n v="3"/>
    <s v="GM"/>
    <s v="Turner"/>
    <n v="6"/>
    <s v="TURNER"/>
    <s v="GM Turner belongs to New Zealand"/>
  </r>
  <r>
    <n v="13"/>
    <x v="9"/>
    <s v="CH Lloyd (WI)"/>
    <n v="102"/>
    <s v="Out"/>
    <n v="108"/>
    <n v="85"/>
    <n v="12"/>
    <n v="2"/>
    <n v="120"/>
    <n v="1"/>
    <x v="0"/>
    <x v="7"/>
    <n v="21"/>
    <n v="6"/>
    <n v="1975"/>
    <n v="7"/>
    <s v="Ok"/>
    <s v="Ok"/>
    <b v="0"/>
    <n v="0"/>
    <s v="Ok"/>
    <s v="Ok"/>
    <s v="CH Lloyd "/>
    <s v="WI"/>
    <n v="10"/>
    <n v="13"/>
    <x v="1"/>
    <n v="3"/>
    <s v="CH"/>
    <s v="Lloyd"/>
    <n v="5"/>
    <s v="LLOYD"/>
    <s v="CH Lloyd belongs to West Indies"/>
  </r>
  <r>
    <n v="14"/>
    <x v="10"/>
    <s v="IVA Richards (WI)"/>
    <n v="119"/>
    <s v="Notout"/>
    <s v="-"/>
    <n v="133"/>
    <n v="20"/>
    <n v="1"/>
    <n v="89.47"/>
    <n v="2"/>
    <x v="2"/>
    <x v="8"/>
    <n v="26"/>
    <n v="8"/>
    <n v="1976"/>
    <n v="5"/>
    <s v="Slow"/>
    <s v="Ok"/>
    <b v="0"/>
    <n v="0"/>
    <s v="Slow"/>
    <s v="Slow"/>
    <s v="IVA Richards "/>
    <s v="WI"/>
    <n v="14"/>
    <n v="17"/>
    <x v="1"/>
    <n v="4"/>
    <s v="IVA"/>
    <s v="Richards"/>
    <n v="8"/>
    <s v="RICHARDS"/>
    <s v="IVA Richards belongs to West Indies"/>
  </r>
  <r>
    <n v="15"/>
    <x v="11"/>
    <s v="GS Chappell (Aus)"/>
    <n v="125"/>
    <s v="Notout"/>
    <n v="181"/>
    <n v="137"/>
    <n v="11"/>
    <n v="0"/>
    <n v="91.24"/>
    <n v="2"/>
    <x v="2"/>
    <x v="2"/>
    <n v="6"/>
    <n v="6"/>
    <n v="1977"/>
    <n v="2"/>
    <s v="Slow"/>
    <s v="Ok"/>
    <b v="0"/>
    <n v="0"/>
    <s v="Slow"/>
    <s v="Slow"/>
    <s v="GS Chappell "/>
    <s v="Aus"/>
    <n v="13"/>
    <n v="17"/>
    <x v="4"/>
    <n v="3"/>
    <s v="GS"/>
    <s v="Chappell"/>
    <n v="8"/>
    <s v="CHAPPELL"/>
    <s v="GS Chappell belongs to Australia"/>
  </r>
  <r>
    <n v="16"/>
    <x v="11"/>
    <s v="DL Amiss (Eng)"/>
    <n v="108"/>
    <s v="Out"/>
    <n v="183"/>
    <n v="146"/>
    <n v="7"/>
    <n v="0"/>
    <n v="73.97"/>
    <n v="1"/>
    <x v="0"/>
    <x v="2"/>
    <n v="6"/>
    <n v="6"/>
    <n v="1977"/>
    <n v="2"/>
    <s v="Slow"/>
    <s v="Ok"/>
    <b v="0"/>
    <n v="0"/>
    <s v="Slow"/>
    <s v="Slow"/>
    <s v="DL Amiss "/>
    <s v="Eng"/>
    <n v="10"/>
    <n v="14"/>
    <x v="0"/>
    <n v="3"/>
    <s v="DL"/>
    <s v="Amiss"/>
    <n v="5"/>
    <s v="AMISS"/>
    <s v="DL Amiss belongs to England"/>
  </r>
  <r>
    <n v="17"/>
    <x v="12"/>
    <s v="DL Haynes (WI)"/>
    <n v="148"/>
    <s v="Out"/>
    <n v="191"/>
    <n v="136"/>
    <n v="16"/>
    <n v="2"/>
    <n v="108.82"/>
    <n v="1"/>
    <x v="0"/>
    <x v="9"/>
    <n v="22"/>
    <n v="2"/>
    <n v="1978"/>
    <n v="4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18"/>
    <x v="13"/>
    <s v="DI Gower (Eng)"/>
    <n v="114"/>
    <s v="Notout"/>
    <s v="-"/>
    <n v="122"/>
    <n v="6"/>
    <n v="0"/>
    <n v="93.44"/>
    <n v="1"/>
    <x v="3"/>
    <x v="2"/>
    <n v="26"/>
    <n v="5"/>
    <n v="1978"/>
    <n v="6"/>
    <s v="Slow"/>
    <s v="Ok"/>
    <b v="0"/>
    <n v="0"/>
    <s v="Slow"/>
    <s v="Slow"/>
    <s v="DI Gower "/>
    <s v="Eng"/>
    <n v="10"/>
    <n v="14"/>
    <x v="0"/>
    <n v="3"/>
    <s v="DI"/>
    <s v="Gower"/>
    <n v="5"/>
    <s v="GOWER"/>
    <s v="DI Gower belongs to England"/>
  </r>
  <r>
    <n v="19"/>
    <x v="14"/>
    <s v="CT Radley (Eng)"/>
    <n v="117"/>
    <s v="Notout"/>
    <s v="-"/>
    <n v="140"/>
    <n v="11"/>
    <n v="0"/>
    <n v="83.57"/>
    <n v="1"/>
    <x v="1"/>
    <x v="0"/>
    <n v="17"/>
    <n v="7"/>
    <n v="1978"/>
    <n v="2"/>
    <s v="Slow"/>
    <s v="Ok"/>
    <b v="0"/>
    <n v="0"/>
    <s v="Slow"/>
    <s v="Slow"/>
    <s v="CT Radley "/>
    <s v="Eng"/>
    <n v="11"/>
    <n v="15"/>
    <x v="0"/>
    <n v="3"/>
    <s v="CT"/>
    <s v="Radley"/>
    <n v="6"/>
    <s v="RADLEY"/>
    <s v="CT Radley belongs to England"/>
  </r>
  <r>
    <n v="20"/>
    <x v="15"/>
    <s v="DI Gower (Eng)"/>
    <n v="101"/>
    <s v="Notout"/>
    <n v="120"/>
    <n v="100"/>
    <n v="9"/>
    <n v="0"/>
    <n v="101"/>
    <n v="1"/>
    <x v="0"/>
    <x v="10"/>
    <n v="4"/>
    <n v="2"/>
    <n v="1979"/>
    <n v="1"/>
    <s v="Ok"/>
    <s v="Ok"/>
    <b v="0"/>
    <n v="0"/>
    <s v="Ok"/>
    <s v="Ok"/>
    <s v="DI Gower "/>
    <s v="Eng"/>
    <n v="10"/>
    <n v="14"/>
    <x v="0"/>
    <n v="3"/>
    <s v="DI"/>
    <s v="Gower"/>
    <n v="5"/>
    <s v="GOWER"/>
    <s v="DI Gower belongs to England"/>
  </r>
  <r>
    <n v="21"/>
    <x v="16"/>
    <s v="CG Greenidge (WI)"/>
    <n v="106"/>
    <s v="Notout"/>
    <n v="181"/>
    <n v="173"/>
    <n v="9"/>
    <n v="1"/>
    <n v="61.27"/>
    <n v="2"/>
    <x v="5"/>
    <x v="6"/>
    <n v="9"/>
    <n v="6"/>
    <n v="1979"/>
    <n v="7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22"/>
    <x v="17"/>
    <s v="IVA Richards (WI)"/>
    <n v="138"/>
    <s v="Notout"/>
    <n v="207"/>
    <n v="157"/>
    <n v="11"/>
    <n v="3"/>
    <n v="87.89"/>
    <n v="1"/>
    <x v="2"/>
    <x v="7"/>
    <n v="23"/>
    <n v="6"/>
    <n v="1979"/>
    <n v="7"/>
    <s v="Slow"/>
    <s v="Ok"/>
    <b v="0"/>
    <n v="0"/>
    <s v="Slow"/>
    <s v="Slow"/>
    <s v="IVA Richards "/>
    <s v="WI"/>
    <n v="14"/>
    <n v="17"/>
    <x v="1"/>
    <n v="4"/>
    <s v="IVA"/>
    <s v="Richards"/>
    <n v="8"/>
    <s v="RICHARDS"/>
    <s v="IVA Richards belongs to West Indies"/>
  </r>
  <r>
    <n v="23"/>
    <x v="18"/>
    <s v="IVA Richards (WI)"/>
    <n v="153"/>
    <s v="Notout"/>
    <n v="173"/>
    <n v="130"/>
    <n v="16"/>
    <n v="1"/>
    <n v="117.69"/>
    <n v="1"/>
    <x v="0"/>
    <x v="10"/>
    <n v="9"/>
    <n v="12"/>
    <n v="1979"/>
    <n v="1"/>
    <s v="Ok"/>
    <s v="Ok"/>
    <b v="0"/>
    <n v="0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24"/>
    <x v="19"/>
    <s v="G Boycott (Eng)"/>
    <n v="105"/>
    <s v="Out"/>
    <n v="194"/>
    <n v="124"/>
    <n v="7"/>
    <n v="0"/>
    <n v="84.67"/>
    <n v="1"/>
    <x v="0"/>
    <x v="11"/>
    <n v="11"/>
    <n v="12"/>
    <n v="1979"/>
    <n v="3"/>
    <s v="Slow"/>
    <s v="Ok"/>
    <b v="0"/>
    <n v="0"/>
    <s v="Slow"/>
    <s v="Slow"/>
    <s v="G Boycott "/>
    <s v="Eng"/>
    <n v="11"/>
    <n v="15"/>
    <x v="0"/>
    <n v="2"/>
    <s v="G"/>
    <s v="Boycott"/>
    <n v="7"/>
    <s v="BOYCOTT"/>
    <s v="G Boycott belongs to England"/>
  </r>
  <r>
    <n v="25"/>
    <x v="20"/>
    <s v="CG Greenidge (WI)"/>
    <n v="103"/>
    <s v="Out"/>
    <n v="172"/>
    <n v="137"/>
    <n v="10"/>
    <n v="2"/>
    <n v="75.180000000000007"/>
    <n v="1"/>
    <x v="1"/>
    <x v="3"/>
    <n v="6"/>
    <n v="2"/>
    <n v="1980"/>
    <n v="4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26"/>
    <x v="21"/>
    <s v="GA Gooch (Eng)"/>
    <n v="108"/>
    <s v="Out"/>
    <n v="155"/>
    <n v="113"/>
    <n v="11"/>
    <n v="0"/>
    <n v="95.57"/>
    <n v="1"/>
    <x v="0"/>
    <x v="6"/>
    <n v="22"/>
    <n v="8"/>
    <n v="1980"/>
    <n v="6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27"/>
    <x v="22"/>
    <s v="GS Chappell (Aus)"/>
    <n v="138"/>
    <s v="Notout"/>
    <n v="168"/>
    <n v="109"/>
    <n v="10"/>
    <n v="1"/>
    <n v="126.6"/>
    <n v="1"/>
    <x v="1"/>
    <x v="11"/>
    <n v="25"/>
    <n v="11"/>
    <n v="1980"/>
    <n v="3"/>
    <s v="Ok"/>
    <s v="Ok"/>
    <b v="0"/>
    <n v="0"/>
    <s v="Ok"/>
    <s v="Ok"/>
    <s v="GS Chappell "/>
    <s v="Aus"/>
    <n v="13"/>
    <n v="17"/>
    <x v="4"/>
    <n v="3"/>
    <s v="GS"/>
    <s v="Chappell"/>
    <n v="8"/>
    <s v="CHAPPELL"/>
    <s v="GS Chappell belongs to Australia"/>
  </r>
  <r>
    <n v="28"/>
    <x v="23"/>
    <s v="AR Border (Aus)"/>
    <n v="105"/>
    <s v="Notout"/>
    <n v="186"/>
    <n v="122"/>
    <n v="12"/>
    <n v="0"/>
    <n v="86.06"/>
    <n v="2"/>
    <x v="5"/>
    <x v="11"/>
    <n v="18"/>
    <n v="12"/>
    <n v="1980"/>
    <n v="5"/>
    <s v="Slow"/>
    <s v="Ok"/>
    <b v="0"/>
    <n v="0"/>
    <s v="Slow"/>
    <s v="Slow"/>
    <s v="AR Border "/>
    <s v="Aus"/>
    <n v="11"/>
    <n v="15"/>
    <x v="4"/>
    <n v="3"/>
    <s v="AR"/>
    <s v="Border"/>
    <n v="6"/>
    <s v="BORDER"/>
    <s v="AR Border belongs to Australia"/>
  </r>
  <r>
    <n v="29"/>
    <x v="24"/>
    <s v="BA Edgar (NZ)"/>
    <n v="102"/>
    <s v="Notout"/>
    <n v="202"/>
    <n v="141"/>
    <n v="7"/>
    <n v="0"/>
    <n v="72.34"/>
    <n v="2"/>
    <x v="0"/>
    <x v="10"/>
    <n v="1"/>
    <n v="2"/>
    <n v="1981"/>
    <n v="1"/>
    <s v="Slow"/>
    <s v="Ok"/>
    <b v="0"/>
    <n v="0"/>
    <s v="Slow"/>
    <s v="Slow"/>
    <s v="BA Edgar "/>
    <s v="NZ"/>
    <n v="10"/>
    <n v="13"/>
    <x v="2"/>
    <n v="3"/>
    <s v="BA"/>
    <s v="Edgar"/>
    <n v="5"/>
    <s v="EDGAR"/>
    <s v="BA Edgar belongs to New Zealand"/>
  </r>
  <r>
    <n v="30"/>
    <x v="25"/>
    <s v="GM Wood (Aus)"/>
    <n v="108"/>
    <s v="Out"/>
    <n v="208"/>
    <n v="150"/>
    <n v="8"/>
    <n v="0"/>
    <n v="72"/>
    <n v="1"/>
    <x v="2"/>
    <x v="12"/>
    <n v="8"/>
    <n v="6"/>
    <n v="1981"/>
    <n v="2"/>
    <s v="Slow"/>
    <s v="Ok"/>
    <b v="0"/>
    <n v="0"/>
    <s v="Slow"/>
    <s v="Slow"/>
    <s v="GM Wood "/>
    <s v="Aus"/>
    <n v="9"/>
    <n v="13"/>
    <x v="4"/>
    <n v="3"/>
    <s v="GM"/>
    <s v="Wood"/>
    <n v="4"/>
    <s v="WOOD"/>
    <s v="GM Wood belongs to Australia"/>
  </r>
  <r>
    <n v="31"/>
    <x v="26"/>
    <s v="CG Greenidge (WI)"/>
    <n v="103"/>
    <s v="Out"/>
    <n v="174"/>
    <n v="161"/>
    <n v="5"/>
    <n v="1"/>
    <n v="63.97"/>
    <n v="1"/>
    <x v="3"/>
    <x v="10"/>
    <n v="21"/>
    <n v="11"/>
    <n v="1981"/>
    <n v="7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32"/>
    <x v="27"/>
    <s v="BM Laird (Aus)"/>
    <n v="117"/>
    <s v="Notout"/>
    <n v="200"/>
    <n v="159"/>
    <n v="10"/>
    <n v="0"/>
    <n v="73.58"/>
    <n v="2"/>
    <x v="7"/>
    <x v="11"/>
    <n v="24"/>
    <n v="11"/>
    <n v="1981"/>
    <n v="3"/>
    <s v="Slow"/>
    <s v="Ok"/>
    <b v="0"/>
    <n v="0"/>
    <s v="Slow"/>
    <s v="Slow"/>
    <s v="BM Laird "/>
    <s v="Aus"/>
    <n v="10"/>
    <n v="14"/>
    <x v="4"/>
    <n v="3"/>
    <s v="BM"/>
    <s v="Laird"/>
    <n v="5"/>
    <s v="LAIRD"/>
    <s v="BM Laird belongs to Australia"/>
  </r>
  <r>
    <n v="33"/>
    <x v="28"/>
    <s v="Zaheer Abbas (Pak)"/>
    <n v="108"/>
    <s v="Out"/>
    <n v="145"/>
    <n v="110"/>
    <n v="12"/>
    <n v="0"/>
    <n v="98.18"/>
    <n v="2"/>
    <x v="0"/>
    <x v="11"/>
    <n v="17"/>
    <n v="12"/>
    <n v="1981"/>
    <n v="5"/>
    <s v="Slow"/>
    <s v="Ok"/>
    <b v="0"/>
    <n v="0"/>
    <s v="Slow"/>
    <s v="Slow"/>
    <s v="Zaheer Abbas "/>
    <s v="Pak"/>
    <n v="14"/>
    <n v="18"/>
    <x v="3"/>
    <n v="7"/>
    <s v="Zaheer"/>
    <s v="Abbas"/>
    <n v="5"/>
    <s v="ABBAS"/>
    <s v="Zaheer Abbas belongs to Pakistan"/>
  </r>
  <r>
    <n v="34"/>
    <x v="29"/>
    <s v="GS Chappell (Aus)"/>
    <n v="108"/>
    <s v="Out"/>
    <n v="138"/>
    <n v="92"/>
    <n v="15"/>
    <n v="0"/>
    <n v="117.39"/>
    <n v="2"/>
    <x v="1"/>
    <x v="13"/>
    <n v="13"/>
    <n v="2"/>
    <n v="1982"/>
    <n v="7"/>
    <s v="Ok"/>
    <s v="Ok"/>
    <b v="0"/>
    <n v="0"/>
    <s v="Ok"/>
    <s v="Ok"/>
    <s v="GS Chappell "/>
    <s v="Aus"/>
    <n v="13"/>
    <n v="17"/>
    <x v="4"/>
    <n v="3"/>
    <s v="GS"/>
    <s v="Chappell"/>
    <n v="8"/>
    <s v="CHAPPELL"/>
    <s v="GS Chappell belongs to Australia"/>
  </r>
  <r>
    <n v="35"/>
    <x v="30"/>
    <s v="Zaheer Abbas (Pak)"/>
    <n v="123"/>
    <s v="Out"/>
    <s v="-"/>
    <n v="87"/>
    <n v="15"/>
    <n v="3"/>
    <n v="141.37"/>
    <n v="1"/>
    <x v="6"/>
    <x v="14"/>
    <n v="29"/>
    <n v="3"/>
    <n v="1982"/>
    <n v="2"/>
    <s v="Ok"/>
    <s v="Ok"/>
    <b v="0"/>
    <n v="0"/>
    <s v="Ok"/>
    <s v="Ok"/>
    <s v="Zaheer Abbas "/>
    <s v="Pak"/>
    <n v="14"/>
    <n v="18"/>
    <x v="3"/>
    <n v="7"/>
    <s v="Zaheer"/>
    <s v="Abbas"/>
    <n v="5"/>
    <s v="ABBAS"/>
    <s v="Zaheer Abbas belongs to Pakistan"/>
  </r>
  <r>
    <n v="36"/>
    <x v="31"/>
    <s v="AJ Lamb (Eng)"/>
    <n v="118"/>
    <s v="Out"/>
    <s v="-"/>
    <n v="121"/>
    <n v="14"/>
    <n v="0"/>
    <n v="97.52"/>
    <n v="2"/>
    <x v="3"/>
    <x v="4"/>
    <n v="17"/>
    <n v="7"/>
    <n v="1982"/>
    <n v="7"/>
    <s v="Slow"/>
    <s v="Ok"/>
    <b v="0"/>
    <n v="0"/>
    <s v="Slow"/>
    <s v="Slow"/>
    <s v="AJ Lamb "/>
    <s v="Eng"/>
    <n v="9"/>
    <n v="13"/>
    <x v="0"/>
    <n v="3"/>
    <s v="AJ"/>
    <s v="Lamb"/>
    <n v="4"/>
    <s v="LAMB"/>
    <s v="AJ Lamb belongs to England"/>
  </r>
  <r>
    <n v="37"/>
    <x v="32"/>
    <s v="RL Dias (SL)"/>
    <n v="102"/>
    <s v="Out"/>
    <s v="-"/>
    <n v="114"/>
    <n v="8"/>
    <s v="-"/>
    <n v="89.47"/>
    <n v="1"/>
    <x v="5"/>
    <x v="15"/>
    <n v="15"/>
    <n v="9"/>
    <n v="1982"/>
    <n v="4"/>
    <s v="Slow"/>
    <s v="Ok"/>
    <b v="1"/>
    <n v="1"/>
    <s v="Slow"/>
    <s v="Slow"/>
    <s v="RL Dias "/>
    <s v="SL"/>
    <n v="9"/>
    <n v="12"/>
    <x v="5"/>
    <n v="3"/>
    <s v="RL"/>
    <s v="Dias"/>
    <n v="4"/>
    <s v="DIAS"/>
    <s v="RL Dias belongs to Sri Lanka"/>
  </r>
  <r>
    <n v="38"/>
    <x v="33"/>
    <s v="Mohsin Khan (Pak)"/>
    <n v="104"/>
    <s v="Out"/>
    <n v="160"/>
    <n v="101"/>
    <n v="15"/>
    <n v="0"/>
    <n v="102.97"/>
    <n v="1"/>
    <x v="0"/>
    <x v="16"/>
    <n v="20"/>
    <n v="9"/>
    <n v="1982"/>
    <n v="2"/>
    <s v="Ok"/>
    <s v="Ok"/>
    <b v="0"/>
    <n v="0"/>
    <s v="Ok"/>
    <s v="Ok"/>
    <s v="Mohsin Khan "/>
    <s v="Pak"/>
    <n v="13"/>
    <n v="17"/>
    <x v="3"/>
    <n v="7"/>
    <s v="Mohsin"/>
    <s v="Khan"/>
    <n v="4"/>
    <s v="KHAN"/>
    <s v="Mohsin Khan belongs to Pakistan"/>
  </r>
  <r>
    <n v="39"/>
    <x v="34"/>
    <s v="RL Dias (SL)"/>
    <n v="121"/>
    <s v="Out"/>
    <s v="-"/>
    <n v="144"/>
    <n v="11"/>
    <s v="-"/>
    <n v="84.02"/>
    <n v="1"/>
    <x v="5"/>
    <x v="17"/>
    <n v="26"/>
    <n v="9"/>
    <n v="1982"/>
    <n v="1"/>
    <s v="Slow"/>
    <s v="Ok"/>
    <b v="1"/>
    <n v="1"/>
    <s v="Slow"/>
    <s v="Slow"/>
    <s v="RL Dias "/>
    <s v="SL"/>
    <n v="9"/>
    <n v="12"/>
    <x v="5"/>
    <n v="3"/>
    <s v="RL"/>
    <s v="Dias"/>
    <n v="4"/>
    <s v="DIAS"/>
    <s v="RL Dias belongs to Sri Lanka"/>
  </r>
  <r>
    <n v="40"/>
    <x v="35"/>
    <s v="Zaheer Abbas (Pak)"/>
    <n v="109"/>
    <s v="Out"/>
    <n v="145"/>
    <n v="95"/>
    <n v="12"/>
    <n v="2"/>
    <n v="114.73"/>
    <n v="1"/>
    <x v="0"/>
    <x v="14"/>
    <n v="8"/>
    <n v="10"/>
    <n v="1982"/>
    <n v="6"/>
    <s v="Ok"/>
    <s v="Ok"/>
    <b v="0"/>
    <n v="0"/>
    <s v="Ok"/>
    <s v="Ok"/>
    <s v="Zaheer Abbas "/>
    <s v="Pak"/>
    <n v="14"/>
    <n v="18"/>
    <x v="3"/>
    <n v="7"/>
    <s v="Zaheer"/>
    <s v="Abbas"/>
    <n v="5"/>
    <s v="ABBAS"/>
    <s v="Zaheer Abbas belongs to Pakistan"/>
  </r>
  <r>
    <n v="41"/>
    <x v="36"/>
    <s v="Javed Miandad (Pak)"/>
    <n v="106"/>
    <s v="Notout"/>
    <s v="-"/>
    <n v="106"/>
    <n v="12"/>
    <n v="1"/>
    <n v="100"/>
    <n v="1"/>
    <x v="5"/>
    <x v="18"/>
    <n v="3"/>
    <n v="12"/>
    <n v="1982"/>
    <n v="6"/>
    <s v="Slow"/>
    <s v="Ok"/>
    <b v="0"/>
    <n v="0"/>
    <s v="Ok"/>
    <s v="Ok"/>
    <s v="Javed Miandad "/>
    <s v="Pak"/>
    <n v="15"/>
    <n v="19"/>
    <x v="3"/>
    <n v="6"/>
    <s v="Javed"/>
    <s v="Miandad"/>
    <n v="7"/>
    <s v="MIANDAD"/>
    <s v="Javed Miandad belongs to Pakistan"/>
  </r>
  <r>
    <n v="42"/>
    <x v="37"/>
    <s v="Zaheer Abbas (Pak)"/>
    <n v="118"/>
    <s v="Out"/>
    <s v="-"/>
    <n v="86"/>
    <n v="10"/>
    <n v="4"/>
    <n v="137.19999999999999"/>
    <n v="1"/>
    <x v="5"/>
    <x v="19"/>
    <n v="17"/>
    <n v="12"/>
    <n v="1982"/>
    <n v="6"/>
    <s v="Ok"/>
    <s v="Ok"/>
    <b v="0"/>
    <n v="0"/>
    <s v="Ok"/>
    <s v="Ok"/>
    <s v="Zaheer Abbas "/>
    <s v="Pak"/>
    <n v="14"/>
    <n v="18"/>
    <x v="3"/>
    <n v="7"/>
    <s v="Zaheer"/>
    <s v="Abbas"/>
    <n v="5"/>
    <s v="ABBAS"/>
    <s v="Zaheer Abbas belongs to Pakistan"/>
  </r>
  <r>
    <n v="43"/>
    <x v="37"/>
    <s v="Mohsin Khan (Pak)"/>
    <n v="117"/>
    <s v="Notout"/>
    <s v="-"/>
    <n v="118"/>
    <n v="9"/>
    <n v="1"/>
    <n v="99.15"/>
    <n v="1"/>
    <x v="5"/>
    <x v="19"/>
    <n v="17"/>
    <n v="12"/>
    <n v="1982"/>
    <n v="6"/>
    <s v="Slow"/>
    <s v="Ok"/>
    <b v="0"/>
    <n v="0"/>
    <s v="Slow"/>
    <s v="Slow"/>
    <s v="Mohsin Khan "/>
    <s v="Pak"/>
    <n v="13"/>
    <n v="17"/>
    <x v="3"/>
    <n v="7"/>
    <s v="Mohsin"/>
    <s v="Khan"/>
    <n v="4"/>
    <s v="KHAN"/>
    <s v="Mohsin Khan belongs to Pakistan"/>
  </r>
  <r>
    <n v="44"/>
    <x v="38"/>
    <s v="Javed Miandad (Pak)"/>
    <n v="119"/>
    <s v="Notout"/>
    <s v="-"/>
    <n v="77"/>
    <n v="6"/>
    <n v="5"/>
    <n v="154.54"/>
    <n v="1"/>
    <x v="5"/>
    <x v="14"/>
    <n v="31"/>
    <n v="12"/>
    <n v="1982"/>
    <n v="6"/>
    <s v="Good"/>
    <s v="Ok"/>
    <b v="0"/>
    <n v="1"/>
    <s v="Good"/>
    <s v="Good"/>
    <s v="Javed Miandad "/>
    <s v="Pak"/>
    <n v="15"/>
    <n v="19"/>
    <x v="3"/>
    <n v="6"/>
    <s v="Javed"/>
    <s v="Miandad"/>
    <n v="7"/>
    <s v="MIANDAD"/>
    <s v="Javed Miandad belongs to Pakistan"/>
  </r>
  <r>
    <n v="45"/>
    <x v="38"/>
    <s v="Zaheer Abbas (Pak)"/>
    <n v="105"/>
    <s v="Out"/>
    <s v="-"/>
    <n v="82"/>
    <n v="8"/>
    <n v="1"/>
    <n v="128.04"/>
    <n v="1"/>
    <x v="5"/>
    <x v="14"/>
    <n v="31"/>
    <n v="12"/>
    <n v="1982"/>
    <n v="6"/>
    <s v="Ok"/>
    <s v="Ok"/>
    <b v="0"/>
    <n v="0"/>
    <s v="Ok"/>
    <s v="Ok"/>
    <s v="Zaheer Abbas "/>
    <s v="Pak"/>
    <n v="14"/>
    <n v="18"/>
    <x v="3"/>
    <n v="7"/>
    <s v="Zaheer"/>
    <s v="Abbas"/>
    <n v="5"/>
    <s v="ABBAS"/>
    <s v="Zaheer Abbas belongs to Pakistan"/>
  </r>
  <r>
    <n v="46"/>
    <x v="39"/>
    <s v="DI Gower (Eng)"/>
    <n v="122"/>
    <s v="Out"/>
    <n v="196"/>
    <n v="134"/>
    <n v="8"/>
    <n v="0"/>
    <n v="91.04"/>
    <n v="2"/>
    <x v="1"/>
    <x v="10"/>
    <n v="13"/>
    <n v="1"/>
    <n v="1983"/>
    <n v="5"/>
    <s v="Slow"/>
    <s v="Ok"/>
    <b v="0"/>
    <n v="0"/>
    <s v="Slow"/>
    <s v="Slow"/>
    <s v="DI Gower "/>
    <s v="Eng"/>
    <n v="10"/>
    <n v="14"/>
    <x v="0"/>
    <n v="3"/>
    <s v="DI"/>
    <s v="Gower"/>
    <n v="5"/>
    <s v="GOWER"/>
    <s v="DI Gower belongs to England"/>
  </r>
  <r>
    <n v="47"/>
    <x v="40"/>
    <s v="DI Gower (Eng)"/>
    <n v="158"/>
    <s v="Out"/>
    <n v="177"/>
    <n v="118"/>
    <n v="18"/>
    <n v="4"/>
    <n v="133.88999999999999"/>
    <n v="1"/>
    <x v="1"/>
    <x v="20"/>
    <n v="15"/>
    <n v="1"/>
    <n v="1983"/>
    <n v="7"/>
    <s v="Ok"/>
    <s v="Ok"/>
    <b v="0"/>
    <n v="0"/>
    <s v="Ok"/>
    <s v="Ok"/>
    <s v="DI Gower "/>
    <s v="Eng"/>
    <n v="10"/>
    <n v="14"/>
    <x v="0"/>
    <n v="3"/>
    <s v="DI"/>
    <s v="Gower"/>
    <n v="5"/>
    <s v="GOWER"/>
    <s v="DI Gower belongs to England"/>
  </r>
  <r>
    <n v="48"/>
    <x v="41"/>
    <s v="AJ Lamb (Eng)"/>
    <n v="108"/>
    <s v="Notout"/>
    <n v="130"/>
    <n v="106"/>
    <n v="9"/>
    <n v="1"/>
    <n v="101.88"/>
    <n v="2"/>
    <x v="1"/>
    <x v="11"/>
    <n v="20"/>
    <n v="1"/>
    <n v="1983"/>
    <n v="5"/>
    <s v="Ok"/>
    <s v="Ok"/>
    <b v="0"/>
    <n v="0"/>
    <s v="Ok"/>
    <s v="Ok"/>
    <s v="AJ Lamb "/>
    <s v="Eng"/>
    <n v="9"/>
    <n v="13"/>
    <x v="0"/>
    <n v="3"/>
    <s v="AJ"/>
    <s v="Lamb"/>
    <n v="4"/>
    <s v="LAMB"/>
    <s v="AJ Lamb belongs to England"/>
  </r>
  <r>
    <n v="49"/>
    <x v="42"/>
    <s v="Zaheer Abbas (Pak)"/>
    <n v="113"/>
    <s v="Out"/>
    <s v="-"/>
    <n v="99"/>
    <n v="11"/>
    <n v="3"/>
    <n v="114.14"/>
    <n v="2"/>
    <x v="5"/>
    <x v="21"/>
    <n v="21"/>
    <n v="1"/>
    <n v="1983"/>
    <n v="6"/>
    <s v="Ok"/>
    <s v="Ok"/>
    <b v="0"/>
    <n v="0"/>
    <s v="Ok"/>
    <s v="Ok"/>
    <s v="Zaheer Abbas "/>
    <s v="Pak"/>
    <n v="14"/>
    <n v="18"/>
    <x v="3"/>
    <n v="7"/>
    <s v="Zaheer"/>
    <s v="Abbas"/>
    <n v="5"/>
    <s v="ABBAS"/>
    <s v="Zaheer Abbas belongs to Pakistan"/>
  </r>
  <r>
    <n v="50"/>
    <x v="43"/>
    <s v="DI Gower (Eng)"/>
    <n v="109"/>
    <s v="Out"/>
    <n v="146"/>
    <n v="85"/>
    <n v="12"/>
    <n v="1"/>
    <n v="128.22999999999999"/>
    <n v="1"/>
    <x v="1"/>
    <x v="22"/>
    <n v="29"/>
    <n v="1"/>
    <n v="1983"/>
    <n v="7"/>
    <s v="Ok"/>
    <s v="Ok"/>
    <b v="0"/>
    <n v="0"/>
    <s v="Ok"/>
    <s v="Ok"/>
    <s v="DI Gower "/>
    <s v="Eng"/>
    <n v="10"/>
    <n v="14"/>
    <x v="0"/>
    <n v="3"/>
    <s v="DI"/>
    <s v="Gower"/>
    <n v="5"/>
    <s v="GOWER"/>
    <s v="DI Gower belongs to England"/>
  </r>
  <r>
    <n v="51"/>
    <x v="44"/>
    <s v="SB Smith (Aus)"/>
    <n v="117"/>
    <s v="Out"/>
    <n v="180"/>
    <n v="130"/>
    <n v="10"/>
    <n v="0"/>
    <n v="90"/>
    <n v="1"/>
    <x v="1"/>
    <x v="10"/>
    <n v="13"/>
    <n v="2"/>
    <n v="1983"/>
    <n v="1"/>
    <s v="Slow"/>
    <s v="Ok"/>
    <b v="0"/>
    <n v="0"/>
    <s v="Slow"/>
    <s v="Slow"/>
    <s v="SB Smith "/>
    <s v="Aus"/>
    <n v="10"/>
    <n v="14"/>
    <x v="4"/>
    <n v="3"/>
    <s v="SB"/>
    <s v="Smith"/>
    <n v="5"/>
    <s v="SMITH"/>
    <s v="SB Smith belongs to Australia"/>
  </r>
  <r>
    <n v="52"/>
    <x v="45"/>
    <s v="GM Turner (NZ)"/>
    <n v="140"/>
    <s v="Out"/>
    <n v="184"/>
    <n v="130"/>
    <n v="13"/>
    <n v="3"/>
    <n v="107.69"/>
    <n v="1"/>
    <x v="6"/>
    <x v="13"/>
    <n v="20"/>
    <n v="3"/>
    <n v="1983"/>
    <n v="1"/>
    <s v="Ok"/>
    <s v="Ok"/>
    <b v="0"/>
    <n v="0"/>
    <s v="Ok"/>
    <s v="Ok"/>
    <s v="GM Turner "/>
    <s v="NZ"/>
    <n v="11"/>
    <n v="14"/>
    <x v="2"/>
    <n v="3"/>
    <s v="GM"/>
    <s v="Turner"/>
    <n v="6"/>
    <s v="TURNER"/>
    <s v="GM Turner belongs to New Zealand"/>
  </r>
  <r>
    <n v="53"/>
    <x v="46"/>
    <s v="AJ Lamb (Eng)"/>
    <n v="102"/>
    <s v="Out"/>
    <s v="-"/>
    <n v="105"/>
    <n v="12"/>
    <n v="2"/>
    <n v="97.14"/>
    <n v="1"/>
    <x v="1"/>
    <x v="2"/>
    <n v="9"/>
    <n v="6"/>
    <n v="1983"/>
    <n v="5"/>
    <s v="Slow"/>
    <s v="Ok"/>
    <b v="0"/>
    <n v="0"/>
    <s v="Slow"/>
    <s v="Slow"/>
    <s v="AJ Lamb "/>
    <s v="Eng"/>
    <n v="9"/>
    <n v="13"/>
    <x v="0"/>
    <n v="3"/>
    <s v="AJ"/>
    <s v="Lamb"/>
    <n v="4"/>
    <s v="LAMB"/>
    <s v="AJ Lamb belongs to England"/>
  </r>
  <r>
    <n v="54"/>
    <x v="47"/>
    <s v="DI Gower (Eng)"/>
    <n v="130"/>
    <s v="Out"/>
    <s v="-"/>
    <n v="120"/>
    <n v="12"/>
    <n v="5"/>
    <n v="108.33"/>
    <n v="1"/>
    <x v="6"/>
    <x v="23"/>
    <n v="11"/>
    <n v="6"/>
    <n v="1983"/>
    <n v="7"/>
    <s v="Ok"/>
    <s v="Ok"/>
    <b v="0"/>
    <n v="0"/>
    <s v="Ok"/>
    <s v="Ok"/>
    <s v="DI Gower "/>
    <s v="Eng"/>
    <n v="10"/>
    <n v="14"/>
    <x v="0"/>
    <n v="3"/>
    <s v="DI"/>
    <s v="Gower"/>
    <n v="5"/>
    <s v="GOWER"/>
    <s v="DI Gower belongs to England"/>
  </r>
  <r>
    <n v="55"/>
    <x v="48"/>
    <s v="TM Chappell (Aus)"/>
    <n v="110"/>
    <s v="Out"/>
    <s v="-"/>
    <n v="131"/>
    <n v="11"/>
    <n v="0"/>
    <n v="83.96"/>
    <n v="1"/>
    <x v="5"/>
    <x v="4"/>
    <n v="13"/>
    <n v="6"/>
    <n v="1983"/>
    <n v="2"/>
    <s v="Slow"/>
    <s v="Ok"/>
    <b v="0"/>
    <n v="0"/>
    <s v="Slow"/>
    <s v="Slow"/>
    <s v="TM Chappell "/>
    <s v="Aus"/>
    <n v="13"/>
    <n v="17"/>
    <x v="4"/>
    <n v="3"/>
    <s v="TM"/>
    <s v="Chappell"/>
    <n v="8"/>
    <s v="CHAPPELL"/>
    <s v="TM Chappell belongs to Australia"/>
  </r>
  <r>
    <n v="56"/>
    <x v="48"/>
    <s v="CG Greenidge (WI)"/>
    <n v="105"/>
    <s v="Notout"/>
    <s v="-"/>
    <n v="147"/>
    <n v="5"/>
    <n v="1"/>
    <n v="71.42"/>
    <n v="2"/>
    <x v="8"/>
    <x v="24"/>
    <n v="13"/>
    <n v="6"/>
    <n v="1983"/>
    <n v="2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57"/>
    <x v="49"/>
    <s v="IVA Richards (WI)"/>
    <n v="119"/>
    <s v="Out"/>
    <s v="-"/>
    <n v="146"/>
    <n v="6"/>
    <n v="1"/>
    <n v="81.5"/>
    <n v="1"/>
    <x v="5"/>
    <x v="2"/>
    <n v="15"/>
    <n v="6"/>
    <n v="1983"/>
    <n v="4"/>
    <s v="Slow"/>
    <s v="Ok"/>
    <b v="0"/>
    <n v="0"/>
    <s v="Slow"/>
    <s v="Slow"/>
    <s v="IVA Richards "/>
    <s v="WI"/>
    <n v="14"/>
    <n v="17"/>
    <x v="1"/>
    <n v="4"/>
    <s v="IVA"/>
    <s v="Richards"/>
    <n v="8"/>
    <s v="RICHARDS"/>
    <s v="IVA Richards belongs to West Indies"/>
  </r>
  <r>
    <n v="58"/>
    <x v="50"/>
    <s v="Imran Khan (Pak)"/>
    <n v="102"/>
    <s v="Notout"/>
    <s v="-"/>
    <n v="133"/>
    <n v="11"/>
    <n v="0"/>
    <n v="76.69"/>
    <n v="1"/>
    <x v="6"/>
    <x v="12"/>
    <n v="16"/>
    <n v="6"/>
    <n v="1983"/>
    <n v="5"/>
    <s v="Slow"/>
    <s v="Ok"/>
    <b v="0"/>
    <n v="0"/>
    <s v="Slow"/>
    <s v="Slow"/>
    <s v="Imran Khan "/>
    <s v="Pak"/>
    <n v="12"/>
    <n v="16"/>
    <x v="3"/>
    <n v="6"/>
    <s v="Imran"/>
    <s v="Khan"/>
    <n v="4"/>
    <s v="KHAN"/>
    <s v="Imran Khan belongs to Pakistan"/>
  </r>
  <r>
    <n v="59"/>
    <x v="51"/>
    <s v="N Kapil Dev (India)"/>
    <n v="175"/>
    <s v="Notout"/>
    <s v="-"/>
    <n v="138"/>
    <n v="16"/>
    <n v="6"/>
    <n v="126.81"/>
    <n v="1"/>
    <x v="8"/>
    <x v="25"/>
    <n v="18"/>
    <n v="6"/>
    <n v="1983"/>
    <n v="7"/>
    <s v="Ok"/>
    <s v="Ok"/>
    <b v="0"/>
    <n v="0"/>
    <s v="Ok"/>
    <s v="Ok"/>
    <s v="N Kapil Dev "/>
    <s v="India"/>
    <n v="13"/>
    <n v="19"/>
    <x v="6"/>
    <n v="2"/>
    <s v="N"/>
    <s v="Kapil Dev"/>
    <n v="9"/>
    <s v="KAPIL DEV"/>
    <e v="#N/A"/>
  </r>
  <r>
    <n v="60"/>
    <x v="52"/>
    <s v="Zaheer Abbas (Pak)"/>
    <n v="103"/>
    <s v="Notout"/>
    <s v="-"/>
    <n v="121"/>
    <n v="6"/>
    <n v="0"/>
    <n v="85.12"/>
    <n v="1"/>
    <x v="1"/>
    <x v="4"/>
    <n v="20"/>
    <n v="6"/>
    <n v="1983"/>
    <n v="2"/>
    <s v="Slow"/>
    <s v="Ok"/>
    <b v="0"/>
    <n v="0"/>
    <s v="Slow"/>
    <s v="Slow"/>
    <s v="Zaheer Abbas "/>
    <s v="Pak"/>
    <n v="14"/>
    <n v="18"/>
    <x v="3"/>
    <n v="7"/>
    <s v="Zaheer"/>
    <s v="Abbas"/>
    <n v="5"/>
    <s v="ABBAS"/>
    <s v="Zaheer Abbas belongs to Pakistan"/>
  </r>
  <r>
    <n v="61"/>
    <x v="53"/>
    <s v="IVA Richards (WI)"/>
    <n v="149"/>
    <s v="Out"/>
    <s v="-"/>
    <n v="99"/>
    <n v="20"/>
    <n v="3"/>
    <n v="150.5"/>
    <n v="1"/>
    <x v="5"/>
    <x v="26"/>
    <n v="7"/>
    <n v="12"/>
    <n v="1983"/>
    <n v="4"/>
    <s v="Good"/>
    <s v="Ok"/>
    <b v="0"/>
    <n v="1"/>
    <s v="Good"/>
    <s v="Good"/>
    <s v="IVA Richards "/>
    <s v="WI"/>
    <n v="14"/>
    <n v="17"/>
    <x v="1"/>
    <n v="4"/>
    <s v="IVA"/>
    <s v="Richards"/>
    <n v="8"/>
    <s v="RICHARDS"/>
    <s v="IVA Richards belongs to West Indies"/>
  </r>
  <r>
    <n v="62"/>
    <x v="53"/>
    <s v="CG Greenidge (WI)"/>
    <n v="115"/>
    <s v="Out"/>
    <s v="-"/>
    <n v="134"/>
    <n v="10"/>
    <n v="5"/>
    <n v="85.82"/>
    <n v="1"/>
    <x v="5"/>
    <x v="26"/>
    <n v="7"/>
    <n v="12"/>
    <n v="1983"/>
    <n v="4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63"/>
    <x v="54"/>
    <s v="DL Haynes (WI)"/>
    <n v="108"/>
    <s v="Notout"/>
    <n v="210"/>
    <n v="130"/>
    <n v="8"/>
    <n v="0"/>
    <n v="83.07"/>
    <n v="1"/>
    <x v="0"/>
    <x v="11"/>
    <n v="17"/>
    <n v="1"/>
    <n v="1984"/>
    <n v="3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64"/>
    <x v="55"/>
    <s v="IVA Richards (WI)"/>
    <n v="106"/>
    <s v="Out"/>
    <n v="116"/>
    <n v="95"/>
    <n v="12"/>
    <n v="1"/>
    <n v="111.57"/>
    <n v="1"/>
    <x v="0"/>
    <x v="10"/>
    <n v="22"/>
    <n v="1"/>
    <n v="1984"/>
    <n v="1"/>
    <s v="Ok"/>
    <s v="Ok"/>
    <b v="0"/>
    <n v="0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65"/>
    <x v="56"/>
    <s v="SB Smith (Aus)"/>
    <n v="106"/>
    <s v="Out"/>
    <n v="185"/>
    <n v="129"/>
    <n v="12"/>
    <n v="0"/>
    <n v="82.17"/>
    <n v="1"/>
    <x v="3"/>
    <x v="11"/>
    <n v="25"/>
    <n v="1"/>
    <n v="1984"/>
    <n v="4"/>
    <s v="Slow"/>
    <s v="Ok"/>
    <b v="0"/>
    <n v="0"/>
    <s v="Slow"/>
    <s v="Slow"/>
    <s v="SB Smith "/>
    <s v="Aus"/>
    <n v="10"/>
    <n v="14"/>
    <x v="4"/>
    <n v="3"/>
    <s v="SB"/>
    <s v="Smith"/>
    <n v="5"/>
    <s v="SMITH"/>
    <s v="SB Smith belongs to Australia"/>
  </r>
  <r>
    <n v="66"/>
    <x v="57"/>
    <s v="MD Crowe (NZ)"/>
    <n v="105"/>
    <s v="Notout"/>
    <n v="135"/>
    <n v="105"/>
    <n v="11"/>
    <n v="1"/>
    <n v="100"/>
    <n v="2"/>
    <x v="2"/>
    <x v="13"/>
    <n v="25"/>
    <n v="2"/>
    <n v="1984"/>
    <n v="7"/>
    <s v="Slow"/>
    <s v="Ok"/>
    <b v="0"/>
    <n v="0"/>
    <s v="Ok"/>
    <s v="Ok"/>
    <s v="MD Crowe "/>
    <s v="NZ"/>
    <n v="10"/>
    <n v="13"/>
    <x v="2"/>
    <n v="3"/>
    <s v="MD"/>
    <s v="Crowe"/>
    <n v="5"/>
    <s v="CROWE"/>
    <s v="MD Crowe belongs to New Zealand"/>
  </r>
  <r>
    <n v="67"/>
    <x v="58"/>
    <s v="DL Haynes (WI)"/>
    <n v="133"/>
    <s v="Notout"/>
    <n v="220"/>
    <n v="147"/>
    <n v="14"/>
    <n v="0"/>
    <n v="90.47"/>
    <n v="2"/>
    <x v="0"/>
    <x v="27"/>
    <n v="29"/>
    <n v="2"/>
    <n v="1984"/>
    <n v="4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68"/>
    <x v="59"/>
    <s v="DL Haynes (WI)"/>
    <n v="102"/>
    <s v="Notout"/>
    <n v="188"/>
    <n v="142"/>
    <n v="11"/>
    <n v="3"/>
    <n v="71.83"/>
    <n v="2"/>
    <x v="0"/>
    <x v="28"/>
    <n v="19"/>
    <n v="4"/>
    <n v="1984"/>
    <n v="5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69"/>
    <x v="60"/>
    <s v="DL Haynes (WI)"/>
    <n v="104"/>
    <s v="Notout"/>
    <n v="205"/>
    <n v="102"/>
    <n v="10"/>
    <n v="1"/>
    <n v="101.96"/>
    <n v="2"/>
    <x v="0"/>
    <x v="29"/>
    <n v="26"/>
    <n v="4"/>
    <n v="1984"/>
    <n v="5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70"/>
    <x v="61"/>
    <s v="IVA Richards (WI)"/>
    <n v="189"/>
    <s v="Notout"/>
    <s v="-"/>
    <n v="170"/>
    <n v="21"/>
    <n v="5"/>
    <n v="111.17"/>
    <n v="1"/>
    <x v="2"/>
    <x v="0"/>
    <n v="31"/>
    <n v="5"/>
    <n v="1984"/>
    <n v="5"/>
    <s v="Ok"/>
    <s v="Ok"/>
    <b v="1"/>
    <n v="1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71"/>
    <x v="62"/>
    <s v="KC Wessels (Aus)"/>
    <n v="107"/>
    <s v="Out"/>
    <n v="190"/>
    <n v="133"/>
    <n v="13"/>
    <n v="0"/>
    <n v="80.45"/>
    <n v="1"/>
    <x v="5"/>
    <x v="30"/>
    <n v="28"/>
    <n v="9"/>
    <n v="1984"/>
    <n v="6"/>
    <s v="Slow"/>
    <s v="Ok"/>
    <b v="0"/>
    <n v="0"/>
    <s v="Slow"/>
    <s v="Slow"/>
    <s v="KC Wessels "/>
    <s v="Aus"/>
    <n v="12"/>
    <n v="16"/>
    <x v="4"/>
    <n v="3"/>
    <s v="KC"/>
    <s v="Wessels"/>
    <n v="7"/>
    <s v="WESSELS"/>
    <s v="KC Wessels belongs to Australia"/>
  </r>
  <r>
    <n v="72"/>
    <x v="63"/>
    <s v="RJ Shastri (India)"/>
    <n v="102"/>
    <s v="Out"/>
    <n v="194"/>
    <n v="141"/>
    <n v="11"/>
    <n v="1"/>
    <n v="72.34"/>
    <n v="1"/>
    <x v="0"/>
    <x v="31"/>
    <n v="6"/>
    <n v="10"/>
    <n v="1984"/>
    <n v="7"/>
    <s v="Slow"/>
    <s v="Ok"/>
    <b v="0"/>
    <n v="0"/>
    <s v="Slow"/>
    <s v="Slow"/>
    <s v="RJ Shastri "/>
    <s v="India"/>
    <n v="12"/>
    <n v="18"/>
    <x v="6"/>
    <n v="3"/>
    <s v="RJ"/>
    <s v="Shastri"/>
    <n v="7"/>
    <s v="SHASTRI"/>
    <e v="#N/A"/>
  </r>
  <r>
    <n v="73"/>
    <x v="64"/>
    <s v="MW Gatting (Eng)"/>
    <n v="115"/>
    <s v="Notout"/>
    <s v="-"/>
    <n v="135"/>
    <n v="12"/>
    <n v="0"/>
    <n v="85.18"/>
    <n v="2"/>
    <x v="5"/>
    <x v="32"/>
    <n v="5"/>
    <n v="12"/>
    <n v="1984"/>
    <n v="4"/>
    <s v="Slow"/>
    <s v="Ok"/>
    <b v="0"/>
    <n v="0"/>
    <s v="Slow"/>
    <s v="Slow"/>
    <s v="MW Gatting "/>
    <s v="Eng"/>
    <n v="12"/>
    <n v="16"/>
    <x v="0"/>
    <n v="3"/>
    <s v="MW"/>
    <s v="Gatting"/>
    <n v="7"/>
    <s v="GATTING"/>
    <s v="MW Gatting belongs to England"/>
  </r>
  <r>
    <n v="74"/>
    <x v="64"/>
    <s v="DB Vengsarkar (India)"/>
    <n v="105"/>
    <s v="Out"/>
    <s v="-"/>
    <n v="124"/>
    <n v="10"/>
    <n v="1"/>
    <n v="84.67"/>
    <n v="1"/>
    <x v="2"/>
    <x v="32"/>
    <n v="5"/>
    <n v="12"/>
    <n v="1984"/>
    <n v="4"/>
    <s v="Slow"/>
    <s v="Ok"/>
    <b v="0"/>
    <n v="0"/>
    <s v="Slow"/>
    <s v="Slow"/>
    <s v="DB Vengsarkar "/>
    <s v="India"/>
    <n v="15"/>
    <n v="21"/>
    <x v="6"/>
    <n v="3"/>
    <s v="DB"/>
    <s v="Vengsarkar"/>
    <n v="10"/>
    <s v="VENGSARKAR"/>
    <e v="#N/A"/>
  </r>
  <r>
    <n v="75"/>
    <x v="65"/>
    <s v="RJ Shastri (India)"/>
    <n v="102"/>
    <s v="Out"/>
    <s v="-"/>
    <n v="142"/>
    <n v="6"/>
    <n v="1"/>
    <n v="71.83"/>
    <n v="1"/>
    <x v="2"/>
    <x v="33"/>
    <n v="27"/>
    <n v="12"/>
    <n v="1984"/>
    <n v="5"/>
    <s v="Slow"/>
    <s v="Ok"/>
    <b v="0"/>
    <n v="0"/>
    <s v="Slow"/>
    <s v="Slow"/>
    <s v="RJ Shastri "/>
    <s v="India"/>
    <n v="12"/>
    <n v="18"/>
    <x v="6"/>
    <n v="3"/>
    <s v="RJ"/>
    <s v="Shastri"/>
    <n v="7"/>
    <s v="SHASTRI"/>
    <e v="#N/A"/>
  </r>
  <r>
    <n v="76"/>
    <x v="66"/>
    <s v="DL Haynes (WI)"/>
    <n v="123"/>
    <s v="Notout"/>
    <n v="196"/>
    <n v="130"/>
    <n v="15"/>
    <n v="0"/>
    <n v="94.61"/>
    <n v="2"/>
    <x v="0"/>
    <x v="10"/>
    <n v="6"/>
    <n v="1"/>
    <n v="1985"/>
    <n v="1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77"/>
    <x v="67"/>
    <s v="IVA Richards (WI)"/>
    <n v="103"/>
    <s v="Notout"/>
    <n v="149"/>
    <n v="122"/>
    <n v="7"/>
    <n v="1"/>
    <n v="84.42"/>
    <n v="2"/>
    <x v="0"/>
    <x v="11"/>
    <n v="15"/>
    <n v="1"/>
    <n v="1985"/>
    <n v="3"/>
    <s v="Slow"/>
    <s v="Ok"/>
    <b v="0"/>
    <n v="0"/>
    <s v="Slow"/>
    <s v="Slow"/>
    <s v="IVA Richards "/>
    <s v="WI"/>
    <n v="14"/>
    <n v="17"/>
    <x v="1"/>
    <n v="4"/>
    <s v="IVA"/>
    <s v="Richards"/>
    <n v="8"/>
    <s v="RICHARDS"/>
    <s v="IVA Richards belongs to West Indies"/>
  </r>
  <r>
    <n v="78"/>
    <x v="68"/>
    <s v="CG Greenidge (WI)"/>
    <n v="110"/>
    <s v="Notout"/>
    <s v="-"/>
    <n v="128"/>
    <n v="15"/>
    <n v="0"/>
    <n v="85.93"/>
    <n v="2"/>
    <x v="6"/>
    <x v="22"/>
    <n v="26"/>
    <n v="1"/>
    <n v="1985"/>
    <n v="7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79"/>
    <x v="69"/>
    <s v="GM Wood (Aus)"/>
    <n v="104"/>
    <s v="Notout"/>
    <s v="-"/>
    <n v="142"/>
    <s v="-"/>
    <s v="-"/>
    <n v="73.23"/>
    <n v="1"/>
    <x v="7"/>
    <x v="22"/>
    <n v="27"/>
    <n v="1"/>
    <n v="1985"/>
    <n v="1"/>
    <s v="Slow"/>
    <s v="Ok"/>
    <b v="1"/>
    <n v="1"/>
    <s v="Slow"/>
    <s v="Slow"/>
    <s v="GM Wood "/>
    <s v="Aus"/>
    <n v="9"/>
    <n v="13"/>
    <x v="4"/>
    <n v="3"/>
    <s v="GM"/>
    <s v="Wood"/>
    <n v="4"/>
    <s v="WOOD"/>
    <s v="GM Wood belongs to Australia"/>
  </r>
  <r>
    <n v="80"/>
    <x v="70"/>
    <s v="AR Border (Aus)"/>
    <n v="118"/>
    <s v="Notout"/>
    <s v="-"/>
    <n v="88"/>
    <n v="10"/>
    <n v="3"/>
    <n v="134.09"/>
    <n v="1"/>
    <x v="6"/>
    <x v="22"/>
    <n v="28"/>
    <n v="1"/>
    <n v="1985"/>
    <n v="2"/>
    <s v="Ok"/>
    <s v="Ok"/>
    <b v="0"/>
    <n v="0"/>
    <s v="Ok"/>
    <s v="Ok"/>
    <s v="AR Border "/>
    <s v="Aus"/>
    <n v="11"/>
    <n v="15"/>
    <x v="4"/>
    <n v="3"/>
    <s v="AR"/>
    <s v="Border"/>
    <n v="6"/>
    <s v="BORDER"/>
    <s v="AR Border belongs to Australia"/>
  </r>
  <r>
    <n v="81"/>
    <x v="71"/>
    <s v="HA Gomes (WI)"/>
    <n v="101"/>
    <s v="Out"/>
    <n v="130"/>
    <n v="89"/>
    <n v="6"/>
    <n v="3"/>
    <n v="113.48"/>
    <n v="1"/>
    <x v="6"/>
    <x v="34"/>
    <n v="2"/>
    <n v="2"/>
    <n v="1985"/>
    <n v="7"/>
    <s v="Ok"/>
    <s v="Ok"/>
    <b v="0"/>
    <n v="0"/>
    <s v="Ok"/>
    <s v="Ok"/>
    <s v="HA Gomes "/>
    <s v="WI"/>
    <n v="10"/>
    <n v="13"/>
    <x v="1"/>
    <n v="3"/>
    <s v="HA"/>
    <s v="Gomes"/>
    <n v="5"/>
    <s v="GOMES"/>
    <s v="HA Gomes belongs to West Indies"/>
  </r>
  <r>
    <n v="82"/>
    <x v="72"/>
    <s v="AR Border (Aus)"/>
    <n v="127"/>
    <s v="Notout"/>
    <n v="190"/>
    <n v="140"/>
    <n v="13"/>
    <n v="0"/>
    <n v="90.71"/>
    <n v="1"/>
    <x v="7"/>
    <x v="11"/>
    <n v="6"/>
    <n v="2"/>
    <n v="1985"/>
    <n v="4"/>
    <s v="Slow"/>
    <s v="Ok"/>
    <b v="0"/>
    <n v="0"/>
    <s v="Slow"/>
    <s v="Slow"/>
    <s v="AR Border "/>
    <s v="Aus"/>
    <n v="11"/>
    <n v="15"/>
    <x v="4"/>
    <n v="3"/>
    <s v="AR"/>
    <s v="Border"/>
    <n v="6"/>
    <s v="BORDER"/>
    <s v="AR Border belongs to Australia"/>
  </r>
  <r>
    <n v="83"/>
    <x v="73"/>
    <s v="DL Haynes (WI)"/>
    <n v="145"/>
    <s v="Notout"/>
    <n v="200"/>
    <n v="157"/>
    <n v="16"/>
    <n v="0"/>
    <n v="92.35"/>
    <n v="1"/>
    <x v="1"/>
    <x v="27"/>
    <n v="14"/>
    <n v="4"/>
    <n v="1985"/>
    <n v="1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84"/>
    <x v="74"/>
    <s v="DL Haynes (WI)"/>
    <n v="116"/>
    <s v="Out"/>
    <n v="180"/>
    <n v="138"/>
    <n v="9"/>
    <n v="2"/>
    <n v="84.05"/>
    <n v="1"/>
    <x v="1"/>
    <x v="35"/>
    <n v="23"/>
    <n v="4"/>
    <n v="1985"/>
    <n v="3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85"/>
    <x v="75"/>
    <s v="GA Gooch (Eng)"/>
    <n v="115"/>
    <s v="Out"/>
    <n v="216"/>
    <n v="159"/>
    <n v="9"/>
    <n v="1"/>
    <n v="72.319999999999993"/>
    <n v="1"/>
    <x v="0"/>
    <x v="6"/>
    <n v="1"/>
    <n v="6"/>
    <n v="1985"/>
    <n v="7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86"/>
    <x v="76"/>
    <s v="GA Gooch (Eng)"/>
    <n v="117"/>
    <s v="Notout"/>
    <n v="207"/>
    <n v="164"/>
    <n v="13"/>
    <n v="1"/>
    <n v="71.34"/>
    <n v="2"/>
    <x v="0"/>
    <x v="7"/>
    <n v="3"/>
    <n v="6"/>
    <n v="1985"/>
    <n v="2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87"/>
    <x v="76"/>
    <s v="GM Wood (Aus)"/>
    <n v="114"/>
    <s v="Notout"/>
    <n v="232"/>
    <n v="165"/>
    <n v="10"/>
    <n v="1"/>
    <n v="69.09"/>
    <n v="1"/>
    <x v="2"/>
    <x v="7"/>
    <n v="3"/>
    <n v="6"/>
    <n v="1985"/>
    <n v="2"/>
    <s v="Slow"/>
    <s v="Ok"/>
    <b v="0"/>
    <n v="0"/>
    <s v="Slow"/>
    <s v="Slow"/>
    <s v="GM Wood "/>
    <s v="Aus"/>
    <n v="9"/>
    <n v="13"/>
    <x v="4"/>
    <n v="3"/>
    <s v="GM"/>
    <s v="Wood"/>
    <n v="4"/>
    <s v="WOOD"/>
    <s v="GM Wood belongs to Australia"/>
  </r>
  <r>
    <n v="88"/>
    <x v="76"/>
    <s v="DI Gower (Eng)"/>
    <n v="102"/>
    <s v="Out"/>
    <n v="161"/>
    <n v="118"/>
    <n v="14"/>
    <n v="1"/>
    <n v="86.44"/>
    <n v="2"/>
    <x v="0"/>
    <x v="7"/>
    <n v="3"/>
    <n v="6"/>
    <n v="1985"/>
    <n v="2"/>
    <s v="Slow"/>
    <s v="Ok"/>
    <b v="0"/>
    <n v="0"/>
    <s v="Slow"/>
    <s v="Slow"/>
    <s v="DI Gower "/>
    <s v="Eng"/>
    <n v="10"/>
    <n v="14"/>
    <x v="0"/>
    <n v="3"/>
    <s v="DI"/>
    <s v="Gower"/>
    <n v="5"/>
    <s v="GOWER"/>
    <s v="DI Gower belongs to England"/>
  </r>
  <r>
    <n v="89"/>
    <x v="77"/>
    <s v="GR Marsh (Aus)"/>
    <n v="125"/>
    <s v="Out"/>
    <n v="195"/>
    <n v="145"/>
    <n v="11"/>
    <n v="0"/>
    <n v="86.2"/>
    <n v="1"/>
    <x v="5"/>
    <x v="11"/>
    <n v="21"/>
    <n v="1"/>
    <n v="1986"/>
    <n v="3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90"/>
    <x v="78"/>
    <s v="GA Gooch (Eng)"/>
    <n v="129"/>
    <s v="Notout"/>
    <s v="-"/>
    <n v="118"/>
    <n v="17"/>
    <n v="1"/>
    <n v="109.32"/>
    <n v="2"/>
    <x v="7"/>
    <x v="36"/>
    <n v="4"/>
    <n v="3"/>
    <n v="1986"/>
    <n v="3"/>
    <s v="Ok"/>
    <s v="Ok"/>
    <b v="0"/>
    <n v="0"/>
    <s v="Ok"/>
    <s v="Ok"/>
    <s v="GA Gooch "/>
    <s v="Eng"/>
    <n v="10"/>
    <n v="14"/>
    <x v="0"/>
    <n v="3"/>
    <s v="GA"/>
    <s v="Gooch"/>
    <n v="5"/>
    <s v="GOOCH"/>
    <s v="GA Gooch belongs to England"/>
  </r>
  <r>
    <n v="91"/>
    <x v="79"/>
    <s v="Javed Miandad (Pak)"/>
    <n v="116"/>
    <s v="Notout"/>
    <s v="-"/>
    <n v="114"/>
    <n v="3"/>
    <n v="3"/>
    <n v="101.75"/>
    <n v="2"/>
    <x v="5"/>
    <x v="37"/>
    <n v="18"/>
    <n v="4"/>
    <n v="1986"/>
    <n v="6"/>
    <s v="Ok"/>
    <s v="Ok"/>
    <b v="0"/>
    <n v="0"/>
    <s v="Ok"/>
    <s v="Ok"/>
    <s v="Javed Miandad "/>
    <s v="Pak"/>
    <n v="15"/>
    <n v="19"/>
    <x v="3"/>
    <n v="6"/>
    <s v="Javed"/>
    <s v="Miandad"/>
    <n v="7"/>
    <s v="MIANDAD"/>
    <s v="Javed Miandad belongs to Pakistan"/>
  </r>
  <r>
    <n v="92"/>
    <x v="80"/>
    <s v="CWJ Athey (Eng)"/>
    <n v="142"/>
    <s v="Notout"/>
    <n v="208"/>
    <n v="172"/>
    <n v="14"/>
    <n v="0"/>
    <n v="82.55"/>
    <n v="2"/>
    <x v="1"/>
    <x v="0"/>
    <n v="18"/>
    <n v="7"/>
    <n v="1986"/>
    <n v="6"/>
    <s v="Slow"/>
    <s v="Ok"/>
    <b v="0"/>
    <n v="0"/>
    <s v="Slow"/>
    <s v="Slow"/>
    <s v="CWJ Athey "/>
    <s v="Eng"/>
    <n v="11"/>
    <n v="15"/>
    <x v="0"/>
    <n v="4"/>
    <s v="CWJ"/>
    <s v="Athey"/>
    <n v="5"/>
    <s v="ATHEY"/>
    <s v="CWJ Athey belongs to England"/>
  </r>
  <r>
    <n v="93"/>
    <x v="81"/>
    <s v="DC Boon (Aus)"/>
    <n v="111"/>
    <s v="Out"/>
    <n v="196"/>
    <n v="118"/>
    <n v="10"/>
    <n v="2"/>
    <n v="94.06"/>
    <n v="1"/>
    <x v="5"/>
    <x v="38"/>
    <n v="7"/>
    <n v="9"/>
    <n v="1986"/>
    <n v="1"/>
    <s v="Slow"/>
    <s v="Ok"/>
    <b v="0"/>
    <n v="0"/>
    <s v="Slow"/>
    <s v="Slow"/>
    <s v="DC Boon "/>
    <s v="Aus"/>
    <n v="9"/>
    <n v="13"/>
    <x v="4"/>
    <n v="3"/>
    <s v="DC"/>
    <s v="Boon"/>
    <n v="4"/>
    <s v="BOON"/>
    <s v="DC Boon belongs to Australia"/>
  </r>
  <r>
    <n v="94"/>
    <x v="81"/>
    <s v="GR Marsh (Aus)"/>
    <n v="104"/>
    <s v="Out"/>
    <n v="186"/>
    <n v="139"/>
    <n v="9"/>
    <n v="1"/>
    <n v="74.819999999999993"/>
    <n v="1"/>
    <x v="5"/>
    <x v="38"/>
    <n v="7"/>
    <n v="9"/>
    <n v="1986"/>
    <n v="1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95"/>
    <x v="81"/>
    <s v="K Srikkanth (India)"/>
    <n v="102"/>
    <s v="Out"/>
    <n v="163"/>
    <n v="104"/>
    <n v="10"/>
    <n v="1"/>
    <n v="98.07"/>
    <n v="2"/>
    <x v="0"/>
    <x v="38"/>
    <n v="7"/>
    <n v="9"/>
    <n v="1986"/>
    <n v="1"/>
    <s v="Slow"/>
    <s v="Ok"/>
    <b v="0"/>
    <n v="0"/>
    <s v="Slow"/>
    <s v="Slow"/>
    <s v="K Srikkanth "/>
    <s v="India"/>
    <n v="13"/>
    <n v="19"/>
    <x v="6"/>
    <n v="2"/>
    <s v="K"/>
    <s v="Srikkanth"/>
    <n v="9"/>
    <s v="SRIKKANTH"/>
    <e v="#N/A"/>
  </r>
  <r>
    <n v="96"/>
    <x v="82"/>
    <s v="R Lamba (India)"/>
    <n v="102"/>
    <s v="Out"/>
    <n v="170"/>
    <n v="120"/>
    <n v="8"/>
    <n v="2"/>
    <n v="85"/>
    <n v="1"/>
    <x v="0"/>
    <x v="39"/>
    <n v="7"/>
    <n v="10"/>
    <n v="1986"/>
    <n v="3"/>
    <s v="Slow"/>
    <s v="Ok"/>
    <b v="0"/>
    <n v="0"/>
    <s v="Slow"/>
    <s v="Slow"/>
    <s v="R Lamba "/>
    <s v="India"/>
    <n v="9"/>
    <n v="15"/>
    <x v="6"/>
    <n v="2"/>
    <s v="R"/>
    <s v="Lamba"/>
    <n v="5"/>
    <s v="LAMBA"/>
    <e v="#N/A"/>
  </r>
  <r>
    <n v="97"/>
    <x v="83"/>
    <s v="RB Richardson (WI)"/>
    <n v="109"/>
    <s v="Out"/>
    <s v="-"/>
    <n v="120"/>
    <n v="8"/>
    <n v="1"/>
    <n v="90.83"/>
    <n v="1"/>
    <x v="6"/>
    <x v="37"/>
    <n v="3"/>
    <n v="12"/>
    <n v="1986"/>
    <n v="4"/>
    <s v="Slow"/>
    <s v="Ok"/>
    <b v="0"/>
    <n v="0"/>
    <s v="Slow"/>
    <s v="Slow"/>
    <s v="RB Richardson "/>
    <s v="WI"/>
    <n v="15"/>
    <n v="18"/>
    <x v="1"/>
    <n v="3"/>
    <s v="RB"/>
    <s v="Richardson"/>
    <n v="10"/>
    <s v="RICHARDSON"/>
    <s v="RB Richardson belongs to West Indies"/>
  </r>
  <r>
    <n v="98"/>
    <x v="84"/>
    <s v="DM Jones (Aus)"/>
    <n v="104"/>
    <s v="Out"/>
    <n v="169"/>
    <n v="125"/>
    <n v="9"/>
    <n v="2"/>
    <n v="83.2"/>
    <n v="2"/>
    <x v="2"/>
    <x v="34"/>
    <n v="1"/>
    <n v="1"/>
    <n v="1987"/>
    <n v="5"/>
    <s v="Slow"/>
    <s v="Ok"/>
    <b v="0"/>
    <n v="0"/>
    <s v="Slow"/>
    <s v="Slow"/>
    <s v="DM Jones "/>
    <s v="Aus"/>
    <n v="10"/>
    <n v="14"/>
    <x v="4"/>
    <n v="3"/>
    <s v="DM"/>
    <s v="Jones"/>
    <n v="5"/>
    <s v="JONES"/>
    <s v="DM Jones belongs to Australia"/>
  </r>
  <r>
    <n v="99"/>
    <x v="85"/>
    <s v="DM Jones (Aus)"/>
    <n v="121"/>
    <s v="Out"/>
    <n v="171"/>
    <n v="113"/>
    <n v="9"/>
    <n v="2"/>
    <n v="107.07"/>
    <n v="1"/>
    <x v="3"/>
    <x v="34"/>
    <n v="2"/>
    <n v="1"/>
    <n v="1987"/>
    <n v="6"/>
    <s v="Ok"/>
    <s v="Ok"/>
    <b v="0"/>
    <n v="0"/>
    <s v="Ok"/>
    <s v="Ok"/>
    <s v="DM Jones "/>
    <s v="Aus"/>
    <n v="10"/>
    <n v="14"/>
    <x v="4"/>
    <n v="3"/>
    <s v="DM"/>
    <s v="Jones"/>
    <n v="5"/>
    <s v="JONES"/>
    <s v="DM Jones belongs to Australia"/>
  </r>
  <r>
    <n v="100"/>
    <x v="86"/>
    <s v="CG Greenidge (WI)"/>
    <n v="100"/>
    <s v="Out"/>
    <n v="165"/>
    <n v="119"/>
    <n v="12"/>
    <n v="0"/>
    <n v="84.03"/>
    <n v="1"/>
    <x v="0"/>
    <x v="34"/>
    <n v="4"/>
    <n v="1"/>
    <n v="1987"/>
    <n v="1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101"/>
    <x v="87"/>
    <s v="M Azharuddin (India)"/>
    <n v="108"/>
    <s v="Notout"/>
    <s v="-"/>
    <n v="94"/>
    <n v="8"/>
    <n v="0"/>
    <n v="114.89"/>
    <n v="1"/>
    <x v="6"/>
    <x v="40"/>
    <n v="17"/>
    <n v="1"/>
    <n v="1987"/>
    <n v="7"/>
    <s v="Ok"/>
    <s v="Ok"/>
    <b v="0"/>
    <n v="0"/>
    <s v="Ok"/>
    <s v="Ok"/>
    <s v="M Azharuddin "/>
    <s v="India"/>
    <n v="14"/>
    <n v="20"/>
    <x v="6"/>
    <n v="2"/>
    <s v="M"/>
    <s v="Azharuddin"/>
    <n v="10"/>
    <s v="AZHARUDDIN"/>
    <e v="#N/A"/>
  </r>
  <r>
    <n v="102"/>
    <x v="88"/>
    <s v="CWJ Athey (Eng)"/>
    <n v="111"/>
    <s v="Out"/>
    <n v="185"/>
    <n v="152"/>
    <n v="10"/>
    <n v="0"/>
    <n v="73.02"/>
    <n v="2"/>
    <x v="0"/>
    <x v="20"/>
    <n v="18"/>
    <n v="1"/>
    <n v="1987"/>
    <n v="1"/>
    <s v="Slow"/>
    <s v="Ok"/>
    <b v="0"/>
    <n v="0"/>
    <s v="Slow"/>
    <s v="Slow"/>
    <s v="CWJ Athey "/>
    <s v="Eng"/>
    <n v="11"/>
    <n v="15"/>
    <x v="0"/>
    <n v="4"/>
    <s v="CWJ"/>
    <s v="Athey"/>
    <n v="5"/>
    <s v="ATHEY"/>
    <s v="CWJ Athey belongs to England"/>
  </r>
  <r>
    <n v="103"/>
    <x v="88"/>
    <s v="DM Jones (Aus)"/>
    <n v="101"/>
    <s v="Out"/>
    <n v="118"/>
    <n v="101"/>
    <n v="6"/>
    <n v="2"/>
    <n v="100"/>
    <n v="1"/>
    <x v="2"/>
    <x v="20"/>
    <n v="18"/>
    <n v="1"/>
    <n v="1987"/>
    <n v="1"/>
    <s v="Slow"/>
    <s v="Ok"/>
    <b v="0"/>
    <n v="0"/>
    <s v="Ok"/>
    <s v="Ok"/>
    <s v="DM Jones "/>
    <s v="Aus"/>
    <n v="10"/>
    <n v="14"/>
    <x v="4"/>
    <n v="3"/>
    <s v="DM"/>
    <s v="Jones"/>
    <n v="5"/>
    <s v="JONES"/>
    <s v="DM Jones belongs to Australia"/>
  </r>
  <r>
    <n v="104"/>
    <x v="89"/>
    <s v="K Srikkanth (India)"/>
    <n v="123"/>
    <s v="Out"/>
    <s v="-"/>
    <n v="103"/>
    <n v="14"/>
    <n v="1"/>
    <n v="119.41"/>
    <n v="1"/>
    <x v="3"/>
    <x v="41"/>
    <n v="18"/>
    <n v="2"/>
    <n v="1987"/>
    <n v="4"/>
    <s v="Ok"/>
    <s v="Ok"/>
    <b v="0"/>
    <n v="0"/>
    <s v="Ok"/>
    <s v="Ok"/>
    <s v="K Srikkanth "/>
    <s v="India"/>
    <n v="13"/>
    <n v="19"/>
    <x v="6"/>
    <n v="2"/>
    <s v="K"/>
    <s v="Srikkanth"/>
    <n v="9"/>
    <s v="SRIKKANTH"/>
    <e v="#N/A"/>
  </r>
  <r>
    <n v="105"/>
    <x v="90"/>
    <s v="IVA Richards (WI)"/>
    <n v="119"/>
    <s v="Out"/>
    <n v="139"/>
    <n v="113"/>
    <n v="10"/>
    <n v="4"/>
    <n v="105.3"/>
    <n v="1"/>
    <x v="1"/>
    <x v="42"/>
    <n v="18"/>
    <n v="3"/>
    <n v="1987"/>
    <n v="4"/>
    <s v="Ok"/>
    <s v="Ok"/>
    <b v="0"/>
    <n v="0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106"/>
    <x v="91"/>
    <s v="CG Greenidge (WI)"/>
    <n v="104"/>
    <s v="Out"/>
    <n v="114"/>
    <n v="100"/>
    <n v="9"/>
    <n v="4"/>
    <n v="104"/>
    <n v="2"/>
    <x v="1"/>
    <x v="13"/>
    <n v="21"/>
    <n v="3"/>
    <n v="1987"/>
    <n v="7"/>
    <s v="Ok"/>
    <s v="Ok"/>
    <b v="0"/>
    <n v="0"/>
    <s v="Ok"/>
    <s v="Ok"/>
    <s v="CG Greenidge "/>
    <s v="WI"/>
    <n v="14"/>
    <n v="17"/>
    <x v="1"/>
    <n v="3"/>
    <s v="CG"/>
    <s v="Greenidge"/>
    <n v="9"/>
    <s v="GREENIDGE"/>
    <s v="CG Greenidge belongs to West Indies"/>
  </r>
  <r>
    <n v="107"/>
    <x v="92"/>
    <s v="M Prabhakar (India)"/>
    <n v="106"/>
    <s v="Out"/>
    <s v="-"/>
    <n v="121"/>
    <n v="13"/>
    <n v="0"/>
    <n v="87.6"/>
    <n v="1"/>
    <x v="3"/>
    <x v="26"/>
    <n v="26"/>
    <n v="3"/>
    <n v="1987"/>
    <n v="5"/>
    <s v="Slow"/>
    <s v="Ok"/>
    <b v="0"/>
    <n v="0"/>
    <s v="Slow"/>
    <s v="Slow"/>
    <s v="M Prabhakar "/>
    <s v="India"/>
    <n v="13"/>
    <n v="19"/>
    <x v="6"/>
    <n v="2"/>
    <s v="M"/>
    <s v="Prabhakar"/>
    <n v="9"/>
    <s v="PRABHAKAR"/>
    <e v="#N/A"/>
  </r>
  <r>
    <n v="108"/>
    <x v="93"/>
    <s v="CG Greenidge (WI)"/>
    <n v="133"/>
    <s v="Notout"/>
    <n v="146"/>
    <n v="140"/>
    <n v="16"/>
    <n v="4"/>
    <n v="95"/>
    <n v="2"/>
    <x v="1"/>
    <x v="3"/>
    <n v="28"/>
    <n v="3"/>
    <n v="1987"/>
    <n v="7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109"/>
    <x v="94"/>
    <s v="Javed Miandad (Pak)"/>
    <n v="113"/>
    <s v="Out"/>
    <s v="-"/>
    <n v="145"/>
    <n v="11"/>
    <n v="0"/>
    <n v="77.930000000000007"/>
    <n v="1"/>
    <x v="2"/>
    <x v="2"/>
    <n v="21"/>
    <n v="5"/>
    <n v="1987"/>
    <n v="5"/>
    <s v="Slow"/>
    <s v="Ok"/>
    <b v="0"/>
    <n v="0"/>
    <s v="Slow"/>
    <s v="Slow"/>
    <s v="Javed Miandad "/>
    <s v="Pak"/>
    <n v="15"/>
    <n v="19"/>
    <x v="3"/>
    <n v="6"/>
    <s v="Javed"/>
    <s v="Miandad"/>
    <n v="7"/>
    <s v="MIANDAD"/>
    <s v="Javed Miandad belongs to Pakistan"/>
  </r>
  <r>
    <n v="110"/>
    <x v="95"/>
    <s v="Javed Miandad (Pak)"/>
    <n v="103"/>
    <s v="Out"/>
    <s v="-"/>
    <n v="100"/>
    <n v="6"/>
    <n v="0"/>
    <n v="103"/>
    <n v="1"/>
    <x v="6"/>
    <x v="16"/>
    <n v="8"/>
    <n v="10"/>
    <n v="1987"/>
    <n v="5"/>
    <s v="Ok"/>
    <s v="Ok"/>
    <b v="0"/>
    <n v="0"/>
    <s v="Ok"/>
    <s v="Ok"/>
    <s v="Javed Miandad "/>
    <s v="Pak"/>
    <n v="15"/>
    <n v="19"/>
    <x v="3"/>
    <n v="6"/>
    <s v="Javed"/>
    <s v="Miandad"/>
    <n v="7"/>
    <s v="MIANDAD"/>
    <s v="Javed Miandad belongs to Pakistan"/>
  </r>
  <r>
    <n v="111"/>
    <x v="96"/>
    <s v="GR Marsh (Aus)"/>
    <n v="110"/>
    <s v="Out"/>
    <s v="-"/>
    <n v="141"/>
    <n v="7"/>
    <n v="1"/>
    <n v="78.010000000000005"/>
    <n v="1"/>
    <x v="5"/>
    <x v="43"/>
    <n v="9"/>
    <n v="10"/>
    <n v="1987"/>
    <n v="6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12"/>
    <x v="97"/>
    <s v="DL Houghton (Zim)"/>
    <n v="142"/>
    <s v="Out"/>
    <n v="178"/>
    <n v="137"/>
    <n v="13"/>
    <n v="6"/>
    <n v="103.64"/>
    <n v="2"/>
    <x v="1"/>
    <x v="44"/>
    <n v="10"/>
    <n v="10"/>
    <n v="1987"/>
    <n v="7"/>
    <s v="Ok"/>
    <s v="Ok"/>
    <b v="0"/>
    <n v="0"/>
    <s v="Ok"/>
    <s v="Ok"/>
    <s v="DL Houghton "/>
    <s v="Zim"/>
    <n v="13"/>
    <n v="17"/>
    <x v="7"/>
    <n v="3"/>
    <s v="DL"/>
    <s v="Houghton"/>
    <n v="8"/>
    <s v="HOUGHTON"/>
    <e v="#N/A"/>
  </r>
  <r>
    <n v="113"/>
    <x v="98"/>
    <s v="IVA Richards (WI)"/>
    <n v="181"/>
    <s v="Out"/>
    <s v="-"/>
    <n v="125"/>
    <n v="16"/>
    <n v="7"/>
    <n v="144.80000000000001"/>
    <n v="1"/>
    <x v="6"/>
    <x v="21"/>
    <n v="13"/>
    <n v="10"/>
    <n v="1987"/>
    <n v="3"/>
    <s v="Ok"/>
    <s v="Ok"/>
    <b v="1"/>
    <n v="1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114"/>
    <x v="98"/>
    <s v="DL Haynes (WI)"/>
    <n v="105"/>
    <s v="Out"/>
    <s v="-"/>
    <n v="124"/>
    <n v="10"/>
    <n v="1"/>
    <n v="84.67"/>
    <n v="1"/>
    <x v="6"/>
    <x v="21"/>
    <n v="13"/>
    <n v="10"/>
    <n v="1987"/>
    <n v="3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115"/>
    <x v="99"/>
    <s v="Rameez Raja (Pak)"/>
    <n v="113"/>
    <s v="Out"/>
    <s v="-"/>
    <n v="148"/>
    <n v="5"/>
    <n v="0"/>
    <n v="76.349999999999994"/>
    <n v="2"/>
    <x v="2"/>
    <x v="21"/>
    <n v="20"/>
    <n v="10"/>
    <n v="1987"/>
    <n v="3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16"/>
    <x v="100"/>
    <s v="Saleem Malik (Pak)"/>
    <n v="100"/>
    <s v="Out"/>
    <s v="-"/>
    <n v="95"/>
    <n v="10"/>
    <n v="0"/>
    <n v="105.26"/>
    <n v="1"/>
    <x v="6"/>
    <x v="45"/>
    <n v="25"/>
    <n v="10"/>
    <n v="1987"/>
    <n v="1"/>
    <s v="Ok"/>
    <s v="Ok"/>
    <b v="0"/>
    <n v="0"/>
    <s v="Ok"/>
    <s v="Ok"/>
    <s v="Saleem Malik "/>
    <s v="Pak"/>
    <n v="14"/>
    <n v="18"/>
    <x v="3"/>
    <n v="7"/>
    <s v="Saleem"/>
    <s v="Malik"/>
    <n v="5"/>
    <s v="MALIK"/>
    <s v="Saleem Malik belongs to Pakistan"/>
  </r>
  <r>
    <n v="117"/>
    <x v="101"/>
    <s v="GR Marsh (Aus)"/>
    <n v="126"/>
    <s v="Notout"/>
    <n v="206"/>
    <n v="149"/>
    <n v="12"/>
    <n v="3"/>
    <n v="84.56"/>
    <n v="1"/>
    <x v="1"/>
    <x v="46"/>
    <n v="27"/>
    <n v="10"/>
    <n v="1987"/>
    <n v="3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18"/>
    <x v="102"/>
    <s v="RB Richardson (WI)"/>
    <n v="110"/>
    <s v="Out"/>
    <s v="-"/>
    <n v="135"/>
    <n v="8"/>
    <n v="2"/>
    <n v="81.48"/>
    <n v="1"/>
    <x v="3"/>
    <x v="21"/>
    <n v="30"/>
    <n v="10"/>
    <n v="1987"/>
    <n v="6"/>
    <s v="Slow"/>
    <s v="Ok"/>
    <b v="0"/>
    <n v="0"/>
    <s v="Slow"/>
    <s v="Slow"/>
    <s v="RB Richardson "/>
    <s v="WI"/>
    <n v="15"/>
    <n v="18"/>
    <x v="1"/>
    <n v="3"/>
    <s v="RB"/>
    <s v="Richardson"/>
    <n v="10"/>
    <s v="RICHARDSON"/>
    <s v="RB Richardson belongs to West Indies"/>
  </r>
  <r>
    <n v="119"/>
    <x v="103"/>
    <s v="SM Gavaskar (India)"/>
    <n v="103"/>
    <s v="Notout"/>
    <n v="149"/>
    <n v="88"/>
    <n v="10"/>
    <n v="3"/>
    <n v="117.04"/>
    <n v="2"/>
    <x v="1"/>
    <x v="47"/>
    <n v="31"/>
    <n v="10"/>
    <n v="1987"/>
    <n v="7"/>
    <s v="Ok"/>
    <s v="Ok"/>
    <b v="0"/>
    <n v="0"/>
    <s v="Ok"/>
    <s v="Ok"/>
    <s v="SM Gavaskar "/>
    <s v="India"/>
    <n v="13"/>
    <n v="19"/>
    <x v="6"/>
    <n v="3"/>
    <s v="SM"/>
    <s v="Gavaskar"/>
    <n v="8"/>
    <s v="GAVASKAR"/>
    <e v="#N/A"/>
  </r>
  <r>
    <n v="120"/>
    <x v="104"/>
    <s v="GA Gooch (Eng)"/>
    <n v="115"/>
    <s v="Out"/>
    <s v="-"/>
    <n v="136"/>
    <n v="11"/>
    <n v="0"/>
    <n v="84.55"/>
    <n v="1"/>
    <x v="5"/>
    <x v="40"/>
    <n v="5"/>
    <n v="11"/>
    <n v="1987"/>
    <n v="5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121"/>
    <x v="105"/>
    <s v="GA Gooch (Eng)"/>
    <n v="142"/>
    <s v="Out"/>
    <s v="-"/>
    <n v="134"/>
    <n v="14"/>
    <n v="0"/>
    <n v="105.97"/>
    <n v="1"/>
    <x v="3"/>
    <x v="21"/>
    <n v="20"/>
    <n v="11"/>
    <n v="1987"/>
    <n v="6"/>
    <s v="Ok"/>
    <s v="Ok"/>
    <b v="0"/>
    <n v="0"/>
    <s v="Ok"/>
    <s v="Ok"/>
    <s v="GA Gooch "/>
    <s v="Eng"/>
    <n v="10"/>
    <n v="14"/>
    <x v="0"/>
    <n v="3"/>
    <s v="GA"/>
    <s v="Gooch"/>
    <n v="5"/>
    <s v="GOOCH"/>
    <s v="GA Gooch belongs to England"/>
  </r>
  <r>
    <n v="122"/>
    <x v="106"/>
    <s v="IVA Richards (WI)"/>
    <n v="110"/>
    <s v="Notout"/>
    <s v="-"/>
    <n v="77"/>
    <n v="7"/>
    <n v="7"/>
    <n v="142.85"/>
    <n v="2"/>
    <x v="5"/>
    <x v="39"/>
    <n v="5"/>
    <n v="1"/>
    <n v="1988"/>
    <n v="3"/>
    <s v="Ok"/>
    <s v="Ok"/>
    <b v="0"/>
    <n v="0"/>
    <s v="Ok"/>
    <s v="Ok"/>
    <s v="IVA Richards "/>
    <s v="WI"/>
    <n v="14"/>
    <n v="17"/>
    <x v="1"/>
    <n v="4"/>
    <s v="IVA"/>
    <s v="Richards"/>
    <n v="8"/>
    <s v="RICHARDS"/>
    <s v="IVA Richards belongs to West Indies"/>
  </r>
  <r>
    <n v="123"/>
    <x v="107"/>
    <s v="DC Boon (Aus)"/>
    <n v="122"/>
    <s v="Out"/>
    <s v="-"/>
    <n v="130"/>
    <n v="15"/>
    <n v="0"/>
    <n v="93.84"/>
    <n v="1"/>
    <x v="6"/>
    <x v="22"/>
    <n v="10"/>
    <n v="1"/>
    <n v="1988"/>
    <n v="1"/>
    <s v="Slow"/>
    <s v="Ok"/>
    <b v="0"/>
    <n v="0"/>
    <s v="Slow"/>
    <s v="Slow"/>
    <s v="DC Boon "/>
    <s v="Aus"/>
    <n v="9"/>
    <n v="13"/>
    <x v="4"/>
    <n v="3"/>
    <s v="DC"/>
    <s v="Boon"/>
    <n v="4"/>
    <s v="BOON"/>
    <s v="DC Boon belongs to Australia"/>
  </r>
  <r>
    <n v="124"/>
    <x v="108"/>
    <s v="M Amarnath (India)"/>
    <n v="100"/>
    <s v="Notout"/>
    <s v="-"/>
    <n v="148"/>
    <n v="4"/>
    <n v="1"/>
    <n v="67.56"/>
    <n v="1"/>
    <x v="7"/>
    <x v="48"/>
    <n v="19"/>
    <n v="1"/>
    <n v="1988"/>
    <n v="3"/>
    <s v="Slow"/>
    <s v="Ok"/>
    <b v="0"/>
    <n v="0"/>
    <s v="Slow"/>
    <s v="Slow"/>
    <s v="M Amarnath "/>
    <s v="India"/>
    <n v="12"/>
    <n v="18"/>
    <x v="6"/>
    <n v="2"/>
    <s v="M"/>
    <s v="Amarnath"/>
    <n v="8"/>
    <s v="AMARNATH"/>
    <e v="#N/A"/>
  </r>
  <r>
    <n v="125"/>
    <x v="109"/>
    <s v="GR Marsh (Aus)"/>
    <n v="101"/>
    <s v="Out"/>
    <n v="202"/>
    <n v="148"/>
    <n v="5"/>
    <n v="0"/>
    <n v="68.239999999999995"/>
    <n v="1"/>
    <x v="1"/>
    <x v="11"/>
    <n v="20"/>
    <n v="1"/>
    <n v="1988"/>
    <n v="4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26"/>
    <x v="110"/>
    <s v="CL Hooper (WI)"/>
    <n v="113"/>
    <s v="Notout"/>
    <s v="-"/>
    <n v="97"/>
    <n v="12"/>
    <n v="2"/>
    <n v="116.49"/>
    <n v="1"/>
    <x v="5"/>
    <x v="49"/>
    <n v="22"/>
    <n v="1"/>
    <n v="1988"/>
    <n v="6"/>
    <s v="Ok"/>
    <s v="Ok"/>
    <b v="0"/>
    <n v="0"/>
    <s v="Ok"/>
    <s v="Ok"/>
    <s v="CL Hooper "/>
    <s v="WI"/>
    <n v="11"/>
    <n v="14"/>
    <x v="1"/>
    <n v="3"/>
    <s v="CL"/>
    <s v="Hooper"/>
    <n v="6"/>
    <s v="HOOPER"/>
    <s v="CL Hooper belongs to West Indies"/>
  </r>
  <r>
    <n v="127"/>
    <x v="111"/>
    <s v="PV Simmons (WI)"/>
    <n v="104"/>
    <s v="Notout"/>
    <s v="-"/>
    <n v="129"/>
    <n v="4"/>
    <n v="4"/>
    <n v="80.62"/>
    <n v="2"/>
    <x v="5"/>
    <x v="50"/>
    <n v="25"/>
    <n v="1"/>
    <n v="1988"/>
    <n v="2"/>
    <s v="Slow"/>
    <s v="Ok"/>
    <b v="0"/>
    <n v="0"/>
    <s v="Slow"/>
    <s v="Slow"/>
    <s v="PV Simmons "/>
    <s v="WI"/>
    <n v="12"/>
    <n v="15"/>
    <x v="1"/>
    <n v="3"/>
    <s v="PV"/>
    <s v="Simmons"/>
    <n v="7"/>
    <s v="SIMMONS"/>
    <s v="PV Simmons belongs to West Indies"/>
  </r>
  <r>
    <n v="128"/>
    <x v="111"/>
    <s v="K Srikkanth (India)"/>
    <n v="101"/>
    <s v="Out"/>
    <s v="-"/>
    <n v="106"/>
    <n v="10"/>
    <n v="3"/>
    <n v="95.28"/>
    <n v="1"/>
    <x v="7"/>
    <x v="50"/>
    <n v="25"/>
    <n v="1"/>
    <n v="1988"/>
    <n v="2"/>
    <s v="Slow"/>
    <s v="Ok"/>
    <b v="0"/>
    <n v="0"/>
    <s v="Slow"/>
    <s v="Slow"/>
    <s v="K Srikkanth "/>
    <s v="India"/>
    <n v="13"/>
    <n v="19"/>
    <x v="6"/>
    <n v="2"/>
    <s v="K"/>
    <s v="Srikkanth"/>
    <n v="9"/>
    <s v="SRIKKANTH"/>
    <e v="#N/A"/>
  </r>
  <r>
    <n v="129"/>
    <x v="112"/>
    <s v="AL Logie (WI)"/>
    <n v="109"/>
    <s v="Notout"/>
    <s v="-"/>
    <n v="119"/>
    <n v="10"/>
    <n v="0"/>
    <n v="91.59"/>
    <n v="1"/>
    <x v="3"/>
    <x v="29"/>
    <n v="12"/>
    <n v="3"/>
    <n v="1988"/>
    <n v="7"/>
    <s v="Slow"/>
    <s v="Ok"/>
    <b v="0"/>
    <n v="0"/>
    <s v="Slow"/>
    <s v="Slow"/>
    <s v="AL Logie "/>
    <s v="WI"/>
    <n v="10"/>
    <n v="13"/>
    <x v="1"/>
    <n v="3"/>
    <s v="AL"/>
    <s v="Logie"/>
    <n v="5"/>
    <s v="LOGIE"/>
    <s v="AL Logie belongs to West Indies"/>
  </r>
  <r>
    <n v="130"/>
    <x v="113"/>
    <s v="BC Broad (Eng)"/>
    <n v="106"/>
    <s v="Out"/>
    <n v="160"/>
    <n v="140"/>
    <n v="9"/>
    <n v="1"/>
    <n v="75.709999999999994"/>
    <n v="1"/>
    <x v="1"/>
    <x v="51"/>
    <n v="16"/>
    <n v="3"/>
    <n v="1988"/>
    <n v="4"/>
    <s v="Slow"/>
    <s v="Ok"/>
    <b v="0"/>
    <n v="0"/>
    <s v="Slow"/>
    <s v="Slow"/>
    <s v="BC Broad "/>
    <s v="Eng"/>
    <n v="10"/>
    <n v="14"/>
    <x v="0"/>
    <n v="3"/>
    <s v="BC"/>
    <s v="Broad"/>
    <n v="5"/>
    <s v="BROAD"/>
    <s v="BC Broad belongs to England"/>
  </r>
  <r>
    <n v="131"/>
    <x v="113"/>
    <s v="JG Wright (NZ)"/>
    <n v="101"/>
    <s v="Out"/>
    <n v="159"/>
    <n v="120"/>
    <n v="15"/>
    <n v="0"/>
    <n v="84.16"/>
    <n v="2"/>
    <x v="2"/>
    <x v="51"/>
    <n v="16"/>
    <n v="3"/>
    <n v="1988"/>
    <n v="4"/>
    <s v="Slow"/>
    <s v="Ok"/>
    <b v="0"/>
    <n v="0"/>
    <s v="Slow"/>
    <s v="Slow"/>
    <s v="JG Wright "/>
    <s v="NZ"/>
    <n v="11"/>
    <n v="14"/>
    <x v="2"/>
    <n v="3"/>
    <s v="JG"/>
    <s v="Wright"/>
    <n v="6"/>
    <s v="WRIGHT"/>
    <s v="JG Wright belongs to New Zealand"/>
  </r>
  <r>
    <n v="132"/>
    <x v="114"/>
    <s v="DL Haynes (WI)"/>
    <n v="142"/>
    <s v="Notout"/>
    <s v="-"/>
    <n v="132"/>
    <n v="13"/>
    <n v="1"/>
    <n v="107.57"/>
    <n v="1"/>
    <x v="3"/>
    <x v="36"/>
    <n v="18"/>
    <n v="3"/>
    <n v="1988"/>
    <n v="6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133"/>
    <x v="115"/>
    <s v="M Amarnath (India)"/>
    <n v="102"/>
    <s v="Notout"/>
    <s v="-"/>
    <n v="139"/>
    <n v="6"/>
    <n v="0"/>
    <n v="73.38"/>
    <n v="1"/>
    <x v="1"/>
    <x v="37"/>
    <n v="27"/>
    <n v="3"/>
    <n v="1988"/>
    <n v="1"/>
    <s v="Slow"/>
    <s v="Ok"/>
    <b v="0"/>
    <n v="0"/>
    <s v="Slow"/>
    <s v="Slow"/>
    <s v="M Amarnath "/>
    <s v="India"/>
    <n v="12"/>
    <n v="18"/>
    <x v="6"/>
    <n v="2"/>
    <s v="M"/>
    <s v="Amarnath"/>
    <n v="8"/>
    <s v="AMARNATH"/>
    <e v="#N/A"/>
  </r>
  <r>
    <n v="134"/>
    <x v="116"/>
    <s v="Javed Miandad (Pak)"/>
    <n v="100"/>
    <s v="Notout"/>
    <s v="-"/>
    <n v="99"/>
    <n v="10"/>
    <n v="0"/>
    <n v="101.01"/>
    <n v="1"/>
    <x v="7"/>
    <x v="52"/>
    <n v="30"/>
    <n v="3"/>
    <n v="1988"/>
    <n v="4"/>
    <s v="Ok"/>
    <s v="Ok"/>
    <b v="0"/>
    <n v="0"/>
    <s v="Ok"/>
    <s v="Ok"/>
    <s v="Javed Miandad "/>
    <s v="Pak"/>
    <n v="15"/>
    <n v="19"/>
    <x v="3"/>
    <n v="6"/>
    <s v="Javed"/>
    <s v="Miandad"/>
    <n v="7"/>
    <s v="MIANDAD"/>
    <s v="Javed Miandad belongs to Pakistan"/>
  </r>
  <r>
    <n v="135"/>
    <x v="117"/>
    <s v="K Srikkanth (India)"/>
    <n v="112"/>
    <s v="Out"/>
    <s v="-"/>
    <n v="113"/>
    <n v="10"/>
    <n v="5"/>
    <n v="99.11"/>
    <n v="1"/>
    <x v="7"/>
    <x v="37"/>
    <n v="16"/>
    <n v="10"/>
    <n v="1988"/>
    <n v="1"/>
    <s v="Slow"/>
    <s v="Ok"/>
    <b v="0"/>
    <n v="0"/>
    <s v="Slow"/>
    <s v="Slow"/>
    <s v="K Srikkanth "/>
    <s v="India"/>
    <n v="13"/>
    <n v="19"/>
    <x v="6"/>
    <n v="2"/>
    <s v="K"/>
    <s v="Srikkanth"/>
    <n v="9"/>
    <s v="SRIKKANTH"/>
    <e v="#N/A"/>
  </r>
  <r>
    <n v="136"/>
    <x v="118"/>
    <s v="CG Greenidge (WI)"/>
    <n v="102"/>
    <s v="Notout"/>
    <s v="-"/>
    <n v="154"/>
    <n v="5"/>
    <n v="0"/>
    <n v="66.23"/>
    <n v="2"/>
    <x v="3"/>
    <x v="37"/>
    <n v="18"/>
    <n v="10"/>
    <n v="1988"/>
    <n v="3"/>
    <s v="Slow"/>
    <s v="Ok"/>
    <b v="0"/>
    <n v="0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137"/>
    <x v="119"/>
    <s v="Saleem Malik (Pak)"/>
    <n v="101"/>
    <s v="Out"/>
    <s v="-"/>
    <n v="124"/>
    <n v="5"/>
    <n v="1"/>
    <n v="81.45"/>
    <n v="1"/>
    <x v="5"/>
    <x v="37"/>
    <n v="19"/>
    <n v="10"/>
    <n v="1988"/>
    <n v="4"/>
    <s v="Slow"/>
    <s v="Ok"/>
    <b v="0"/>
    <n v="0"/>
    <s v="Slow"/>
    <s v="Slow"/>
    <s v="Saleem Malik "/>
    <s v="Pak"/>
    <n v="14"/>
    <n v="18"/>
    <x v="3"/>
    <n v="7"/>
    <s v="Saleem"/>
    <s v="Malik"/>
    <n v="5"/>
    <s v="MALIK"/>
    <s v="Saleem Malik belongs to Pakistan"/>
  </r>
  <r>
    <n v="138"/>
    <x v="120"/>
    <s v="Ijaz Ahmed (Pak)"/>
    <n v="124"/>
    <s v="Notout"/>
    <s v="-"/>
    <n v="87"/>
    <n v="9"/>
    <n v="4"/>
    <n v="142.52000000000001"/>
    <n v="1"/>
    <x v="9"/>
    <x v="53"/>
    <n v="29"/>
    <n v="10"/>
    <n v="1988"/>
    <n v="7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139"/>
    <x v="120"/>
    <s v="Moin ul-Atiq (Pak)"/>
    <n v="105"/>
    <s v="Out"/>
    <s v="-"/>
    <n v="117"/>
    <s v="-"/>
    <s v="-"/>
    <n v="89.74"/>
    <n v="1"/>
    <x v="9"/>
    <x v="53"/>
    <n v="29"/>
    <n v="10"/>
    <n v="1988"/>
    <n v="7"/>
    <s v="Slow"/>
    <s v="Ok"/>
    <b v="1"/>
    <n v="1"/>
    <s v="Slow"/>
    <s v="Slow"/>
    <s v="Moin-ul-Atiq "/>
    <s v="Pak"/>
    <n v="14"/>
    <n v="18"/>
    <x v="3"/>
    <n v="5"/>
    <s v="Moin"/>
    <s v="ul-Atiq"/>
    <n v="7"/>
    <s v="UL-ATIQ"/>
    <s v="Moin ul-Atiq belongs to Pakistan"/>
  </r>
  <r>
    <n v="140"/>
    <x v="121"/>
    <s v="DL Haynes (WI)"/>
    <n v="111"/>
    <s v="Out"/>
    <n v="155"/>
    <n v="107"/>
    <n v="8"/>
    <n v="4"/>
    <n v="103.73"/>
    <n v="1"/>
    <x v="3"/>
    <x v="22"/>
    <n v="10"/>
    <n v="12"/>
    <n v="1988"/>
    <n v="7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141"/>
    <x v="122"/>
    <s v="M Azharuddin (India)"/>
    <n v="108"/>
    <s v="Notout"/>
    <n v="93"/>
    <n v="65"/>
    <n v="10"/>
    <n v="3"/>
    <n v="166.15"/>
    <n v="2"/>
    <x v="1"/>
    <x v="54"/>
    <n v="17"/>
    <n v="12"/>
    <n v="1988"/>
    <n v="7"/>
    <s v="Good"/>
    <s v="Ok"/>
    <b v="0"/>
    <n v="1"/>
    <s v="Good"/>
    <s v="Good"/>
    <s v="M Azharuddin "/>
    <s v="India"/>
    <n v="14"/>
    <n v="20"/>
    <x v="6"/>
    <n v="2"/>
    <s v="M"/>
    <s v="Azharuddin"/>
    <n v="10"/>
    <s v="AZHARUDDIN"/>
    <e v="#N/A"/>
  </r>
  <r>
    <n v="142"/>
    <x v="122"/>
    <s v="DL Haynes (WI)"/>
    <n v="101"/>
    <s v="Out"/>
    <n v="170"/>
    <n v="112"/>
    <n v="8"/>
    <n v="1"/>
    <n v="90.17"/>
    <n v="1"/>
    <x v="3"/>
    <x v="55"/>
    <n v="17"/>
    <n v="12"/>
    <n v="1988"/>
    <n v="7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143"/>
    <x v="123"/>
    <s v="GR Marsh (Aus)"/>
    <n v="125"/>
    <s v="Notout"/>
    <n v="192"/>
    <n v="121"/>
    <n v="9"/>
    <n v="0"/>
    <n v="103.3"/>
    <n v="1"/>
    <x v="3"/>
    <x v="10"/>
    <n v="10"/>
    <n v="1"/>
    <n v="1989"/>
    <n v="3"/>
    <s v="Ok"/>
    <s v="Ok"/>
    <b v="0"/>
    <n v="0"/>
    <s v="Ok"/>
    <s v="Ok"/>
    <s v="GR Marsh "/>
    <s v="Aus"/>
    <n v="10"/>
    <n v="14"/>
    <x v="4"/>
    <n v="3"/>
    <s v="GR"/>
    <s v="Marsh"/>
    <n v="5"/>
    <s v="MARSH"/>
    <s v="GR Marsh belongs to Australia"/>
  </r>
  <r>
    <n v="144"/>
    <x v="124"/>
    <s v="DL Haynes (WI)"/>
    <n v="117"/>
    <s v="Notout"/>
    <s v="-"/>
    <n v="132"/>
    <n v="8"/>
    <n v="5"/>
    <n v="88.63"/>
    <n v="1"/>
    <x v="5"/>
    <x v="35"/>
    <n v="7"/>
    <n v="3"/>
    <n v="1989"/>
    <n v="3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145"/>
    <x v="125"/>
    <s v="Shoaib Mohammad (Pak)"/>
    <n v="126"/>
    <s v="Notout"/>
    <n v="212"/>
    <n v="155"/>
    <n v="13"/>
    <n v="0"/>
    <n v="81.290000000000006"/>
    <n v="1"/>
    <x v="1"/>
    <x v="5"/>
    <n v="8"/>
    <n v="3"/>
    <n v="1989"/>
    <n v="4"/>
    <s v="Slow"/>
    <s v="Ok"/>
    <b v="0"/>
    <n v="0"/>
    <s v="Slow"/>
    <s v="Slow"/>
    <s v="Shoaib Mohammad "/>
    <s v="Pak"/>
    <n v="17"/>
    <n v="21"/>
    <x v="3"/>
    <n v="7"/>
    <s v="Shoaib"/>
    <s v="Mohammad"/>
    <n v="8"/>
    <s v="MOHAMMAD"/>
    <s v="Shoaib Mohammad belongs to Pakistan"/>
  </r>
  <r>
    <n v="146"/>
    <x v="126"/>
    <s v="Rameez Raja (Pak)"/>
    <n v="101"/>
    <s v="Out"/>
    <n v="150"/>
    <n v="114"/>
    <n v="9"/>
    <n v="1"/>
    <n v="88.59"/>
    <n v="2"/>
    <x v="1"/>
    <x v="13"/>
    <n v="11"/>
    <n v="3"/>
    <n v="1989"/>
    <n v="7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47"/>
    <x v="127"/>
    <s v="CG Greenidge (WI)"/>
    <n v="117"/>
    <s v="Out"/>
    <s v="-"/>
    <n v="123"/>
    <n v="7"/>
    <n v="8"/>
    <n v="95.12"/>
    <n v="2"/>
    <x v="5"/>
    <x v="9"/>
    <n v="18"/>
    <n v="3"/>
    <n v="1989"/>
    <n v="7"/>
    <s v="Slow"/>
    <s v="Ok"/>
    <b v="1"/>
    <n v="1"/>
    <s v="Slow"/>
    <s v="Slow"/>
    <s v="CG Greenidge "/>
    <s v="WI"/>
    <n v="14"/>
    <n v="17"/>
    <x v="1"/>
    <n v="3"/>
    <s v="CG"/>
    <s v="Greenidge"/>
    <n v="9"/>
    <s v="GREENIDGE"/>
    <s v="CG Greenidge belongs to West Indies"/>
  </r>
  <r>
    <n v="148"/>
    <x v="128"/>
    <s v="DL Haynes (WI)"/>
    <n v="152"/>
    <s v="Notout"/>
    <s v="-"/>
    <n v="126"/>
    <n v="12"/>
    <n v="6"/>
    <n v="120.63"/>
    <n v="1"/>
    <x v="5"/>
    <x v="52"/>
    <n v="21"/>
    <n v="3"/>
    <n v="1989"/>
    <n v="3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149"/>
    <x v="129"/>
    <s v="Saleem Malik (Pak)"/>
    <n v="100"/>
    <s v="Notout"/>
    <s v="-"/>
    <n v="112"/>
    <n v="4"/>
    <n v="0"/>
    <n v="89.28"/>
    <n v="2"/>
    <x v="6"/>
    <x v="37"/>
    <n v="24"/>
    <n v="3"/>
    <n v="1989"/>
    <n v="6"/>
    <s v="Slow"/>
    <s v="Ok"/>
    <b v="0"/>
    <n v="0"/>
    <s v="Slow"/>
    <s v="Slow"/>
    <s v="Saleem Malik "/>
    <s v="Pak"/>
    <n v="14"/>
    <n v="18"/>
    <x v="3"/>
    <n v="7"/>
    <s v="Saleem"/>
    <s v="Malik"/>
    <n v="5"/>
    <s v="MALIK"/>
    <s v="Saleem Malik belongs to Pakistan"/>
  </r>
  <r>
    <n v="150"/>
    <x v="130"/>
    <s v="AJ Lamb (Eng)"/>
    <n v="100"/>
    <s v="Notout"/>
    <n v="141"/>
    <n v="105"/>
    <n v="9"/>
    <n v="0"/>
    <n v="95.23"/>
    <n v="1"/>
    <x v="0"/>
    <x v="4"/>
    <n v="27"/>
    <n v="5"/>
    <n v="1989"/>
    <n v="7"/>
    <s v="Slow"/>
    <s v="Ok"/>
    <b v="0"/>
    <n v="0"/>
    <s v="Slow"/>
    <s v="Slow"/>
    <s v="AJ Lamb "/>
    <s v="Eng"/>
    <n v="9"/>
    <n v="13"/>
    <x v="0"/>
    <n v="3"/>
    <s v="AJ"/>
    <s v="Lamb"/>
    <n v="4"/>
    <s v="LAMB"/>
    <s v="AJ Lamb belongs to England"/>
  </r>
  <r>
    <n v="151"/>
    <x v="131"/>
    <s v="GA Gooch (Eng)"/>
    <n v="136"/>
    <s v="Out"/>
    <n v="231"/>
    <n v="162"/>
    <n v="11"/>
    <n v="0"/>
    <n v="83.95"/>
    <n v="1"/>
    <x v="0"/>
    <x v="7"/>
    <n v="29"/>
    <n v="5"/>
    <n v="1989"/>
    <n v="2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152"/>
    <x v="131"/>
    <s v="GR Marsh (Aus)"/>
    <n v="111"/>
    <s v="Notout"/>
    <n v="219"/>
    <n v="162"/>
    <n v="7"/>
    <n v="1"/>
    <n v="68.510000000000005"/>
    <n v="2"/>
    <x v="2"/>
    <x v="7"/>
    <n v="29"/>
    <n v="5"/>
    <n v="1989"/>
    <n v="2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53"/>
    <x v="132"/>
    <s v="NS Sidhu (India)"/>
    <n v="108"/>
    <s v="Out"/>
    <s v="-"/>
    <n v="121"/>
    <n v="8"/>
    <n v="1"/>
    <n v="89.25"/>
    <n v="1"/>
    <x v="3"/>
    <x v="37"/>
    <n v="15"/>
    <n v="10"/>
    <n v="1989"/>
    <n v="1"/>
    <s v="Slow"/>
    <s v="Ok"/>
    <b v="0"/>
    <n v="0"/>
    <s v="Slow"/>
    <s v="Slow"/>
    <s v="NS Sidhu "/>
    <s v="India"/>
    <n v="10"/>
    <n v="16"/>
    <x v="6"/>
    <n v="3"/>
    <s v="NS"/>
    <s v="Sidhu"/>
    <n v="5"/>
    <s v="SIDHU"/>
    <e v="#N/A"/>
  </r>
  <r>
    <n v="154"/>
    <x v="133"/>
    <s v="W Larkins (Eng)"/>
    <n v="124"/>
    <s v="Out"/>
    <n v="148"/>
    <n v="126"/>
    <n v="18"/>
    <n v="2"/>
    <n v="98.41"/>
    <n v="2"/>
    <x v="0"/>
    <x v="44"/>
    <n v="19"/>
    <n v="10"/>
    <n v="1989"/>
    <n v="5"/>
    <s v="Slow"/>
    <s v="Ok"/>
    <b v="0"/>
    <n v="0"/>
    <s v="Slow"/>
    <s v="Slow"/>
    <s v="W Larkins "/>
    <s v="Eng"/>
    <n v="11"/>
    <n v="15"/>
    <x v="0"/>
    <n v="2"/>
    <s v="W"/>
    <s v="Larkins"/>
    <n v="7"/>
    <s v="LARKINS"/>
    <s v="W Larkins belongs to England"/>
  </r>
  <r>
    <n v="155"/>
    <x v="134"/>
    <s v="Saleem Malik (Pak)"/>
    <n v="102"/>
    <s v="Out"/>
    <s v="-"/>
    <n v="115"/>
    <n v="5"/>
    <n v="0"/>
    <n v="88.69"/>
    <n v="1"/>
    <x v="5"/>
    <x v="37"/>
    <n v="20"/>
    <n v="10"/>
    <n v="1989"/>
    <n v="6"/>
    <s v="Slow"/>
    <s v="Ok"/>
    <b v="0"/>
    <n v="0"/>
    <s v="Slow"/>
    <s v="Slow"/>
    <s v="Saleem Malik "/>
    <s v="Pak"/>
    <n v="14"/>
    <n v="18"/>
    <x v="3"/>
    <n v="7"/>
    <s v="Saleem"/>
    <s v="Malik"/>
    <n v="5"/>
    <s v="MALIK"/>
    <s v="Saleem Malik belongs to Pakistan"/>
  </r>
  <r>
    <n v="156"/>
    <x v="135"/>
    <s v="C Sharma (India)"/>
    <n v="101"/>
    <s v="Notout"/>
    <s v="-"/>
    <n v="96"/>
    <n v="8"/>
    <n v="1"/>
    <n v="105.2"/>
    <n v="2"/>
    <x v="2"/>
    <x v="56"/>
    <n v="25"/>
    <n v="10"/>
    <n v="1989"/>
    <n v="4"/>
    <s v="Ok"/>
    <s v="Ok"/>
    <b v="0"/>
    <n v="0"/>
    <s v="Ok"/>
    <s v="Ok"/>
    <s v="C Sharma "/>
    <s v="India"/>
    <n v="10"/>
    <n v="16"/>
    <x v="6"/>
    <n v="2"/>
    <s v="C"/>
    <s v="Sharma"/>
    <n v="6"/>
    <s v="SHARMA"/>
    <e v="#N/A"/>
  </r>
  <r>
    <n v="157"/>
    <x v="136"/>
    <s v="DL Haynes (WI)"/>
    <n v="138"/>
    <s v="Notout"/>
    <s v="-"/>
    <n v="164"/>
    <n v="12"/>
    <n v="2"/>
    <n v="84.14"/>
    <n v="1"/>
    <x v="2"/>
    <x v="49"/>
    <n v="27"/>
    <n v="10"/>
    <n v="1989"/>
    <n v="6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158"/>
    <x v="137"/>
    <s v="DL Haynes (WI)"/>
    <n v="107"/>
    <s v="Notout"/>
    <s v="-"/>
    <n v="137"/>
    <n v="12"/>
    <n v="0"/>
    <n v="78.099999999999994"/>
    <n v="1"/>
    <x v="3"/>
    <x v="41"/>
    <n v="1"/>
    <n v="11"/>
    <n v="1989"/>
    <n v="4"/>
    <s v="Slow"/>
    <s v="Ok"/>
    <b v="0"/>
    <n v="0"/>
    <s v="Slow"/>
    <s v="Slow"/>
    <s v="DL Haynes "/>
    <s v="WI"/>
    <n v="11"/>
    <n v="14"/>
    <x v="1"/>
    <n v="3"/>
    <s v="DL"/>
    <s v="Haynes"/>
    <n v="6"/>
    <s v="HAYNES"/>
    <s v="DL Haynes belongs to West Indies"/>
  </r>
  <r>
    <n v="159"/>
    <x v="138"/>
    <s v="Ijaz Ahmed (Pak)"/>
    <n v="102"/>
    <s v="Notout"/>
    <n v="150"/>
    <n v="100"/>
    <n v="9"/>
    <n v="1"/>
    <n v="102"/>
    <n v="2"/>
    <x v="6"/>
    <x v="20"/>
    <n v="10"/>
    <n v="2"/>
    <n v="1990"/>
    <n v="7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160"/>
    <x v="139"/>
    <s v="Rameez Raja (Pak)"/>
    <n v="116"/>
    <s v="Notout"/>
    <n v="198"/>
    <n v="148"/>
    <n v="8"/>
    <n v="0"/>
    <n v="78.37"/>
    <n v="2"/>
    <x v="6"/>
    <x v="55"/>
    <n v="15"/>
    <n v="2"/>
    <n v="1990"/>
    <n v="5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61"/>
    <x v="140"/>
    <s v="Saeed Anwar (Pak)"/>
    <n v="126"/>
    <s v="Out"/>
    <n v="132"/>
    <n v="99"/>
    <n v="8"/>
    <n v="6"/>
    <n v="127.27"/>
    <n v="1"/>
    <x v="6"/>
    <x v="22"/>
    <n v="17"/>
    <n v="2"/>
    <n v="1990"/>
    <n v="7"/>
    <s v="Ok"/>
    <s v="Ok"/>
    <b v="0"/>
    <n v="0"/>
    <s v="Ok"/>
    <s v="Ok"/>
    <s v="Saeed Anwar "/>
    <s v="Pak"/>
    <n v="13"/>
    <n v="17"/>
    <x v="3"/>
    <n v="6"/>
    <s v="Saeed"/>
    <s v="Anwar"/>
    <n v="5"/>
    <s v="ANWAR"/>
    <s v="Saeed Anwar belongs to Pakistan"/>
  </r>
  <r>
    <n v="162"/>
    <x v="140"/>
    <s v="Rameez Raja (Pak)"/>
    <n v="107"/>
    <s v="Notout"/>
    <n v="202"/>
    <n v="154"/>
    <n v="3"/>
    <n v="0"/>
    <n v="69.48"/>
    <n v="1"/>
    <x v="6"/>
    <x v="22"/>
    <n v="17"/>
    <n v="2"/>
    <n v="1990"/>
    <n v="7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63"/>
    <x v="141"/>
    <s v="MD Crowe (NZ)"/>
    <n v="104"/>
    <s v="Out"/>
    <n v="189"/>
    <n v="135"/>
    <n v="6"/>
    <n v="1"/>
    <n v="77.03"/>
    <n v="1"/>
    <x v="5"/>
    <x v="42"/>
    <n v="1"/>
    <n v="3"/>
    <n v="1990"/>
    <n v="5"/>
    <s v="Slow"/>
    <s v="Ok"/>
    <b v="0"/>
    <n v="0"/>
    <s v="Slow"/>
    <s v="Slow"/>
    <s v="MD Crowe "/>
    <s v="NZ"/>
    <n v="10"/>
    <n v="13"/>
    <x v="2"/>
    <n v="3"/>
    <s v="MD"/>
    <s v="Crowe"/>
    <n v="5"/>
    <s v="CROWE"/>
    <s v="MD Crowe belongs to New Zealand"/>
  </r>
  <r>
    <n v="164"/>
    <x v="142"/>
    <s v="RB Richardson (WI)"/>
    <n v="108"/>
    <s v="Notout"/>
    <n v="209"/>
    <n v="132"/>
    <n v="11"/>
    <n v="3"/>
    <n v="81.81"/>
    <n v="2"/>
    <x v="2"/>
    <x v="29"/>
    <n v="3"/>
    <n v="3"/>
    <n v="1990"/>
    <n v="7"/>
    <s v="Slow"/>
    <s v="Ok"/>
    <b v="0"/>
    <n v="0"/>
    <s v="Slow"/>
    <s v="Slow"/>
    <s v="RB Richardson "/>
    <s v="WI"/>
    <n v="15"/>
    <n v="18"/>
    <x v="1"/>
    <n v="3"/>
    <s v="RB"/>
    <s v="Richardson"/>
    <n v="10"/>
    <s v="RICHARDSON"/>
    <s v="RB Richardson belongs to West Indies"/>
  </r>
  <r>
    <n v="165"/>
    <x v="143"/>
    <s v="DM Jones (Aus)"/>
    <n v="107"/>
    <s v="Out"/>
    <n v="195"/>
    <n v="143"/>
    <n v="8"/>
    <n v="0"/>
    <n v="74.819999999999993"/>
    <n v="1"/>
    <x v="1"/>
    <x v="3"/>
    <n v="4"/>
    <n v="3"/>
    <n v="1990"/>
    <n v="1"/>
    <s v="Slow"/>
    <s v="Ok"/>
    <b v="0"/>
    <n v="0"/>
    <s v="Slow"/>
    <s v="Slow"/>
    <s v="DM Jones "/>
    <s v="Aus"/>
    <n v="10"/>
    <n v="14"/>
    <x v="4"/>
    <n v="3"/>
    <s v="DM"/>
    <s v="Jones"/>
    <n v="5"/>
    <s v="JONES"/>
    <s v="DM Jones belongs to Australia"/>
  </r>
  <r>
    <n v="166"/>
    <x v="144"/>
    <s v="CA Best (WI)"/>
    <n v="100"/>
    <s v="Out"/>
    <n v="190"/>
    <n v="119"/>
    <n v="12"/>
    <n v="1"/>
    <n v="84.03"/>
    <n v="2"/>
    <x v="2"/>
    <x v="52"/>
    <n v="7"/>
    <n v="3"/>
    <n v="1990"/>
    <n v="4"/>
    <s v="Slow"/>
    <s v="Ok"/>
    <b v="0"/>
    <n v="0"/>
    <s v="Slow"/>
    <s v="Slow"/>
    <s v="CA Best "/>
    <s v="WI"/>
    <n v="9"/>
    <n v="12"/>
    <x v="1"/>
    <n v="3"/>
    <s v="CA"/>
    <s v="Best"/>
    <n v="4"/>
    <s v="BEST"/>
    <s v="CA Best belongs to West Indies"/>
  </r>
  <r>
    <n v="167"/>
    <x v="145"/>
    <s v="DM Jones (Aus)"/>
    <n v="102"/>
    <s v="Notout"/>
    <n v="135"/>
    <n v="91"/>
    <n v="7"/>
    <n v="5"/>
    <n v="112.08"/>
    <n v="2"/>
    <x v="1"/>
    <x v="13"/>
    <n v="11"/>
    <n v="3"/>
    <n v="1990"/>
    <n v="1"/>
    <s v="Ok"/>
    <s v="Ok"/>
    <b v="0"/>
    <n v="0"/>
    <s v="Ok"/>
    <s v="Ok"/>
    <s v="DM Jones "/>
    <s v="Aus"/>
    <n v="10"/>
    <n v="14"/>
    <x v="4"/>
    <n v="3"/>
    <s v="DM"/>
    <s v="Jones"/>
    <n v="5"/>
    <s v="JONES"/>
    <s v="DM Jones belongs to Australia"/>
  </r>
  <r>
    <n v="168"/>
    <x v="146"/>
    <s v="M Azharuddin (India)"/>
    <n v="108"/>
    <s v="Out"/>
    <s v="-"/>
    <n v="116"/>
    <n v="7"/>
    <n v="0"/>
    <n v="93.1"/>
    <n v="1"/>
    <x v="6"/>
    <x v="37"/>
    <n v="25"/>
    <n v="4"/>
    <n v="1990"/>
    <n v="4"/>
    <s v="Slow"/>
    <s v="Ok"/>
    <b v="0"/>
    <n v="0"/>
    <s v="Slow"/>
    <s v="Slow"/>
    <s v="M Azharuddin "/>
    <s v="India"/>
    <n v="14"/>
    <n v="20"/>
    <x v="6"/>
    <n v="2"/>
    <s v="M"/>
    <s v="Azharuddin"/>
    <n v="10"/>
    <s v="AZHARUDDIN"/>
    <e v="#N/A"/>
  </r>
  <r>
    <n v="169"/>
    <x v="147"/>
    <s v="DM Jones (Aus)"/>
    <n v="117"/>
    <s v="Notout"/>
    <n v="190"/>
    <n v="123"/>
    <n v="7"/>
    <n v="1"/>
    <n v="95.12"/>
    <n v="1"/>
    <x v="6"/>
    <x v="37"/>
    <n v="2"/>
    <n v="5"/>
    <n v="1990"/>
    <n v="4"/>
    <s v="Slow"/>
    <s v="Ok"/>
    <b v="0"/>
    <n v="0"/>
    <s v="Slow"/>
    <s v="Slow"/>
    <s v="DM Jones "/>
    <s v="Aus"/>
    <n v="10"/>
    <n v="14"/>
    <x v="4"/>
    <n v="3"/>
    <s v="DM"/>
    <s v="Jones"/>
    <n v="5"/>
    <s v="JONES"/>
    <s v="DM Jones belongs to Australia"/>
  </r>
  <r>
    <n v="170"/>
    <x v="148"/>
    <s v="RA Smith (Eng)"/>
    <n v="128"/>
    <s v="Out"/>
    <n v="196"/>
    <n v="168"/>
    <n v="16"/>
    <n v="0"/>
    <n v="76.19"/>
    <n v="1"/>
    <x v="1"/>
    <x v="12"/>
    <n v="23"/>
    <n v="5"/>
    <n v="1990"/>
    <n v="4"/>
    <s v="Slow"/>
    <s v="Ok"/>
    <b v="0"/>
    <n v="0"/>
    <s v="Slow"/>
    <s v="Slow"/>
    <s v="RA Smith "/>
    <s v="Eng"/>
    <n v="10"/>
    <n v="14"/>
    <x v="0"/>
    <n v="3"/>
    <s v="RA"/>
    <s v="Smith"/>
    <n v="5"/>
    <s v="SMITH"/>
    <s v="RA Smith belongs to England"/>
  </r>
  <r>
    <n v="171"/>
    <x v="148"/>
    <s v="MJ Greatbatch (NZ)"/>
    <n v="102"/>
    <s v="Notout"/>
    <n v="130"/>
    <n v="104"/>
    <n v="9"/>
    <n v="3"/>
    <n v="98.07"/>
    <n v="2"/>
    <x v="2"/>
    <x v="12"/>
    <n v="23"/>
    <n v="5"/>
    <n v="1990"/>
    <n v="4"/>
    <s v="Slow"/>
    <s v="Ok"/>
    <b v="0"/>
    <n v="0"/>
    <s v="Slow"/>
    <s v="Slow"/>
    <s v="MJ Greatbatch "/>
    <s v="NZ"/>
    <n v="15"/>
    <n v="18"/>
    <x v="2"/>
    <n v="3"/>
    <s v="MJ"/>
    <s v="Greatbatch"/>
    <n v="10"/>
    <s v="GREATBATCH"/>
    <s v="MJ Greatbatch belongs to New Zealand"/>
  </r>
  <r>
    <n v="172"/>
    <x v="149"/>
    <s v="GA Gooch (Eng)"/>
    <n v="112"/>
    <s v="Notout"/>
    <n v="205"/>
    <n v="152"/>
    <n v="15"/>
    <n v="0"/>
    <n v="73.680000000000007"/>
    <n v="2"/>
    <x v="1"/>
    <x v="2"/>
    <n v="25"/>
    <n v="5"/>
    <n v="1990"/>
    <n v="6"/>
    <s v="Slow"/>
    <s v="Ok"/>
    <b v="0"/>
    <n v="0"/>
    <s v="Slow"/>
    <s v="Slow"/>
    <s v="GA Gooch "/>
    <s v="Eng"/>
    <n v="10"/>
    <n v="14"/>
    <x v="0"/>
    <n v="3"/>
    <s v="GA"/>
    <s v="Gooch"/>
    <n v="5"/>
    <s v="GOOCH"/>
    <s v="GA Gooch belongs to England"/>
  </r>
  <r>
    <n v="173"/>
    <x v="149"/>
    <s v="MJ Greatbatch (NZ)"/>
    <n v="111"/>
    <s v="Out"/>
    <n v="162"/>
    <n v="130"/>
    <n v="10"/>
    <n v="1"/>
    <n v="85.38"/>
    <n v="1"/>
    <x v="2"/>
    <x v="2"/>
    <n v="25"/>
    <n v="5"/>
    <n v="1990"/>
    <n v="6"/>
    <s v="Slow"/>
    <s v="Ok"/>
    <b v="0"/>
    <n v="0"/>
    <s v="Slow"/>
    <s v="Slow"/>
    <s v="MJ Greatbatch "/>
    <s v="NZ"/>
    <n v="15"/>
    <n v="18"/>
    <x v="2"/>
    <n v="3"/>
    <s v="MJ"/>
    <s v="Greatbatch"/>
    <n v="10"/>
    <s v="GREATBATCH"/>
    <s v="MJ Greatbatch belongs to New Zealand"/>
  </r>
  <r>
    <n v="174"/>
    <x v="150"/>
    <s v="RA Smith (Eng)"/>
    <n v="103"/>
    <s v="Out"/>
    <n v="117"/>
    <n v="105"/>
    <n v="11"/>
    <n v="0"/>
    <n v="98.09"/>
    <n v="1"/>
    <x v="5"/>
    <x v="4"/>
    <n v="20"/>
    <n v="7"/>
    <n v="1990"/>
    <n v="6"/>
    <s v="Slow"/>
    <s v="Ok"/>
    <b v="0"/>
    <n v="0"/>
    <s v="Slow"/>
    <s v="Slow"/>
    <s v="RA Smith "/>
    <s v="Eng"/>
    <n v="10"/>
    <n v="14"/>
    <x v="0"/>
    <n v="3"/>
    <s v="RA"/>
    <s v="Smith"/>
    <n v="5"/>
    <s v="SMITH"/>
    <s v="RA Smith belongs to England"/>
  </r>
  <r>
    <n v="175"/>
    <x v="151"/>
    <s v="Saeed Anwar (Pak)"/>
    <n v="101"/>
    <s v="Out"/>
    <n v="150"/>
    <n v="115"/>
    <n v="11"/>
    <n v="0"/>
    <n v="87.82"/>
    <n v="1"/>
    <x v="1"/>
    <x v="14"/>
    <n v="2"/>
    <n v="11"/>
    <n v="1990"/>
    <n v="6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176"/>
    <x v="152"/>
    <s v="Rameez Raja (Pak)"/>
    <n v="114"/>
    <s v="Out"/>
    <n v="152"/>
    <n v="123"/>
    <n v="14"/>
    <n v="0"/>
    <n v="92.68"/>
    <n v="1"/>
    <x v="1"/>
    <x v="57"/>
    <n v="6"/>
    <n v="11"/>
    <n v="1990"/>
    <n v="3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77"/>
    <x v="153"/>
    <s v="PA de Silva (SL)"/>
    <n v="104"/>
    <s v="Out"/>
    <s v="-"/>
    <n v="124"/>
    <n v="6"/>
    <n v="1"/>
    <n v="83.87"/>
    <n v="2"/>
    <x v="5"/>
    <x v="47"/>
    <n v="1"/>
    <n v="12"/>
    <n v="1990"/>
    <n v="7"/>
    <s v="Slow"/>
    <s v="Ok"/>
    <b v="0"/>
    <n v="0"/>
    <s v="Slow"/>
    <s v="Slow"/>
    <s v="PA de Silva "/>
    <s v="SL"/>
    <n v="13"/>
    <n v="16"/>
    <x v="5"/>
    <n v="3"/>
    <s v="PA"/>
    <s v="de Silva"/>
    <n v="8"/>
    <s v="DE SILVA"/>
    <s v="PA de Silva belongs to Sri Lanka"/>
  </r>
  <r>
    <n v="178"/>
    <x v="153"/>
    <s v="RJ Shastri (India)"/>
    <n v="101"/>
    <s v="Notout"/>
    <s v="-"/>
    <n v="147"/>
    <n v="12"/>
    <n v="1"/>
    <n v="68.7"/>
    <n v="1"/>
    <x v="6"/>
    <x v="47"/>
    <n v="1"/>
    <n v="12"/>
    <n v="1990"/>
    <n v="7"/>
    <s v="Slow"/>
    <s v="Ok"/>
    <b v="0"/>
    <n v="0"/>
    <s v="Slow"/>
    <s v="Slow"/>
    <s v="RJ Shastri "/>
    <s v="India"/>
    <n v="12"/>
    <n v="18"/>
    <x v="6"/>
    <n v="3"/>
    <s v="RJ"/>
    <s v="Shastri"/>
    <n v="7"/>
    <s v="SHASTRI"/>
    <e v="#N/A"/>
  </r>
  <r>
    <n v="179"/>
    <x v="154"/>
    <s v="DM Jones (Aus)"/>
    <n v="145"/>
    <s v="Out"/>
    <n v="157"/>
    <n v="136"/>
    <n v="12"/>
    <n v="4"/>
    <n v="106.61"/>
    <n v="1"/>
    <x v="2"/>
    <x v="20"/>
    <n v="16"/>
    <n v="12"/>
    <n v="1990"/>
    <n v="1"/>
    <s v="Ok"/>
    <s v="Ok"/>
    <b v="0"/>
    <n v="0"/>
    <s v="Ok"/>
    <s v="Ok"/>
    <s v="DM Jones "/>
    <s v="Aus"/>
    <n v="10"/>
    <n v="14"/>
    <x v="4"/>
    <n v="3"/>
    <s v="DM"/>
    <s v="Jones"/>
    <n v="5"/>
    <s v="JONES"/>
    <s v="DM Jones belongs to Australia"/>
  </r>
  <r>
    <n v="180"/>
    <x v="155"/>
    <s v="NS Sidhu (India)"/>
    <n v="104"/>
    <s v="Notout"/>
    <s v="-"/>
    <n v="109"/>
    <n v="10"/>
    <n v="3"/>
    <n v="95.41"/>
    <n v="2"/>
    <x v="9"/>
    <x v="46"/>
    <n v="25"/>
    <n v="12"/>
    <n v="1990"/>
    <n v="3"/>
    <s v="Slow"/>
    <s v="Ok"/>
    <b v="0"/>
    <n v="0"/>
    <s v="Slow"/>
    <s v="Slow"/>
    <s v="NS Sidhu "/>
    <s v="India"/>
    <n v="10"/>
    <n v="16"/>
    <x v="6"/>
    <n v="3"/>
    <s v="NS"/>
    <s v="Sidhu"/>
    <n v="5"/>
    <s v="SIDHU"/>
    <e v="#N/A"/>
  </r>
  <r>
    <n v="181"/>
    <x v="156"/>
    <s v="GR Marsh (Aus)"/>
    <n v="113"/>
    <s v="Out"/>
    <n v="202"/>
    <n v="136"/>
    <n v="8"/>
    <n v="3"/>
    <n v="83.08"/>
    <n v="1"/>
    <x v="7"/>
    <x v="35"/>
    <n v="13"/>
    <n v="3"/>
    <n v="1991"/>
    <n v="4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82"/>
    <x v="157"/>
    <s v="GR Marsh (Aus)"/>
    <n v="106"/>
    <s v="Notout"/>
    <n v="216"/>
    <n v="158"/>
    <n v="8"/>
    <n v="0"/>
    <n v="67.08"/>
    <n v="2"/>
    <x v="7"/>
    <x v="52"/>
    <n v="20"/>
    <n v="3"/>
    <n v="1991"/>
    <n v="4"/>
    <s v="Slow"/>
    <s v="Ok"/>
    <b v="0"/>
    <n v="0"/>
    <s v="Slow"/>
    <s v="Slow"/>
    <s v="GR Marsh "/>
    <s v="Aus"/>
    <n v="10"/>
    <n v="14"/>
    <x v="4"/>
    <n v="3"/>
    <s v="GR"/>
    <s v="Marsh"/>
    <n v="5"/>
    <s v="MARSH"/>
    <s v="GR Marsh belongs to Australia"/>
  </r>
  <r>
    <n v="183"/>
    <x v="158"/>
    <s v="NH Fairbrother (Eng)"/>
    <n v="113"/>
    <s v="Out"/>
    <n v="143"/>
    <n v="109"/>
    <n v="10"/>
    <n v="2"/>
    <n v="103.66"/>
    <n v="2"/>
    <x v="7"/>
    <x v="7"/>
    <n v="27"/>
    <n v="5"/>
    <n v="1991"/>
    <n v="2"/>
    <s v="Ok"/>
    <s v="Ok"/>
    <b v="0"/>
    <n v="0"/>
    <s v="Ok"/>
    <s v="Ok"/>
    <s v="NH Fairbrother "/>
    <s v="Eng"/>
    <n v="16"/>
    <n v="20"/>
    <x v="0"/>
    <n v="3"/>
    <s v="NH"/>
    <s v="Fairbrother"/>
    <n v="11"/>
    <s v="FAIRBROTHER"/>
    <s v="NH Fairbrother belongs to England"/>
  </r>
  <r>
    <n v="184"/>
    <x v="159"/>
    <s v="RB Richardson (WI)"/>
    <n v="106"/>
    <s v="Notout"/>
    <s v="-"/>
    <n v="142"/>
    <n v="10"/>
    <n v="0"/>
    <n v="74.64"/>
    <n v="2"/>
    <x v="3"/>
    <x v="37"/>
    <n v="17"/>
    <n v="10"/>
    <n v="1991"/>
    <n v="5"/>
    <s v="Slow"/>
    <s v="Ok"/>
    <b v="0"/>
    <n v="0"/>
    <s v="Slow"/>
    <s v="Slow"/>
    <s v="RB Richardson "/>
    <s v="WI"/>
    <n v="15"/>
    <n v="18"/>
    <x v="1"/>
    <n v="3"/>
    <s v="RB"/>
    <s v="Richardson"/>
    <n v="10"/>
    <s v="RICHARDSON"/>
    <s v="RB Richardson belongs to West Indies"/>
  </r>
  <r>
    <n v="185"/>
    <x v="160"/>
    <s v="RB Richardson (WI)"/>
    <n v="122"/>
    <s v="Out"/>
    <s v="-"/>
    <n v="121"/>
    <n v="7"/>
    <n v="3"/>
    <n v="100.82"/>
    <n v="2"/>
    <x v="3"/>
    <x v="37"/>
    <n v="21"/>
    <n v="10"/>
    <n v="1991"/>
    <n v="2"/>
    <s v="Ok"/>
    <s v="Ok"/>
    <b v="0"/>
    <n v="0"/>
    <s v="Ok"/>
    <s v="Ok"/>
    <s v="RB Richardson "/>
    <s v="WI"/>
    <n v="15"/>
    <n v="18"/>
    <x v="1"/>
    <n v="3"/>
    <s v="RB"/>
    <s v="Richardson"/>
    <n v="10"/>
    <s v="RICHARDSON"/>
    <s v="RB Richardson belongs to West Indies"/>
  </r>
  <r>
    <n v="186"/>
    <x v="161"/>
    <s v="RJ Shastri (India)"/>
    <n v="109"/>
    <s v="Out"/>
    <s v="-"/>
    <n v="149"/>
    <n v="11"/>
    <n v="0"/>
    <n v="73.150000000000006"/>
    <n v="1"/>
    <x v="10"/>
    <x v="30"/>
    <n v="14"/>
    <n v="11"/>
    <n v="1991"/>
    <n v="5"/>
    <s v="Slow"/>
    <s v="Ok"/>
    <b v="0"/>
    <n v="0"/>
    <s v="Slow"/>
    <s v="Slow"/>
    <s v="RJ Shastri "/>
    <s v="India"/>
    <n v="12"/>
    <n v="18"/>
    <x v="6"/>
    <n v="3"/>
    <s v="RJ"/>
    <s v="Shastri"/>
    <n v="7"/>
    <s v="SHASTRI"/>
    <e v="#N/A"/>
  </r>
  <r>
    <n v="187"/>
    <x v="161"/>
    <s v="SV Manjrekar (India)"/>
    <n v="105"/>
    <s v="Out"/>
    <s v="-"/>
    <n v="82"/>
    <n v="8"/>
    <n v="2"/>
    <n v="128.04"/>
    <n v="1"/>
    <x v="10"/>
    <x v="30"/>
    <n v="14"/>
    <n v="11"/>
    <n v="1991"/>
    <n v="5"/>
    <s v="Ok"/>
    <s v="Ok"/>
    <b v="0"/>
    <n v="0"/>
    <s v="Ok"/>
    <s v="Ok"/>
    <s v="SV Manjrekar "/>
    <s v="India"/>
    <n v="14"/>
    <n v="20"/>
    <x v="6"/>
    <n v="3"/>
    <s v="SV"/>
    <s v="Manjrekar"/>
    <n v="9"/>
    <s v="MANJREKAR"/>
    <e v="#N/A"/>
  </r>
  <r>
    <n v="188"/>
    <x v="162"/>
    <s v="DC Boon (Aus)"/>
    <n v="102"/>
    <s v="Notout"/>
    <n v="188"/>
    <n v="168"/>
    <n v="8"/>
    <n v="0"/>
    <n v="60.71"/>
    <n v="2"/>
    <x v="5"/>
    <x v="55"/>
    <n v="10"/>
    <n v="12"/>
    <n v="1991"/>
    <n v="3"/>
    <s v="Slow"/>
    <s v="Ok"/>
    <b v="0"/>
    <n v="0"/>
    <s v="Slow"/>
    <s v="Slow"/>
    <s v="DC Boon "/>
    <s v="Aus"/>
    <n v="9"/>
    <n v="13"/>
    <x v="4"/>
    <n v="3"/>
    <s v="DC"/>
    <s v="Boon"/>
    <n v="4"/>
    <s v="BOON"/>
    <s v="DC Boon belongs to Australia"/>
  </r>
  <r>
    <n v="189"/>
    <x v="163"/>
    <s v="Javed Miandad (Pak)"/>
    <n v="115"/>
    <s v="Notout"/>
    <s v="-"/>
    <n v="103"/>
    <n v="12"/>
    <n v="2"/>
    <n v="111.65"/>
    <n v="1"/>
    <x v="6"/>
    <x v="16"/>
    <n v="15"/>
    <n v="1"/>
    <n v="1992"/>
    <n v="4"/>
    <s v="Ok"/>
    <s v="Ok"/>
    <b v="0"/>
    <n v="0"/>
    <s v="Ok"/>
    <s v="Ok"/>
    <s v="Javed Miandad "/>
    <s v="Pak"/>
    <n v="15"/>
    <n v="19"/>
    <x v="3"/>
    <n v="6"/>
    <s v="Javed"/>
    <s v="Miandad"/>
    <n v="7"/>
    <s v="MIANDAD"/>
    <s v="Javed Miandad belongs to Pakistan"/>
  </r>
  <r>
    <n v="190"/>
    <x v="164"/>
    <s v="Inzamam ul-Haq (Pak)"/>
    <n v="101"/>
    <s v="Out"/>
    <s v="-"/>
    <n v="121"/>
    <n v="9"/>
    <n v="3"/>
    <n v="83.47"/>
    <n v="1"/>
    <x v="6"/>
    <x v="19"/>
    <n v="17"/>
    <n v="1"/>
    <n v="1992"/>
    <n v="6"/>
    <s v="Slow"/>
    <s v="Ok"/>
    <b v="0"/>
    <n v="0"/>
    <s v="Slow"/>
    <s v="Slow"/>
    <s v="Inzamam-ul-Haq "/>
    <s v="Pak"/>
    <n v="16"/>
    <n v="20"/>
    <x v="3"/>
    <n v="8"/>
    <s v="Inzamam"/>
    <s v="ul-Haq"/>
    <n v="6"/>
    <s v="UL-HAQ"/>
    <s v="Inzamam ul-Haq belongs to Pakistan"/>
  </r>
  <r>
    <n v="191"/>
    <x v="165"/>
    <s v="Inzamam ul-Haq (Pak)"/>
    <n v="117"/>
    <s v="Out"/>
    <s v="-"/>
    <n v="103"/>
    <n v="13"/>
    <n v="0"/>
    <n v="113.59"/>
    <n v="1"/>
    <x v="6"/>
    <x v="58"/>
    <n v="19"/>
    <n v="1"/>
    <n v="1992"/>
    <n v="1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192"/>
    <x v="165"/>
    <s v="Saleem Malik (Pak)"/>
    <n v="102"/>
    <s v="Out"/>
    <s v="-"/>
    <n v="108"/>
    <n v="5"/>
    <n v="0"/>
    <n v="94.44"/>
    <n v="1"/>
    <x v="6"/>
    <x v="58"/>
    <n v="19"/>
    <n v="1"/>
    <n v="1992"/>
    <n v="1"/>
    <s v="Slow"/>
    <s v="Ok"/>
    <b v="0"/>
    <n v="0"/>
    <s v="Slow"/>
    <s v="Slow"/>
    <s v="Saleem Malik "/>
    <s v="Pak"/>
    <n v="14"/>
    <n v="18"/>
    <x v="3"/>
    <n v="7"/>
    <s v="Saleem"/>
    <s v="Malik"/>
    <n v="5"/>
    <s v="MALIK"/>
    <s v="Saleem Malik belongs to Pakistan"/>
  </r>
  <r>
    <n v="193"/>
    <x v="166"/>
    <s v="DC Boon (Aus)"/>
    <n v="100"/>
    <s v="Out"/>
    <n v="176"/>
    <n v="133"/>
    <n v="11"/>
    <n v="0"/>
    <n v="75.180000000000007"/>
    <n v="2"/>
    <x v="1"/>
    <x v="13"/>
    <n v="22"/>
    <n v="2"/>
    <n v="1992"/>
    <n v="7"/>
    <s v="Slow"/>
    <s v="Ok"/>
    <b v="0"/>
    <n v="0"/>
    <s v="Slow"/>
    <s v="Slow"/>
    <s v="DC Boon "/>
    <s v="Aus"/>
    <n v="9"/>
    <n v="13"/>
    <x v="4"/>
    <n v="3"/>
    <s v="DC"/>
    <s v="Boon"/>
    <n v="4"/>
    <s v="BOON"/>
    <s v="DC Boon belongs to Australia"/>
  </r>
  <r>
    <n v="194"/>
    <x v="166"/>
    <s v="MD Crowe (NZ)"/>
    <n v="100"/>
    <s v="Notout"/>
    <n v="180"/>
    <n v="134"/>
    <n v="11"/>
    <n v="0"/>
    <n v="74.62"/>
    <n v="1"/>
    <x v="0"/>
    <x v="13"/>
    <n v="22"/>
    <n v="2"/>
    <n v="1992"/>
    <n v="7"/>
    <s v="Slow"/>
    <s v="Ok"/>
    <b v="0"/>
    <n v="0"/>
    <s v="Slow"/>
    <s v="Slow"/>
    <s v="MD Crowe "/>
    <s v="NZ"/>
    <n v="10"/>
    <n v="13"/>
    <x v="2"/>
    <n v="3"/>
    <s v="MD"/>
    <s v="Crowe"/>
    <n v="5"/>
    <s v="CROWE"/>
    <s v="MD Crowe belongs to New Zealand"/>
  </r>
  <r>
    <n v="195"/>
    <x v="167"/>
    <s v="A Flower (Zim)"/>
    <n v="115"/>
    <s v="Notout"/>
    <n v="215"/>
    <n v="152"/>
    <n v="8"/>
    <n v="1"/>
    <n v="75.650000000000006"/>
    <n v="1"/>
    <x v="6"/>
    <x v="59"/>
    <n v="23"/>
    <n v="2"/>
    <n v="1992"/>
    <n v="1"/>
    <s v="Slow"/>
    <s v="Ok"/>
    <b v="0"/>
    <n v="0"/>
    <s v="Slow"/>
    <s v="Slow"/>
    <s v="A Flower "/>
    <s v="Zim"/>
    <n v="10"/>
    <n v="14"/>
    <x v="7"/>
    <n v="2"/>
    <s v="A"/>
    <s v="Flower"/>
    <n v="6"/>
    <s v="FLOWER"/>
    <e v="#N/A"/>
  </r>
  <r>
    <n v="196"/>
    <x v="167"/>
    <s v="Rameez Raja (Pak)"/>
    <n v="102"/>
    <s v="Notout"/>
    <n v="181"/>
    <n v="158"/>
    <n v="4"/>
    <n v="0"/>
    <n v="64.55"/>
    <n v="1"/>
    <x v="7"/>
    <x v="10"/>
    <n v="23"/>
    <n v="2"/>
    <n v="1992"/>
    <n v="1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197"/>
    <x v="168"/>
    <s v="Aamer Sohail (Pak)"/>
    <n v="114"/>
    <s v="Out"/>
    <n v="178"/>
    <n v="136"/>
    <n v="12"/>
    <n v="0"/>
    <n v="83.82"/>
    <n v="1"/>
    <x v="8"/>
    <x v="55"/>
    <n v="27"/>
    <n v="2"/>
    <n v="1992"/>
    <n v="5"/>
    <s v="Slow"/>
    <s v="Ok"/>
    <b v="0"/>
    <n v="0"/>
    <s v="Slow"/>
    <s v="Slow"/>
    <s v="Aamer Sohail "/>
    <s v="Pak"/>
    <n v="14"/>
    <n v="18"/>
    <x v="3"/>
    <n v="6"/>
    <s v="Aamer"/>
    <s v="Sohail"/>
    <n v="6"/>
    <s v="SOHAIL"/>
    <s v="Aamer Sohail belongs to Pakistan"/>
  </r>
  <r>
    <n v="198"/>
    <x v="169"/>
    <s v="PV Simmons (WI)"/>
    <n v="110"/>
    <s v="Out"/>
    <n v="153"/>
    <n v="125"/>
    <n v="8"/>
    <n v="2"/>
    <n v="88"/>
    <n v="1"/>
    <x v="6"/>
    <x v="60"/>
    <n v="13"/>
    <n v="3"/>
    <n v="1992"/>
    <n v="6"/>
    <s v="Slow"/>
    <s v="Ok"/>
    <b v="0"/>
    <n v="0"/>
    <s v="Slow"/>
    <s v="Slow"/>
    <s v="PV Simmons "/>
    <s v="WI"/>
    <n v="12"/>
    <n v="15"/>
    <x v="1"/>
    <n v="3"/>
    <s v="PV"/>
    <s v="Simmons"/>
    <n v="7"/>
    <s v="SIMMONS"/>
    <s v="PV Simmons belongs to West Indies"/>
  </r>
  <r>
    <n v="199"/>
    <x v="170"/>
    <s v="Rameez Raja (Pak)"/>
    <n v="119"/>
    <s v="Notout"/>
    <n v="173"/>
    <n v="155"/>
    <n v="16"/>
    <n v="0"/>
    <n v="76.77"/>
    <n v="2"/>
    <x v="1"/>
    <x v="3"/>
    <n v="18"/>
    <n v="3"/>
    <n v="1992"/>
    <n v="4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200"/>
    <x v="170"/>
    <s v="DC Boon (Aus)"/>
    <n v="100"/>
    <s v="Out"/>
    <n v="173"/>
    <n v="147"/>
    <n v="8"/>
    <n v="0"/>
    <n v="68.02"/>
    <n v="1"/>
    <x v="7"/>
    <x v="10"/>
    <n v="18"/>
    <n v="3"/>
    <n v="1992"/>
    <n v="4"/>
    <s v="Slow"/>
    <s v="Ok"/>
    <b v="0"/>
    <n v="0"/>
    <s v="Slow"/>
    <s v="Slow"/>
    <s v="DC Boon "/>
    <s v="Aus"/>
    <n v="9"/>
    <n v="13"/>
    <x v="4"/>
    <n v="3"/>
    <s v="DC"/>
    <s v="Boon"/>
    <n v="4"/>
    <s v="BOON"/>
    <s v="DC Boon belongs to Australia"/>
  </r>
  <r>
    <n v="201"/>
    <x v="171"/>
    <s v="PV Simmons (WI)"/>
    <n v="122"/>
    <s v="Out"/>
    <s v="-"/>
    <n v="113"/>
    <n v="12"/>
    <n v="5"/>
    <n v="107.96"/>
    <n v="1"/>
    <x v="10"/>
    <x v="29"/>
    <n v="7"/>
    <n v="4"/>
    <n v="1992"/>
    <n v="3"/>
    <s v="Ok"/>
    <s v="Ok"/>
    <b v="0"/>
    <n v="0"/>
    <s v="Ok"/>
    <s v="Ok"/>
    <s v="PV Simmons "/>
    <s v="WI"/>
    <n v="12"/>
    <n v="15"/>
    <x v="1"/>
    <n v="3"/>
    <s v="PV"/>
    <s v="Simmons"/>
    <n v="7"/>
    <s v="SIMMONS"/>
    <s v="PV Simmons belongs to West Indies"/>
  </r>
  <r>
    <n v="202"/>
    <x v="172"/>
    <s v="PV Simmons (WI)"/>
    <n v="104"/>
    <s v="Out"/>
    <s v="-"/>
    <n v="139"/>
    <n v="10"/>
    <n v="2"/>
    <n v="74.819999999999993"/>
    <n v="2"/>
    <x v="10"/>
    <x v="36"/>
    <n v="12"/>
    <n v="4"/>
    <n v="1992"/>
    <n v="1"/>
    <s v="Slow"/>
    <s v="Ok"/>
    <b v="0"/>
    <n v="0"/>
    <s v="Slow"/>
    <s v="Slow"/>
    <s v="PV Simmons "/>
    <s v="WI"/>
    <n v="12"/>
    <n v="15"/>
    <x v="1"/>
    <n v="3"/>
    <s v="PV"/>
    <s v="Simmons"/>
    <n v="7"/>
    <s v="SIMMONS"/>
    <s v="PV Simmons belongs to West Indies"/>
  </r>
  <r>
    <n v="203"/>
    <x v="173"/>
    <s v="AJ Stewart (Eng)"/>
    <n v="103"/>
    <s v="Out"/>
    <n v="171"/>
    <n v="145"/>
    <n v="10"/>
    <n v="0"/>
    <n v="71.03"/>
    <n v="1"/>
    <x v="3"/>
    <x v="2"/>
    <n v="22"/>
    <n v="5"/>
    <n v="1992"/>
    <n v="6"/>
    <s v="Slow"/>
    <s v="Ok"/>
    <b v="0"/>
    <n v="0"/>
    <s v="Slow"/>
    <s v="Slow"/>
    <s v="AJ Stewart "/>
    <s v="Eng"/>
    <n v="12"/>
    <n v="16"/>
    <x v="0"/>
    <n v="3"/>
    <s v="AJ"/>
    <s v="Stewart"/>
    <n v="7"/>
    <s v="STEWART"/>
    <s v="AJ Stewart belongs to England"/>
  </r>
  <r>
    <n v="204"/>
    <x v="174"/>
    <s v="PA de Silva (SL)"/>
    <n v="105"/>
    <s v="Out"/>
    <n v="151"/>
    <n v="105"/>
    <n v="12"/>
    <n v="2"/>
    <n v="100"/>
    <n v="2"/>
    <x v="0"/>
    <x v="61"/>
    <n v="15"/>
    <n v="8"/>
    <n v="1992"/>
    <n v="7"/>
    <s v="Slow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205"/>
    <x v="175"/>
    <s v="WV Raman (India)"/>
    <n v="114"/>
    <s v="Out"/>
    <s v="-"/>
    <n v="148"/>
    <n v="6"/>
    <n v="1"/>
    <n v="77.02"/>
    <n v="2"/>
    <x v="10"/>
    <x v="62"/>
    <n v="11"/>
    <n v="12"/>
    <n v="1992"/>
    <n v="6"/>
    <s v="Slow"/>
    <s v="Ok"/>
    <b v="0"/>
    <n v="0"/>
    <s v="Slow"/>
    <s v="Slow"/>
    <s v="WV Raman "/>
    <s v="India"/>
    <n v="10"/>
    <n v="16"/>
    <x v="6"/>
    <n v="3"/>
    <s v="WV"/>
    <s v="Raman"/>
    <n v="5"/>
    <s v="RAMAN"/>
    <e v="#N/A"/>
  </r>
  <r>
    <n v="206"/>
    <x v="176"/>
    <s v="RS Mahanama (SL)"/>
    <n v="107"/>
    <s v="Out"/>
    <n v="182"/>
    <n v="132"/>
    <n v="7"/>
    <n v="0"/>
    <n v="81.06"/>
    <n v="1"/>
    <x v="1"/>
    <x v="63"/>
    <n v="13"/>
    <n v="12"/>
    <n v="1992"/>
    <n v="1"/>
    <s v="Slow"/>
    <s v="Ok"/>
    <b v="0"/>
    <n v="0"/>
    <s v="Slow"/>
    <s v="Slow"/>
    <s v="RS Mahanama "/>
    <s v="SL"/>
    <n v="13"/>
    <n v="16"/>
    <x v="5"/>
    <n v="3"/>
    <s v="RS"/>
    <s v="Mahanama"/>
    <n v="8"/>
    <s v="MAHANAMA"/>
    <s v="RS Mahanama belongs to Sri Lanka"/>
  </r>
  <r>
    <n v="207"/>
    <x v="177"/>
    <s v="AC Hudson (SA)"/>
    <n v="108"/>
    <s v="Out"/>
    <s v="-"/>
    <n v="147"/>
    <n v="8"/>
    <n v="1"/>
    <n v="73.459999999999994"/>
    <n v="2"/>
    <x v="5"/>
    <x v="64"/>
    <n v="15"/>
    <n v="12"/>
    <n v="1992"/>
    <n v="3"/>
    <s v="Slow"/>
    <s v="Ok"/>
    <b v="0"/>
    <n v="0"/>
    <s v="Slow"/>
    <s v="Slow"/>
    <s v="AC Hudson "/>
    <s v="SA"/>
    <n v="11"/>
    <n v="14"/>
    <x v="8"/>
    <n v="3"/>
    <s v="AC"/>
    <s v="Hudson"/>
    <n v="6"/>
    <s v="HUDSON"/>
    <e v="#N/A"/>
  </r>
  <r>
    <n v="208"/>
    <x v="178"/>
    <s v="VG Kambli (India)"/>
    <n v="100"/>
    <s v="Notout"/>
    <n v="202"/>
    <n v="149"/>
    <n v="9"/>
    <n v="1"/>
    <n v="67.11"/>
    <n v="1"/>
    <x v="2"/>
    <x v="38"/>
    <n v="18"/>
    <n v="1"/>
    <n v="1993"/>
    <n v="2"/>
    <s v="Slow"/>
    <s v="Ok"/>
    <b v="0"/>
    <n v="0"/>
    <s v="Slow"/>
    <s v="Slow"/>
    <s v="VG Kambli "/>
    <s v="India"/>
    <n v="11"/>
    <n v="17"/>
    <x v="6"/>
    <n v="3"/>
    <s v="VG"/>
    <s v="Kambli"/>
    <n v="6"/>
    <s v="KAMBLI"/>
    <e v="#N/A"/>
  </r>
  <r>
    <n v="209"/>
    <x v="179"/>
    <s v="Saeed Anwar (Pak)"/>
    <n v="110"/>
    <s v="Out"/>
    <s v="-"/>
    <n v="105"/>
    <n v="9"/>
    <n v="1"/>
    <n v="104.76"/>
    <n v="1"/>
    <x v="6"/>
    <x v="37"/>
    <n v="4"/>
    <n v="2"/>
    <n v="1993"/>
    <n v="5"/>
    <s v="Ok"/>
    <s v="Ok"/>
    <b v="0"/>
    <n v="0"/>
    <s v="Ok"/>
    <s v="Ok"/>
    <s v="Saeed Anwar "/>
    <s v="Pak"/>
    <n v="13"/>
    <n v="17"/>
    <x v="3"/>
    <n v="6"/>
    <s v="Saeed"/>
    <s v="Anwar"/>
    <n v="5"/>
    <s v="ANWAR"/>
    <s v="Saeed Anwar belongs to Pakistan"/>
  </r>
  <r>
    <n v="210"/>
    <x v="179"/>
    <s v="Rameez Raja (Pak)"/>
    <n v="109"/>
    <s v="Notout"/>
    <s v="-"/>
    <n v="115"/>
    <n v="8"/>
    <n v="0"/>
    <n v="94.78"/>
    <n v="1"/>
    <x v="6"/>
    <x v="37"/>
    <n v="4"/>
    <n v="2"/>
    <n v="1993"/>
    <n v="5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211"/>
    <x v="180"/>
    <s v="Javed Miandad (Pak)"/>
    <n v="107"/>
    <s v="Out"/>
    <s v="-"/>
    <n v="144"/>
    <n v="9"/>
    <n v="2"/>
    <n v="74.3"/>
    <n v="1"/>
    <x v="10"/>
    <x v="65"/>
    <n v="15"/>
    <n v="2"/>
    <n v="1993"/>
    <n v="2"/>
    <s v="Slow"/>
    <s v="Ok"/>
    <b v="0"/>
    <n v="0"/>
    <s v="Slow"/>
    <s v="Slow"/>
    <s v="Javed Miandad "/>
    <s v="Pak"/>
    <n v="15"/>
    <n v="19"/>
    <x v="3"/>
    <n v="6"/>
    <s v="Javed"/>
    <s v="Miandad"/>
    <n v="7"/>
    <s v="MIANDAD"/>
    <s v="Javed Miandad belongs to Pakistan"/>
  </r>
  <r>
    <n v="212"/>
    <x v="181"/>
    <s v="BC Lara (WI)"/>
    <n v="128"/>
    <s v="Out"/>
    <s v="-"/>
    <n v="125"/>
    <n v="20"/>
    <n v="0"/>
    <n v="102.4"/>
    <n v="1"/>
    <x v="3"/>
    <x v="66"/>
    <n v="19"/>
    <n v="2"/>
    <n v="1993"/>
    <n v="6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213"/>
    <x v="182"/>
    <s v="BC Lara (WI)"/>
    <n v="111"/>
    <s v="Notout"/>
    <s v="-"/>
    <n v="140"/>
    <n v="14"/>
    <n v="1"/>
    <n v="79.28"/>
    <n v="2"/>
    <x v="10"/>
    <x v="64"/>
    <n v="23"/>
    <n v="2"/>
    <n v="1993"/>
    <n v="3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214"/>
    <x v="183"/>
    <s v="NS Sidhu (India)"/>
    <n v="134"/>
    <s v="Notout"/>
    <n v="218"/>
    <n v="160"/>
    <n v="15"/>
    <n v="0"/>
    <n v="83.75"/>
    <n v="2"/>
    <x v="2"/>
    <x v="49"/>
    <n v="4"/>
    <n v="3"/>
    <n v="1993"/>
    <n v="5"/>
    <s v="Slow"/>
    <s v="Ok"/>
    <b v="0"/>
    <n v="0"/>
    <s v="Slow"/>
    <s v="Slow"/>
    <s v="NS Sidhu "/>
    <s v="India"/>
    <n v="10"/>
    <n v="16"/>
    <x v="6"/>
    <n v="3"/>
    <s v="NS"/>
    <s v="Sidhu"/>
    <n v="5"/>
    <s v="SIDHU"/>
    <e v="#N/A"/>
  </r>
  <r>
    <n v="215"/>
    <x v="183"/>
    <s v="RA Smith (Eng)"/>
    <n v="129"/>
    <s v="Out"/>
    <n v="195"/>
    <n v="145"/>
    <n v="12"/>
    <n v="4"/>
    <n v="88.96"/>
    <n v="1"/>
    <x v="5"/>
    <x v="49"/>
    <n v="4"/>
    <n v="3"/>
    <n v="1993"/>
    <n v="5"/>
    <s v="Slow"/>
    <s v="Ok"/>
    <b v="0"/>
    <n v="0"/>
    <s v="Slow"/>
    <s v="Slow"/>
    <s v="RA Smith "/>
    <s v="Eng"/>
    <n v="10"/>
    <n v="14"/>
    <x v="0"/>
    <n v="3"/>
    <s v="RA"/>
    <s v="Smith"/>
    <n v="5"/>
    <s v="SMITH"/>
    <s v="RA Smith belongs to England"/>
  </r>
  <r>
    <n v="216"/>
    <x v="184"/>
    <s v="GA Hick (Eng)"/>
    <n v="105"/>
    <s v="Notout"/>
    <n v="165"/>
    <n v="109"/>
    <n v="7"/>
    <n v="2"/>
    <n v="96.33"/>
    <n v="1"/>
    <x v="5"/>
    <x v="49"/>
    <n v="5"/>
    <n v="3"/>
    <n v="1993"/>
    <n v="6"/>
    <s v="Slow"/>
    <s v="Ok"/>
    <b v="0"/>
    <n v="0"/>
    <s v="Slow"/>
    <s v="Slow"/>
    <s v="GA Hick "/>
    <s v="Eng"/>
    <n v="9"/>
    <n v="13"/>
    <x v="0"/>
    <n v="3"/>
    <s v="GA"/>
    <s v="Hick"/>
    <n v="4"/>
    <s v="HICK"/>
    <s v="GA Hick belongs to England"/>
  </r>
  <r>
    <n v="217"/>
    <x v="185"/>
    <s v="BC Lara (WI)"/>
    <n v="114"/>
    <s v="Out"/>
    <n v="156"/>
    <n v="116"/>
    <n v="11"/>
    <n v="1"/>
    <n v="98.27"/>
    <n v="2"/>
    <x v="3"/>
    <x v="29"/>
    <n v="23"/>
    <n v="3"/>
    <n v="1993"/>
    <n v="3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218"/>
    <x v="186"/>
    <s v="ME Waugh (Aus)"/>
    <n v="108"/>
    <s v="Out"/>
    <n v="166"/>
    <n v="131"/>
    <n v="7"/>
    <n v="1"/>
    <n v="82.44"/>
    <n v="1"/>
    <x v="1"/>
    <x v="67"/>
    <n v="27"/>
    <n v="3"/>
    <n v="1993"/>
    <n v="7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19"/>
    <x v="187"/>
    <s v="RA Smith (Eng)"/>
    <n v="167"/>
    <s v="Notout"/>
    <n v="208"/>
    <n v="163"/>
    <n v="17"/>
    <n v="3"/>
    <n v="102.45"/>
    <n v="1"/>
    <x v="0"/>
    <x v="6"/>
    <n v="21"/>
    <n v="5"/>
    <n v="1993"/>
    <n v="6"/>
    <s v="Ok"/>
    <s v="Ok"/>
    <b v="0"/>
    <n v="0"/>
    <s v="Ok"/>
    <s v="Ok"/>
    <s v="RA Smith "/>
    <s v="Eng"/>
    <n v="10"/>
    <n v="14"/>
    <x v="0"/>
    <n v="3"/>
    <s v="RA"/>
    <s v="Smith"/>
    <n v="5"/>
    <s v="SMITH"/>
    <s v="RA Smith belongs to England"/>
  </r>
  <r>
    <n v="220"/>
    <x v="187"/>
    <s v="ME Waugh (Aus)"/>
    <n v="113"/>
    <s v="Out"/>
    <n v="168"/>
    <n v="122"/>
    <n v="8"/>
    <n v="0"/>
    <n v="92.62"/>
    <n v="2"/>
    <x v="2"/>
    <x v="6"/>
    <n v="21"/>
    <n v="5"/>
    <n v="1993"/>
    <n v="6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21"/>
    <x v="188"/>
    <s v="Asif Mujtaba (Pak)"/>
    <n v="113"/>
    <s v="Notout"/>
    <s v="-"/>
    <n v="134"/>
    <n v="5"/>
    <n v="0"/>
    <n v="84.32"/>
    <n v="1"/>
    <x v="6"/>
    <x v="37"/>
    <n v="30"/>
    <n v="10"/>
    <n v="1993"/>
    <n v="7"/>
    <s v="Slow"/>
    <s v="Ok"/>
    <b v="0"/>
    <n v="0"/>
    <s v="Slow"/>
    <s v="Slow"/>
    <s v="Asif Mujtaba "/>
    <s v="Pak"/>
    <n v="14"/>
    <n v="18"/>
    <x v="3"/>
    <n v="5"/>
    <s v="Asif"/>
    <s v="Mujtaba"/>
    <n v="7"/>
    <s v="MUJTABA"/>
    <s v="Asif Mujtaba belongs to Pakistan"/>
  </r>
  <r>
    <n v="222"/>
    <x v="188"/>
    <s v="Saeed Anwar (Pak)"/>
    <n v="107"/>
    <s v="Out"/>
    <s v="-"/>
    <n v="108"/>
    <n v="11"/>
    <n v="2"/>
    <n v="99.07"/>
    <n v="1"/>
    <x v="6"/>
    <x v="37"/>
    <n v="30"/>
    <n v="10"/>
    <n v="1993"/>
    <n v="7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223"/>
    <x v="189"/>
    <s v="Saeed Anwar (Pak)"/>
    <n v="131"/>
    <s v="Out"/>
    <s v="-"/>
    <n v="141"/>
    <n v="12"/>
    <n v="3"/>
    <n v="92.9"/>
    <n v="2"/>
    <x v="7"/>
    <x v="37"/>
    <n v="1"/>
    <n v="11"/>
    <n v="1993"/>
    <n v="2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224"/>
    <x v="190"/>
    <s v="Saeed Anwar (Pak)"/>
    <n v="111"/>
    <s v="Out"/>
    <s v="-"/>
    <n v="104"/>
    <n v="11"/>
    <n v="2"/>
    <n v="106.73"/>
    <n v="2"/>
    <x v="6"/>
    <x v="37"/>
    <n v="2"/>
    <n v="11"/>
    <n v="1993"/>
    <n v="3"/>
    <s v="Ok"/>
    <s v="Ok"/>
    <b v="0"/>
    <n v="0"/>
    <s v="Ok"/>
    <s v="Ok"/>
    <s v="Saeed Anwar "/>
    <s v="Pak"/>
    <n v="13"/>
    <n v="17"/>
    <x v="3"/>
    <n v="6"/>
    <s v="Saeed"/>
    <s v="Anwar"/>
    <n v="5"/>
    <s v="ANWAR"/>
    <s v="Saeed Anwar belongs to Pakistan"/>
  </r>
  <r>
    <n v="225"/>
    <x v="191"/>
    <s v="BC Lara (WI)"/>
    <n v="153"/>
    <s v="Out"/>
    <s v="-"/>
    <n v="143"/>
    <n v="21"/>
    <n v="0"/>
    <n v="106.99"/>
    <n v="2"/>
    <x v="3"/>
    <x v="37"/>
    <n v="5"/>
    <n v="11"/>
    <n v="1993"/>
    <n v="6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226"/>
    <x v="191"/>
    <s v="Basit Ali (Pak)"/>
    <n v="127"/>
    <s v="Notout"/>
    <s v="-"/>
    <n v="79"/>
    <n v="12"/>
    <n v="5"/>
    <n v="160.75"/>
    <n v="1"/>
    <x v="7"/>
    <x v="37"/>
    <n v="5"/>
    <n v="11"/>
    <n v="1993"/>
    <n v="6"/>
    <s v="Good"/>
    <s v="Ok"/>
    <b v="0"/>
    <n v="1"/>
    <s v="Good"/>
    <s v="Good"/>
    <s v="Basit Ali "/>
    <s v="Pak"/>
    <n v="11"/>
    <n v="15"/>
    <x v="3"/>
    <n v="6"/>
    <s v="Basit"/>
    <s v="Ali"/>
    <n v="3"/>
    <s v="ALI"/>
    <s v="Basit Ali belongs to Pakistan"/>
  </r>
  <r>
    <n v="227"/>
    <x v="192"/>
    <s v="HP Tillakaratne (SL)"/>
    <n v="104"/>
    <s v="Out"/>
    <s v="-"/>
    <n v="116"/>
    <n v="7"/>
    <n v="0"/>
    <n v="89.65"/>
    <n v="2"/>
    <x v="7"/>
    <x v="40"/>
    <n v="9"/>
    <n v="11"/>
    <n v="1993"/>
    <n v="3"/>
    <s v="Slow"/>
    <s v="Ok"/>
    <b v="0"/>
    <n v="0"/>
    <s v="Slow"/>
    <s v="Slow"/>
    <s v="HP Tillakaratne "/>
    <s v="SL"/>
    <n v="17"/>
    <n v="20"/>
    <x v="5"/>
    <n v="3"/>
    <s v="HP"/>
    <s v="Tillakaratne"/>
    <n v="12"/>
    <s v="TILLAKARATNE"/>
    <s v="HP Tillakaratne belongs to Sri Lanka"/>
  </r>
  <r>
    <n v="228"/>
    <x v="193"/>
    <s v="G Kirsten (SA)"/>
    <n v="112"/>
    <s v="Notout"/>
    <n v="199"/>
    <n v="137"/>
    <n v="8"/>
    <n v="0"/>
    <n v="81.75"/>
    <n v="1"/>
    <x v="0"/>
    <x v="10"/>
    <n v="21"/>
    <n v="1"/>
    <n v="1994"/>
    <n v="6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229"/>
    <x v="194"/>
    <s v="ME Waugh (Aus)"/>
    <n v="107"/>
    <s v="Out"/>
    <n v="143"/>
    <n v="111"/>
    <n v="8"/>
    <n v="0"/>
    <n v="96.39"/>
    <n v="1"/>
    <x v="10"/>
    <x v="11"/>
    <n v="23"/>
    <n v="1"/>
    <n v="1994"/>
    <n v="1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30"/>
    <x v="195"/>
    <s v="NS Sidhu (India)"/>
    <n v="108"/>
    <s v="Out"/>
    <n v="207"/>
    <n v="132"/>
    <n v="8"/>
    <n v="0"/>
    <n v="81.81"/>
    <n v="1"/>
    <x v="6"/>
    <x v="39"/>
    <n v="15"/>
    <n v="2"/>
    <n v="1994"/>
    <n v="3"/>
    <s v="Slow"/>
    <s v="Ok"/>
    <b v="0"/>
    <n v="0"/>
    <s v="Slow"/>
    <s v="Slow"/>
    <s v="NS Sidhu "/>
    <s v="India"/>
    <n v="10"/>
    <n v="16"/>
    <x v="6"/>
    <n v="3"/>
    <s v="NS"/>
    <s v="Sidhu"/>
    <n v="5"/>
    <s v="SIDHU"/>
    <e v="#N/A"/>
  </r>
  <r>
    <n v="231"/>
    <x v="196"/>
    <s v="WJ Cronje (SA)"/>
    <n v="112"/>
    <s v="Out"/>
    <n v="147"/>
    <n v="120"/>
    <n v="7"/>
    <n v="3"/>
    <n v="93.33"/>
    <n v="1"/>
    <x v="0"/>
    <x v="68"/>
    <n v="19"/>
    <n v="2"/>
    <n v="1994"/>
    <n v="7"/>
    <s v="Slow"/>
    <s v="Ok"/>
    <b v="0"/>
    <n v="0"/>
    <s v="Slow"/>
    <s v="Slow"/>
    <s v="WJ Cronje "/>
    <s v="SA"/>
    <n v="11"/>
    <n v="14"/>
    <x v="8"/>
    <n v="3"/>
    <s v="WJ"/>
    <s v="Cronje"/>
    <n v="6"/>
    <s v="CRONJE"/>
    <e v="#N/A"/>
  </r>
  <r>
    <n v="232"/>
    <x v="197"/>
    <s v="DL Haynes (WI)"/>
    <n v="115"/>
    <s v="Out"/>
    <n v="196"/>
    <n v="112"/>
    <n v="14"/>
    <n v="0"/>
    <n v="102.67"/>
    <n v="1"/>
    <x v="2"/>
    <x v="36"/>
    <n v="5"/>
    <n v="3"/>
    <n v="1994"/>
    <n v="7"/>
    <s v="Ok"/>
    <s v="Ok"/>
    <b v="0"/>
    <n v="0"/>
    <s v="Ok"/>
    <s v="Ok"/>
    <s v="DL Haynes "/>
    <s v="WI"/>
    <n v="11"/>
    <n v="14"/>
    <x v="1"/>
    <n v="3"/>
    <s v="DL"/>
    <s v="Haynes"/>
    <n v="6"/>
    <s v="HAYNES"/>
    <s v="DL Haynes belongs to West Indies"/>
  </r>
  <r>
    <n v="233"/>
    <x v="198"/>
    <s v="AP Gurusinha (SL)"/>
    <n v="117"/>
    <s v="Notout"/>
    <n v="190"/>
    <n v="140"/>
    <n v="9"/>
    <n v="1"/>
    <n v="83.57"/>
    <n v="2"/>
    <x v="1"/>
    <x v="37"/>
    <n v="18"/>
    <n v="4"/>
    <n v="1994"/>
    <n v="2"/>
    <s v="Slow"/>
    <s v="Ok"/>
    <b v="0"/>
    <n v="0"/>
    <s v="Slow"/>
    <s v="Slow"/>
    <s v="AP Gurusinha "/>
    <s v="SL"/>
    <n v="14"/>
    <n v="17"/>
    <x v="5"/>
    <n v="3"/>
    <s v="AP"/>
    <s v="Gurusinha"/>
    <n v="9"/>
    <s v="GURUSINHA"/>
    <s v="AP Gurusinha belongs to Sri Lanka"/>
  </r>
  <r>
    <n v="234"/>
    <x v="199"/>
    <s v="Inzamam ul-Haq (Pak)"/>
    <n v="137"/>
    <s v="Notout"/>
    <n v="179"/>
    <n v="129"/>
    <n v="15"/>
    <n v="0"/>
    <n v="106.2"/>
    <n v="1"/>
    <x v="1"/>
    <x v="37"/>
    <n v="20"/>
    <n v="4"/>
    <n v="1994"/>
    <n v="4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235"/>
    <x v="199"/>
    <s v="Aamer Sohail (Pak)"/>
    <n v="134"/>
    <s v="Out"/>
    <n v="210"/>
    <n v="146"/>
    <n v="13"/>
    <n v="0"/>
    <n v="91.78"/>
    <n v="1"/>
    <x v="1"/>
    <x v="37"/>
    <n v="20"/>
    <n v="4"/>
    <n v="1994"/>
    <n v="4"/>
    <s v="Slow"/>
    <s v="Ok"/>
    <b v="0"/>
    <n v="0"/>
    <s v="Slow"/>
    <s v="Slow"/>
    <s v="Aamer Sohail "/>
    <s v="Pak"/>
    <n v="14"/>
    <n v="18"/>
    <x v="3"/>
    <n v="6"/>
    <s v="Aamer"/>
    <s v="Sohail"/>
    <n v="6"/>
    <s v="SOHAIL"/>
    <s v="Aamer Sohail belongs to Pakistan"/>
  </r>
  <r>
    <n v="236"/>
    <x v="200"/>
    <s v="SR Tendulkar (India)"/>
    <n v="110"/>
    <s v="Out"/>
    <n v="186"/>
    <n v="130"/>
    <n v="8"/>
    <n v="2"/>
    <n v="84.61"/>
    <n v="1"/>
    <x v="0"/>
    <x v="63"/>
    <n v="9"/>
    <n v="9"/>
    <n v="1994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237"/>
    <x v="201"/>
    <s v="Ijaz Ahmed (Pak)"/>
    <n v="110"/>
    <s v="Out"/>
    <n v="134"/>
    <n v="110"/>
    <n v="13"/>
    <n v="1"/>
    <n v="100"/>
    <n v="1"/>
    <x v="10"/>
    <x v="58"/>
    <n v="20"/>
    <n v="10"/>
    <n v="1994"/>
    <n v="5"/>
    <s v="Slow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238"/>
    <x v="202"/>
    <s v="ME Waugh (Aus)"/>
    <n v="121"/>
    <s v="Notout"/>
    <n v="202"/>
    <n v="134"/>
    <n v="9"/>
    <n v="0"/>
    <n v="90.29"/>
    <n v="1"/>
    <x v="3"/>
    <x v="58"/>
    <n v="22"/>
    <n v="10"/>
    <n v="1994"/>
    <n v="7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39"/>
    <x v="202"/>
    <s v="Saeed Anwar (Pak)"/>
    <n v="104"/>
    <s v="Notout"/>
    <n v="172"/>
    <n v="119"/>
    <n v="13"/>
    <n v="1"/>
    <n v="87.39"/>
    <n v="2"/>
    <x v="0"/>
    <x v="58"/>
    <n v="22"/>
    <n v="10"/>
    <n v="1994"/>
    <n v="7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240"/>
    <x v="203"/>
    <s v="WJ Cronje (SA)"/>
    <n v="100"/>
    <s v="Notout"/>
    <n v="198"/>
    <n v="124"/>
    <n v="4"/>
    <n v="3"/>
    <n v="80.64"/>
    <n v="1"/>
    <x v="0"/>
    <x v="69"/>
    <n v="24"/>
    <n v="10"/>
    <n v="1994"/>
    <n v="2"/>
    <s v="Slow"/>
    <s v="Ok"/>
    <b v="0"/>
    <n v="0"/>
    <s v="Slow"/>
    <s v="Slow"/>
    <s v="WJ Cronje "/>
    <s v="SA"/>
    <n v="11"/>
    <n v="14"/>
    <x v="8"/>
    <n v="3"/>
    <s v="WJ"/>
    <s v="Cronje"/>
    <n v="6"/>
    <s v="CRONJE"/>
    <e v="#N/A"/>
  </r>
  <r>
    <n v="241"/>
    <x v="204"/>
    <s v="SR Tendulkar (India)"/>
    <n v="115"/>
    <s v="Out"/>
    <n v="184"/>
    <n v="136"/>
    <n v="9"/>
    <n v="3"/>
    <n v="84.55"/>
    <n v="2"/>
    <x v="1"/>
    <x v="54"/>
    <n v="28"/>
    <n v="10"/>
    <n v="1994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242"/>
    <x v="204"/>
    <s v="KR Rutherford (NZ)"/>
    <n v="108"/>
    <s v="Out"/>
    <n v="137"/>
    <n v="102"/>
    <n v="13"/>
    <n v="0"/>
    <n v="105.88"/>
    <n v="1"/>
    <x v="5"/>
    <x v="54"/>
    <n v="28"/>
    <n v="10"/>
    <n v="1994"/>
    <n v="6"/>
    <s v="Ok"/>
    <s v="Ok"/>
    <b v="0"/>
    <n v="0"/>
    <s v="Ok"/>
    <s v="Ok"/>
    <s v="KR Rutherford "/>
    <s v="NZ"/>
    <n v="15"/>
    <n v="18"/>
    <x v="2"/>
    <n v="3"/>
    <s v="KR"/>
    <s v="Rutherford"/>
    <n v="10"/>
    <s v="RUTHERFORD"/>
    <s v="KR Rutherford belongs to New Zealand"/>
  </r>
  <r>
    <n v="243"/>
    <x v="205"/>
    <s v="M Prabhakar (India)"/>
    <n v="102"/>
    <s v="Notout"/>
    <n v="215"/>
    <n v="154"/>
    <n v="9"/>
    <n v="0"/>
    <n v="66.23"/>
    <n v="2"/>
    <x v="7"/>
    <x v="56"/>
    <n v="30"/>
    <n v="10"/>
    <n v="1994"/>
    <n v="1"/>
    <s v="Slow"/>
    <s v="Ok"/>
    <b v="0"/>
    <n v="0"/>
    <s v="Slow"/>
    <s v="Slow"/>
    <s v="M Prabhakar "/>
    <s v="India"/>
    <n v="13"/>
    <n v="19"/>
    <x v="6"/>
    <n v="2"/>
    <s v="M"/>
    <s v="Prabhakar"/>
    <n v="9"/>
    <s v="PRABHAKAR"/>
    <e v="#N/A"/>
  </r>
  <r>
    <n v="244"/>
    <x v="206"/>
    <s v="CL Hooper (WI)"/>
    <n v="111"/>
    <s v="Out"/>
    <n v="148"/>
    <n v="114"/>
    <n v="11"/>
    <n v="0"/>
    <n v="97.36"/>
    <n v="1"/>
    <x v="1"/>
    <x v="70"/>
    <n v="1"/>
    <n v="11"/>
    <n v="1994"/>
    <n v="3"/>
    <s v="Slow"/>
    <s v="Ok"/>
    <b v="0"/>
    <n v="0"/>
    <s v="Slow"/>
    <s v="Slow"/>
    <s v="CL Hooper "/>
    <s v="WI"/>
    <n v="11"/>
    <n v="14"/>
    <x v="1"/>
    <n v="3"/>
    <s v="CL"/>
    <s v="Hooper"/>
    <n v="6"/>
    <s v="HOOPER"/>
    <s v="CL Hooper belongs to West Indies"/>
  </r>
  <r>
    <n v="245"/>
    <x v="207"/>
    <s v="RS Mahanama (SL)"/>
    <n v="119"/>
    <s v="Notout"/>
    <n v="205"/>
    <n v="142"/>
    <n v="8"/>
    <n v="0"/>
    <n v="83.8"/>
    <n v="1"/>
    <x v="8"/>
    <x v="71"/>
    <n v="3"/>
    <n v="11"/>
    <n v="1994"/>
    <n v="5"/>
    <s v="Slow"/>
    <s v="Ok"/>
    <b v="0"/>
    <n v="0"/>
    <s v="Slow"/>
    <s v="Slow"/>
    <s v="RS Mahanama "/>
    <s v="SL"/>
    <n v="13"/>
    <n v="16"/>
    <x v="5"/>
    <n v="3"/>
    <s v="RS"/>
    <s v="Mahanama"/>
    <n v="8"/>
    <s v="MAHANAMA"/>
    <s v="RS Mahanama belongs to Sri Lanka"/>
  </r>
  <r>
    <n v="246"/>
    <x v="208"/>
    <s v="ADR Campbell (Zim)"/>
    <n v="131"/>
    <s v="Notout"/>
    <n v="151"/>
    <n v="115"/>
    <n v="11"/>
    <n v="4"/>
    <n v="113.91"/>
    <n v="1"/>
    <x v="6"/>
    <x v="71"/>
    <n v="5"/>
    <n v="11"/>
    <n v="1994"/>
    <n v="7"/>
    <s v="Ok"/>
    <s v="Ok"/>
    <b v="0"/>
    <n v="0"/>
    <s v="Ok"/>
    <s v="Ok"/>
    <s v="ADR Campbell "/>
    <s v="Zim"/>
    <n v="14"/>
    <n v="18"/>
    <x v="7"/>
    <n v="4"/>
    <s v="ADR"/>
    <s v="Campbell"/>
    <n v="8"/>
    <s v="CAMPBELL"/>
    <e v="#N/A"/>
  </r>
  <r>
    <n v="247"/>
    <x v="208"/>
    <s v="RS Mahanama (SL)"/>
    <n v="108"/>
    <s v="Out"/>
    <n v="167"/>
    <n v="149"/>
    <n v="6"/>
    <n v="1"/>
    <n v="72.48"/>
    <n v="2"/>
    <x v="8"/>
    <x v="71"/>
    <n v="5"/>
    <n v="11"/>
    <n v="1994"/>
    <n v="7"/>
    <s v="Slow"/>
    <s v="Ok"/>
    <b v="0"/>
    <n v="0"/>
    <s v="Slow"/>
    <s v="Slow"/>
    <s v="RS Mahanama "/>
    <s v="SL"/>
    <n v="13"/>
    <n v="16"/>
    <x v="5"/>
    <n v="3"/>
    <s v="RS"/>
    <s v="Mahanama"/>
    <n v="8"/>
    <s v="MAHANAMA"/>
    <s v="RS Mahanama belongs to Sri Lanka"/>
  </r>
  <r>
    <n v="248"/>
    <x v="209"/>
    <s v="PA de Silva (SL)"/>
    <n v="107"/>
    <s v="Notout"/>
    <n v="139"/>
    <n v="100"/>
    <n v="9"/>
    <n v="1"/>
    <n v="107"/>
    <n v="1"/>
    <x v="8"/>
    <x v="71"/>
    <n v="6"/>
    <n v="11"/>
    <n v="1994"/>
    <n v="1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249"/>
    <x v="210"/>
    <s v="NS Sidhu (India)"/>
    <n v="114"/>
    <s v="Notout"/>
    <n v="125"/>
    <n v="103"/>
    <n v="9"/>
    <n v="2"/>
    <n v="110.67"/>
    <n v="1"/>
    <x v="7"/>
    <x v="72"/>
    <n v="7"/>
    <n v="11"/>
    <n v="1994"/>
    <n v="2"/>
    <s v="Ok"/>
    <s v="Ok"/>
    <b v="0"/>
    <n v="0"/>
    <s v="Ok"/>
    <s v="Ok"/>
    <s v="NS Sidhu "/>
    <s v="India"/>
    <n v="10"/>
    <n v="16"/>
    <x v="6"/>
    <n v="3"/>
    <s v="NS"/>
    <s v="Sidhu"/>
    <n v="5"/>
    <s v="SIDHU"/>
    <e v="#N/A"/>
  </r>
  <r>
    <n v="250"/>
    <x v="211"/>
    <s v="A Jadeja (India)"/>
    <n v="104"/>
    <s v="Out"/>
    <n v="182"/>
    <n v="126"/>
    <n v="4"/>
    <n v="3"/>
    <n v="82.53"/>
    <n v="2"/>
    <x v="7"/>
    <x v="33"/>
    <n v="9"/>
    <n v="11"/>
    <n v="1994"/>
    <n v="4"/>
    <s v="Slow"/>
    <s v="Ok"/>
    <b v="0"/>
    <n v="0"/>
    <s v="Slow"/>
    <s v="Slow"/>
    <s v="A Jadeja "/>
    <s v="India"/>
    <n v="10"/>
    <n v="16"/>
    <x v="6"/>
    <n v="2"/>
    <s v="A"/>
    <s v="Jadeja"/>
    <n v="6"/>
    <s v="JADEJA"/>
    <e v="#N/A"/>
  </r>
  <r>
    <n v="251"/>
    <x v="212"/>
    <s v="SR Tendulkar (India)"/>
    <n v="105"/>
    <s v="Out"/>
    <n v="180"/>
    <n v="134"/>
    <n v="10"/>
    <n v="0"/>
    <n v="78.349999999999994"/>
    <n v="1"/>
    <x v="7"/>
    <x v="38"/>
    <n v="11"/>
    <n v="11"/>
    <n v="1994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252"/>
    <x v="213"/>
    <s v="A Ranatunga (SL)"/>
    <n v="101"/>
    <s v="Notout"/>
    <n v="143"/>
    <n v="108"/>
    <n v="8"/>
    <n v="0"/>
    <n v="93.51"/>
    <n v="1"/>
    <x v="3"/>
    <x v="66"/>
    <n v="2"/>
    <n v="12"/>
    <n v="1994"/>
    <n v="6"/>
    <s v="Slow"/>
    <s v="Ok"/>
    <b v="0"/>
    <n v="0"/>
    <s v="Slow"/>
    <s v="Slow"/>
    <s v="A Ranatunga "/>
    <s v="SL"/>
    <n v="13"/>
    <n v="16"/>
    <x v="5"/>
    <n v="2"/>
    <s v="A"/>
    <s v="Ranatunga"/>
    <n v="9"/>
    <s v="RANATUNGA"/>
    <s v="A Ranatunga belongs to Sri Lanka"/>
  </r>
  <r>
    <n v="253"/>
    <x v="213"/>
    <s v="Aamer Sohail (Pak)"/>
    <n v="100"/>
    <s v="Out"/>
    <s v="-"/>
    <n v="119"/>
    <n v="8"/>
    <n v="0"/>
    <n v="84.03"/>
    <n v="2"/>
    <x v="6"/>
    <x v="66"/>
    <n v="2"/>
    <n v="12"/>
    <n v="1994"/>
    <n v="6"/>
    <s v="Slow"/>
    <s v="Ok"/>
    <b v="0"/>
    <n v="0"/>
    <s v="Slow"/>
    <s v="Slow"/>
    <s v="Aamer Sohail "/>
    <s v="Pak"/>
    <n v="14"/>
    <n v="18"/>
    <x v="3"/>
    <n v="6"/>
    <s v="Aamer"/>
    <s v="Sohail"/>
    <n v="6"/>
    <s v="SOHAIL"/>
    <s v="Aamer Sohail belongs to Pakistan"/>
  </r>
  <r>
    <n v="254"/>
    <x v="214"/>
    <s v="ST Jayasuriya (SL)"/>
    <n v="140"/>
    <s v="Out"/>
    <n v="183"/>
    <n v="143"/>
    <n v="9"/>
    <n v="6"/>
    <n v="97.9"/>
    <n v="1"/>
    <x v="1"/>
    <x v="64"/>
    <n v="8"/>
    <n v="12"/>
    <n v="1994"/>
    <n v="5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255"/>
    <x v="214"/>
    <s v="SG Law (Aus)"/>
    <n v="110"/>
    <s v="Out"/>
    <n v="162"/>
    <n v="135"/>
    <n v="6"/>
    <n v="1"/>
    <n v="81.48"/>
    <n v="1"/>
    <x v="8"/>
    <x v="55"/>
    <n v="8"/>
    <n v="12"/>
    <n v="1994"/>
    <n v="5"/>
    <s v="Slow"/>
    <s v="Ok"/>
    <b v="0"/>
    <n v="0"/>
    <s v="Slow"/>
    <s v="Slow"/>
    <s v="SG Law "/>
    <s v="Aus"/>
    <n v="8"/>
    <n v="12"/>
    <x v="4"/>
    <n v="3"/>
    <s v="SG"/>
    <s v="Law"/>
    <n v="3"/>
    <s v="LAW"/>
    <s v="SG Law belongs to Australia"/>
  </r>
  <r>
    <n v="256"/>
    <x v="215"/>
    <s v="DJ Callaghan (SA)"/>
    <n v="170"/>
    <s v="Notout"/>
    <n v="204"/>
    <n v="143"/>
    <n v="19"/>
    <n v="4"/>
    <n v="118.18"/>
    <n v="1"/>
    <x v="1"/>
    <x v="62"/>
    <n v="11"/>
    <n v="12"/>
    <n v="1994"/>
    <n v="1"/>
    <s v="Ok"/>
    <s v="Ok"/>
    <b v="0"/>
    <n v="0"/>
    <s v="Ok"/>
    <s v="Ok"/>
    <s v="DJ Callaghan "/>
    <s v="SA"/>
    <n v="14"/>
    <n v="17"/>
    <x v="8"/>
    <n v="3"/>
    <s v="DJ"/>
    <s v="Callaghan"/>
    <n v="9"/>
    <s v="CALLAGHAN"/>
    <e v="#N/A"/>
  </r>
  <r>
    <n v="257"/>
    <x v="215"/>
    <s v="AC Parore (NZ)"/>
    <n v="108"/>
    <s v="Out"/>
    <n v="145"/>
    <n v="95"/>
    <n v="8"/>
    <n v="3"/>
    <n v="113.68"/>
    <n v="2"/>
    <x v="10"/>
    <x v="62"/>
    <n v="11"/>
    <n v="12"/>
    <n v="1994"/>
    <n v="1"/>
    <s v="Ok"/>
    <s v="Ok"/>
    <b v="0"/>
    <n v="0"/>
    <s v="Ok"/>
    <s v="Ok"/>
    <s v="AC Parore "/>
    <s v="NZ"/>
    <n v="11"/>
    <n v="14"/>
    <x v="2"/>
    <n v="3"/>
    <s v="AC"/>
    <s v="Parore"/>
    <n v="6"/>
    <s v="PARORE"/>
    <s v="AC Parore belongs to New Zealand"/>
  </r>
  <r>
    <n v="258"/>
    <x v="216"/>
    <s v="Ijaz Ahmed (Pak)"/>
    <n v="114"/>
    <s v="Notout"/>
    <n v="134"/>
    <n v="90"/>
    <n v="17"/>
    <n v="3"/>
    <n v="126.66"/>
    <n v="2"/>
    <x v="10"/>
    <x v="66"/>
    <n v="17"/>
    <n v="12"/>
    <n v="1994"/>
    <n v="7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259"/>
    <x v="217"/>
    <s v="KR Rutherford (NZ)"/>
    <n v="102"/>
    <s v="Notout"/>
    <n v="130"/>
    <n v="98"/>
    <n v="7"/>
    <n v="2"/>
    <n v="104.08"/>
    <n v="1"/>
    <x v="6"/>
    <x v="65"/>
    <n v="18"/>
    <n v="12"/>
    <n v="1994"/>
    <n v="1"/>
    <s v="Ok"/>
    <s v="Ok"/>
    <b v="0"/>
    <n v="0"/>
    <s v="Ok"/>
    <s v="Ok"/>
    <s v="KR Rutherford "/>
    <s v="NZ"/>
    <n v="15"/>
    <n v="18"/>
    <x v="2"/>
    <n v="3"/>
    <s v="KR"/>
    <s v="Rutherford"/>
    <n v="10"/>
    <s v="RUTHERFORD"/>
    <s v="KR Rutherford belongs to New Zealand"/>
  </r>
  <r>
    <n v="260"/>
    <x v="218"/>
    <s v="MJR Rindel (SA)"/>
    <n v="106"/>
    <s v="Out"/>
    <n v="176"/>
    <n v="139"/>
    <n v="9"/>
    <n v="0"/>
    <n v="76.25"/>
    <n v="1"/>
    <x v="3"/>
    <x v="68"/>
    <n v="12"/>
    <n v="1"/>
    <n v="1995"/>
    <n v="5"/>
    <s v="Slow"/>
    <s v="Ok"/>
    <b v="0"/>
    <n v="0"/>
    <s v="Slow"/>
    <s v="Slow"/>
    <s v="MJR Rindel "/>
    <s v="SA"/>
    <n v="12"/>
    <n v="15"/>
    <x v="8"/>
    <n v="4"/>
    <s v="MJR"/>
    <s v="Rindel"/>
    <n v="6"/>
    <s v="RINDEL"/>
    <e v="#N/A"/>
  </r>
  <r>
    <n v="261"/>
    <x v="219"/>
    <s v="Saeed Anwar (Pak)"/>
    <n v="103"/>
    <s v="Notout"/>
    <n v="194"/>
    <n v="131"/>
    <n v="6"/>
    <n v="0"/>
    <n v="78.62"/>
    <n v="2"/>
    <x v="8"/>
    <x v="71"/>
    <n v="22"/>
    <n v="2"/>
    <n v="1995"/>
    <n v="4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262"/>
    <x v="220"/>
    <s v="Inzamam ul-Haq (Pak)"/>
    <n v="116"/>
    <s v="Notout"/>
    <n v="170"/>
    <n v="138"/>
    <n v="9"/>
    <n v="1"/>
    <n v="84.05"/>
    <n v="2"/>
    <x v="8"/>
    <x v="71"/>
    <n v="25"/>
    <n v="2"/>
    <n v="1995"/>
    <n v="7"/>
    <s v="Slow"/>
    <s v="Ok"/>
    <b v="0"/>
    <n v="0"/>
    <s v="Slow"/>
    <s v="Slow"/>
    <s v="Inzamam-ul-Haq "/>
    <s v="Pak"/>
    <n v="16"/>
    <n v="20"/>
    <x v="3"/>
    <n v="8"/>
    <s v="Inzamam"/>
    <s v="ul-Haq"/>
    <n v="6"/>
    <s v="UL-HAQ"/>
    <s v="Inzamam ul-Haq belongs to Pakistan"/>
  </r>
  <r>
    <n v="263"/>
    <x v="221"/>
    <s v="BC Lara (WI)"/>
    <n v="139"/>
    <s v="Out"/>
    <n v="168"/>
    <n v="123"/>
    <n v="15"/>
    <n v="3"/>
    <n v="113"/>
    <n v="1"/>
    <x v="0"/>
    <x v="36"/>
    <n v="12"/>
    <n v="3"/>
    <n v="1995"/>
    <n v="1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264"/>
    <x v="222"/>
    <s v="AP Gurusinha (SL)"/>
    <n v="108"/>
    <s v="Out"/>
    <n v="182"/>
    <n v="149"/>
    <n v="10"/>
    <n v="1"/>
    <n v="72.48"/>
    <n v="1"/>
    <x v="1"/>
    <x v="13"/>
    <n v="1"/>
    <n v="4"/>
    <n v="1995"/>
    <n v="7"/>
    <s v="Slow"/>
    <s v="Ok"/>
    <b v="0"/>
    <n v="0"/>
    <s v="Slow"/>
    <s v="Slow"/>
    <s v="AP Gurusinha "/>
    <s v="SL"/>
    <n v="14"/>
    <n v="17"/>
    <x v="5"/>
    <n v="3"/>
    <s v="AP"/>
    <s v="Gurusinha"/>
    <n v="9"/>
    <s v="GURUSINHA"/>
    <s v="AP Gurusinha belongs to Sri Lanka"/>
  </r>
  <r>
    <n v="265"/>
    <x v="223"/>
    <s v="SR Tendulkar (India)"/>
    <n v="112"/>
    <s v="Notout"/>
    <n v="137"/>
    <n v="107"/>
    <n v="15"/>
    <n v="1"/>
    <n v="104.67"/>
    <n v="2"/>
    <x v="6"/>
    <x v="37"/>
    <n v="9"/>
    <n v="4"/>
    <n v="1995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266"/>
    <x v="224"/>
    <s v="MA Atherton (Eng)"/>
    <n v="127"/>
    <s v="Out"/>
    <n v="202"/>
    <n v="160"/>
    <n v="14"/>
    <n v="1"/>
    <n v="79.37"/>
    <n v="1"/>
    <x v="7"/>
    <x v="7"/>
    <n v="28"/>
    <n v="5"/>
    <n v="1995"/>
    <n v="1"/>
    <s v="Slow"/>
    <s v="Ok"/>
    <b v="0"/>
    <n v="0"/>
    <s v="Slow"/>
    <s v="Slow"/>
    <s v="MA Atherton "/>
    <s v="Eng"/>
    <n v="13"/>
    <n v="17"/>
    <x v="0"/>
    <n v="3"/>
    <s v="MA"/>
    <s v="Atherton"/>
    <n v="8"/>
    <s v="ATHERTON"/>
    <s v="MA Atherton belongs to England"/>
  </r>
  <r>
    <n v="267"/>
    <x v="225"/>
    <s v="A Ranatunga (SL)"/>
    <n v="102"/>
    <s v="Notout"/>
    <s v="-"/>
    <n v="112"/>
    <n v="9"/>
    <n v="0"/>
    <n v="91.07"/>
    <n v="1"/>
    <x v="3"/>
    <x v="18"/>
    <n v="29"/>
    <n v="9"/>
    <n v="1995"/>
    <n v="6"/>
    <s v="Slow"/>
    <s v="Ok"/>
    <b v="0"/>
    <n v="0"/>
    <s v="Slow"/>
    <s v="Slow"/>
    <s v="A Ranatunga "/>
    <s v="SL"/>
    <n v="13"/>
    <n v="16"/>
    <x v="5"/>
    <n v="2"/>
    <s v="A"/>
    <s v="Ranatunga"/>
    <n v="9"/>
    <s v="RANATUNGA"/>
    <s v="A Ranatunga belongs to Sri Lanka"/>
  </r>
  <r>
    <n v="268"/>
    <x v="225"/>
    <s v="Saleem Elahi (Pak)"/>
    <n v="102"/>
    <s v="Notout"/>
    <s v="-"/>
    <n v="133"/>
    <n v="7"/>
    <n v="1"/>
    <n v="76.69"/>
    <n v="2"/>
    <x v="6"/>
    <x v="18"/>
    <n v="29"/>
    <n v="9"/>
    <n v="1995"/>
    <n v="6"/>
    <s v="Slow"/>
    <s v="Ok"/>
    <b v="0"/>
    <n v="0"/>
    <s v="Slow"/>
    <s v="Slow"/>
    <s v="Saleem Elahi "/>
    <s v="Pak"/>
    <n v="14"/>
    <n v="18"/>
    <x v="3"/>
    <n v="7"/>
    <s v="Saleem"/>
    <s v="Elahi"/>
    <n v="5"/>
    <s v="ELAHI"/>
    <s v="Saleem Elahi belongs to Pakistan"/>
  </r>
  <r>
    <n v="269"/>
    <x v="226"/>
    <s v="RS Mahanama (SL)"/>
    <n v="101"/>
    <s v="Out"/>
    <s v="-"/>
    <n v="153"/>
    <n v="5"/>
    <n v="1"/>
    <n v="66.010000000000005"/>
    <n v="1"/>
    <x v="7"/>
    <x v="37"/>
    <n v="11"/>
    <n v="10"/>
    <n v="1995"/>
    <n v="4"/>
    <s v="Slow"/>
    <s v="Ok"/>
    <b v="0"/>
    <n v="0"/>
    <s v="Slow"/>
    <s v="Slow"/>
    <s v="RS Mahanama "/>
    <s v="SL"/>
    <n v="13"/>
    <n v="16"/>
    <x v="5"/>
    <n v="3"/>
    <s v="RS"/>
    <s v="Mahanama"/>
    <n v="8"/>
    <s v="MAHANAMA"/>
    <s v="RS Mahanama belongs to Sri Lanka"/>
  </r>
  <r>
    <n v="270"/>
    <x v="227"/>
    <s v="Rameez Raja (Pak)"/>
    <n v="104"/>
    <s v="Notout"/>
    <s v="-"/>
    <n v="134"/>
    <n v="7"/>
    <n v="1"/>
    <n v="77.61"/>
    <n v="1"/>
    <x v="7"/>
    <x v="37"/>
    <n v="13"/>
    <n v="10"/>
    <n v="1995"/>
    <n v="6"/>
    <s v="Slow"/>
    <s v="Ok"/>
    <b v="0"/>
    <n v="0"/>
    <s v="Slow"/>
    <s v="Slow"/>
    <s v="Rameez Raja "/>
    <s v="Pak"/>
    <n v="13"/>
    <n v="17"/>
    <x v="3"/>
    <n v="7"/>
    <s v="Rameez"/>
    <s v="Raja"/>
    <n v="4"/>
    <s v="RAJA"/>
    <s v="Rameez Raja belongs to Pakistan"/>
  </r>
  <r>
    <n v="271"/>
    <x v="228"/>
    <s v="BC Lara (WI)"/>
    <n v="169"/>
    <s v="Out"/>
    <s v="-"/>
    <n v="129"/>
    <n v="15"/>
    <n v="4"/>
    <n v="131"/>
    <n v="1"/>
    <x v="6"/>
    <x v="37"/>
    <n v="16"/>
    <n v="10"/>
    <n v="1995"/>
    <n v="2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272"/>
    <x v="228"/>
    <s v="HP Tillakaratne (SL)"/>
    <n v="100"/>
    <s v="Out"/>
    <s v="-"/>
    <n v="106"/>
    <n v="4"/>
    <n v="1"/>
    <n v="94.33"/>
    <n v="2"/>
    <x v="7"/>
    <x v="37"/>
    <n v="16"/>
    <n v="10"/>
    <n v="1995"/>
    <n v="2"/>
    <s v="Slow"/>
    <s v="Ok"/>
    <b v="0"/>
    <n v="0"/>
    <s v="Slow"/>
    <s v="Slow"/>
    <s v="HP Tillakaratne "/>
    <s v="SL"/>
    <n v="17"/>
    <n v="20"/>
    <x v="5"/>
    <n v="3"/>
    <s v="HP"/>
    <s v="Tillakaratne"/>
    <n v="12"/>
    <s v="TILLAKARATNE"/>
    <s v="HP Tillakaratne belongs to Sri Lanka"/>
  </r>
  <r>
    <n v="273"/>
    <x v="229"/>
    <s v="BM McMillan (SA)"/>
    <n v="127"/>
    <s v="Out"/>
    <n v="181"/>
    <n v="120"/>
    <n v="14"/>
    <n v="3"/>
    <n v="105.83"/>
    <n v="1"/>
    <x v="8"/>
    <x v="71"/>
    <n v="21"/>
    <n v="10"/>
    <n v="1995"/>
    <n v="7"/>
    <s v="Ok"/>
    <s v="Ok"/>
    <b v="0"/>
    <n v="0"/>
    <s v="Ok"/>
    <s v="Ok"/>
    <s v="BM McMillan "/>
    <s v="SA"/>
    <n v="13"/>
    <n v="16"/>
    <x v="8"/>
    <n v="3"/>
    <s v="BM"/>
    <s v="McMillan"/>
    <n v="8"/>
    <s v="MCMILLAN"/>
    <e v="#N/A"/>
  </r>
  <r>
    <n v="274"/>
    <x v="230"/>
    <s v="MD Crowe (NZ)"/>
    <n v="107"/>
    <s v="Notout"/>
    <n v="189"/>
    <n v="129"/>
    <n v="9"/>
    <n v="2"/>
    <n v="82.94"/>
    <n v="2"/>
    <x v="5"/>
    <x v="26"/>
    <n v="15"/>
    <n v="11"/>
    <n v="1995"/>
    <n v="4"/>
    <s v="Slow"/>
    <s v="Ok"/>
    <b v="0"/>
    <n v="0"/>
    <s v="Slow"/>
    <s v="Slow"/>
    <s v="MD Crowe "/>
    <s v="NZ"/>
    <n v="10"/>
    <n v="13"/>
    <x v="2"/>
    <n v="3"/>
    <s v="MD"/>
    <s v="Crowe"/>
    <n v="5"/>
    <s v="CROWE"/>
    <s v="MD Crowe belongs to New Zealand"/>
  </r>
  <r>
    <n v="275"/>
    <x v="231"/>
    <s v="CL Cairns (NZ)"/>
    <n v="103"/>
    <s v="Out"/>
    <n v="87"/>
    <n v="87"/>
    <n v="10"/>
    <n v="4"/>
    <n v="118.39"/>
    <n v="1"/>
    <x v="5"/>
    <x v="32"/>
    <n v="24"/>
    <n v="11"/>
    <n v="1995"/>
    <n v="6"/>
    <s v="Ok"/>
    <s v="Ok"/>
    <b v="0"/>
    <n v="0"/>
    <s v="Ok"/>
    <s v="Ok"/>
    <s v="CL Cairns "/>
    <s v="NZ"/>
    <n v="11"/>
    <n v="14"/>
    <x v="2"/>
    <n v="3"/>
    <s v="CL"/>
    <s v="Cairns"/>
    <n v="6"/>
    <s v="CAIRNS"/>
    <s v="CL Cairns belongs to New Zealand"/>
  </r>
  <r>
    <n v="276"/>
    <x v="232"/>
    <s v="NJ Astle (NZ)"/>
    <n v="114"/>
    <s v="Out"/>
    <n v="188"/>
    <n v="128"/>
    <n v="12"/>
    <n v="1"/>
    <n v="89.06"/>
    <n v="1"/>
    <x v="5"/>
    <x v="47"/>
    <n v="26"/>
    <n v="11"/>
    <n v="1995"/>
    <n v="1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277"/>
    <x v="233"/>
    <s v="RT Ponting (Aus)"/>
    <n v="123"/>
    <s v="Out"/>
    <n v="174"/>
    <n v="138"/>
    <n v="7"/>
    <n v="1"/>
    <n v="89.13"/>
    <n v="1"/>
    <x v="6"/>
    <x v="10"/>
    <n v="9"/>
    <n v="1"/>
    <n v="1996"/>
    <n v="3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278"/>
    <x v="234"/>
    <s v="ME Waugh (Aus)"/>
    <n v="130"/>
    <s v="Out"/>
    <n v="205"/>
    <n v="144"/>
    <n v="7"/>
    <n v="3"/>
    <n v="90.27"/>
    <n v="1"/>
    <x v="6"/>
    <x v="34"/>
    <n v="12"/>
    <n v="1"/>
    <n v="1996"/>
    <n v="6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79"/>
    <x v="235"/>
    <s v="G Kirsten (SA)"/>
    <n v="116"/>
    <s v="Out"/>
    <n v="161"/>
    <n v="126"/>
    <n v="11"/>
    <n v="0"/>
    <n v="92.06"/>
    <n v="2"/>
    <x v="2"/>
    <x v="62"/>
    <n v="14"/>
    <n v="1"/>
    <n v="1996"/>
    <n v="1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280"/>
    <x v="236"/>
    <s v="SR Waugh (Aus)"/>
    <n v="102"/>
    <s v="Notout"/>
    <n v="161"/>
    <n v="115"/>
    <n v="6"/>
    <n v="1"/>
    <n v="88.69"/>
    <n v="1"/>
    <x v="6"/>
    <x v="10"/>
    <n v="16"/>
    <n v="1"/>
    <n v="1996"/>
    <n v="3"/>
    <s v="Slow"/>
    <s v="Ok"/>
    <b v="0"/>
    <n v="0"/>
    <s v="Slow"/>
    <s v="Slow"/>
    <s v="SR Waugh "/>
    <s v="Aus"/>
    <n v="10"/>
    <n v="14"/>
    <x v="4"/>
    <n v="3"/>
    <s v="SR"/>
    <s v="Waugh"/>
    <n v="5"/>
    <s v="WAUGH"/>
    <s v="SR Waugh belongs to Australia"/>
  </r>
  <r>
    <n v="281"/>
    <x v="237"/>
    <s v="NJ Astle (NZ)"/>
    <n v="120"/>
    <s v="Out"/>
    <n v="182"/>
    <n v="137"/>
    <n v="13"/>
    <n v="1"/>
    <n v="87.59"/>
    <n v="1"/>
    <x v="8"/>
    <x v="13"/>
    <n v="28"/>
    <n v="1"/>
    <n v="1996"/>
    <n v="1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282"/>
    <x v="238"/>
    <s v="NJ Astle (NZ)"/>
    <n v="101"/>
    <s v="Out"/>
    <n v="172"/>
    <n v="132"/>
    <n v="8"/>
    <n v="2"/>
    <n v="76.510000000000005"/>
    <n v="1"/>
    <x v="2"/>
    <x v="73"/>
    <n v="14"/>
    <n v="2"/>
    <n v="1996"/>
    <n v="4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283"/>
    <x v="239"/>
    <s v="G Kirsten (SA)"/>
    <n v="188"/>
    <s v="Notout"/>
    <n v="210"/>
    <n v="159"/>
    <n v="13"/>
    <n v="4"/>
    <n v="118.23"/>
    <n v="1"/>
    <x v="11"/>
    <x v="58"/>
    <n v="16"/>
    <n v="2"/>
    <n v="1996"/>
    <n v="6"/>
    <s v="Ok"/>
    <s v="Ok"/>
    <b v="1"/>
    <n v="1"/>
    <s v="Ok"/>
    <s v="Ok"/>
    <s v="G Kirsten "/>
    <s v="SA"/>
    <n v="11"/>
    <n v="14"/>
    <x v="8"/>
    <n v="2"/>
    <s v="G"/>
    <s v="Kirsten"/>
    <n v="7"/>
    <s v="KIRSTEN"/>
    <e v="#N/A"/>
  </r>
  <r>
    <n v="284"/>
    <x v="240"/>
    <s v="SR Tendulkar (India)"/>
    <n v="127"/>
    <s v="Notout"/>
    <n v="175"/>
    <n v="138"/>
    <n v="15"/>
    <n v="1"/>
    <n v="92.02"/>
    <n v="2"/>
    <x v="12"/>
    <x v="33"/>
    <n v="18"/>
    <n v="2"/>
    <n v="1996"/>
    <n v="1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285"/>
    <x v="241"/>
    <s v="GA Hick (Eng)"/>
    <n v="104"/>
    <s v="Notout"/>
    <n v="170"/>
    <n v="133"/>
    <n v="6"/>
    <n v="2"/>
    <n v="78.19"/>
    <n v="1"/>
    <x v="13"/>
    <x v="69"/>
    <n v="22"/>
    <n v="2"/>
    <n v="1996"/>
    <n v="5"/>
    <s v="Slow"/>
    <s v="Ok"/>
    <b v="0"/>
    <n v="0"/>
    <s v="Slow"/>
    <s v="Slow"/>
    <s v="GA Hick "/>
    <s v="Eng"/>
    <n v="9"/>
    <n v="13"/>
    <x v="0"/>
    <n v="3"/>
    <s v="GA"/>
    <s v="Hick"/>
    <n v="4"/>
    <s v="HICK"/>
    <s v="GA Hick belongs to England"/>
  </r>
  <r>
    <n v="286"/>
    <x v="242"/>
    <s v="ME Waugh (Aus)"/>
    <n v="130"/>
    <s v="Out"/>
    <n v="167"/>
    <n v="128"/>
    <n v="14"/>
    <n v="1"/>
    <n v="101.56"/>
    <n v="1"/>
    <x v="12"/>
    <x v="72"/>
    <n v="23"/>
    <n v="2"/>
    <n v="1996"/>
    <n v="6"/>
    <s v="Ok"/>
    <s v="Ok"/>
    <b v="0"/>
    <n v="0"/>
    <s v="Ok"/>
    <s v="Ok"/>
    <s v="ME Waugh "/>
    <s v="Aus"/>
    <n v="10"/>
    <n v="14"/>
    <x v="4"/>
    <n v="3"/>
    <s v="ME"/>
    <s v="Waugh"/>
    <n v="5"/>
    <s v="WAUGH"/>
    <s v="ME Waugh belongs to Australia"/>
  </r>
  <r>
    <n v="287"/>
    <x v="243"/>
    <s v="ME Waugh (Aus)"/>
    <n v="126"/>
    <s v="Out"/>
    <n v="195"/>
    <n v="135"/>
    <n v="8"/>
    <n v="3"/>
    <n v="93.33"/>
    <n v="1"/>
    <x v="5"/>
    <x v="40"/>
    <n v="27"/>
    <n v="2"/>
    <n v="1996"/>
    <n v="3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88"/>
    <x v="244"/>
    <s v="Aamer Sohail (Pak)"/>
    <n v="111"/>
    <s v="Out"/>
    <n v="205"/>
    <n v="139"/>
    <n v="8"/>
    <n v="0"/>
    <n v="79.849999999999994"/>
    <n v="1"/>
    <x v="10"/>
    <x v="21"/>
    <n v="29"/>
    <n v="2"/>
    <n v="1996"/>
    <n v="5"/>
    <s v="Slow"/>
    <s v="Ok"/>
    <b v="0"/>
    <n v="0"/>
    <s v="Slow"/>
    <s v="Slow"/>
    <s v="Aamer Sohail "/>
    <s v="Pak"/>
    <n v="14"/>
    <n v="18"/>
    <x v="3"/>
    <n v="6"/>
    <s v="Aamer"/>
    <s v="Sohail"/>
    <n v="6"/>
    <s v="SOHAIL"/>
    <s v="Aamer Sohail belongs to Pakistan"/>
  </r>
  <r>
    <n v="289"/>
    <x v="245"/>
    <s v="SR Tendulkar (India)"/>
    <n v="137"/>
    <s v="Out"/>
    <n v="198"/>
    <n v="137"/>
    <n v="8"/>
    <n v="5"/>
    <n v="100"/>
    <n v="1"/>
    <x v="6"/>
    <x v="15"/>
    <n v="2"/>
    <n v="3"/>
    <n v="1996"/>
    <n v="7"/>
    <s v="Slow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290"/>
    <x v="246"/>
    <s v="RT Ponting (Aus)"/>
    <n v="102"/>
    <s v="Out"/>
    <n v="143"/>
    <n v="112"/>
    <n v="5"/>
    <n v="1"/>
    <n v="91.07"/>
    <n v="1"/>
    <x v="7"/>
    <x v="38"/>
    <n v="4"/>
    <n v="3"/>
    <n v="1996"/>
    <n v="2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291"/>
    <x v="247"/>
    <s v="AC Hudson (SA)"/>
    <n v="161"/>
    <s v="Out"/>
    <n v="153"/>
    <n v="132"/>
    <n v="13"/>
    <n v="4"/>
    <n v="121.96"/>
    <n v="1"/>
    <x v="13"/>
    <x v="58"/>
    <n v="5"/>
    <n v="3"/>
    <n v="1996"/>
    <n v="3"/>
    <s v="Ok"/>
    <s v="Ok"/>
    <b v="0"/>
    <n v="0"/>
    <s v="Ok"/>
    <s v="Ok"/>
    <s v="AC Hudson "/>
    <s v="SA"/>
    <n v="11"/>
    <n v="14"/>
    <x v="8"/>
    <n v="3"/>
    <s v="AC"/>
    <s v="Hudson"/>
    <n v="6"/>
    <s v="HUDSON"/>
    <e v="#N/A"/>
  </r>
  <r>
    <n v="292"/>
    <x v="248"/>
    <s v="PA de Silva (SL)"/>
    <n v="145"/>
    <s v="Out"/>
    <n v="153"/>
    <n v="115"/>
    <n v="14"/>
    <n v="5"/>
    <n v="126.08"/>
    <n v="1"/>
    <x v="12"/>
    <x v="74"/>
    <n v="6"/>
    <n v="3"/>
    <n v="1996"/>
    <n v="4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293"/>
    <x v="248"/>
    <s v="VG Kambli (India)"/>
    <n v="106"/>
    <s v="Out"/>
    <n v="137"/>
    <n v="110"/>
    <n v="11"/>
    <n v="0"/>
    <n v="96.36"/>
    <n v="1"/>
    <x v="8"/>
    <x v="56"/>
    <n v="6"/>
    <n v="3"/>
    <n v="1996"/>
    <n v="4"/>
    <s v="Slow"/>
    <s v="Ok"/>
    <b v="0"/>
    <n v="0"/>
    <s v="Slow"/>
    <s v="Slow"/>
    <s v="VG Kambli "/>
    <s v="India"/>
    <n v="11"/>
    <n v="17"/>
    <x v="6"/>
    <n v="3"/>
    <s v="VG"/>
    <s v="Kambli"/>
    <n v="6"/>
    <s v="KAMBLI"/>
    <e v="#N/A"/>
  </r>
  <r>
    <n v="294"/>
    <x v="249"/>
    <s v="CZ Harris (NZ)"/>
    <n v="130"/>
    <s v="Out"/>
    <n v="162"/>
    <n v="124"/>
    <n v="13"/>
    <n v="4"/>
    <n v="104.83"/>
    <n v="1"/>
    <x v="0"/>
    <x v="43"/>
    <n v="11"/>
    <n v="3"/>
    <n v="1996"/>
    <n v="2"/>
    <s v="Ok"/>
    <s v="Ok"/>
    <b v="0"/>
    <n v="0"/>
    <s v="Ok"/>
    <s v="Ok"/>
    <s v="CZ Harris "/>
    <s v="NZ"/>
    <n v="11"/>
    <n v="14"/>
    <x v="2"/>
    <n v="3"/>
    <s v="CZ"/>
    <s v="Harris"/>
    <n v="6"/>
    <s v="HARRIS"/>
    <s v="CZ Harris belongs to New Zealand"/>
  </r>
  <r>
    <n v="295"/>
    <x v="249"/>
    <s v="BC Lara (WI)"/>
    <n v="111"/>
    <s v="Out"/>
    <n v="142"/>
    <n v="94"/>
    <n v="16"/>
    <n v="0"/>
    <n v="118.08"/>
    <n v="1"/>
    <x v="10"/>
    <x v="21"/>
    <n v="11"/>
    <n v="3"/>
    <n v="1996"/>
    <n v="2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296"/>
    <x v="249"/>
    <s v="ME Waugh (Aus)"/>
    <n v="110"/>
    <s v="Out"/>
    <n v="156"/>
    <n v="112"/>
    <n v="6"/>
    <n v="2"/>
    <n v="98.21"/>
    <n v="2"/>
    <x v="1"/>
    <x v="43"/>
    <n v="11"/>
    <n v="3"/>
    <n v="1996"/>
    <n v="2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297"/>
    <x v="250"/>
    <s v="PA de Silva (SL)"/>
    <n v="107"/>
    <s v="Notout"/>
    <n v="176"/>
    <n v="124"/>
    <n v="13"/>
    <n v="0"/>
    <n v="86.29"/>
    <n v="2"/>
    <x v="0"/>
    <x v="14"/>
    <n v="17"/>
    <n v="3"/>
    <n v="1996"/>
    <n v="1"/>
    <s v="Slow"/>
    <s v="Ok"/>
    <b v="0"/>
    <n v="0"/>
    <s v="Slow"/>
    <s v="Slow"/>
    <s v="PA de Silva "/>
    <s v="SL"/>
    <n v="13"/>
    <n v="16"/>
    <x v="5"/>
    <n v="3"/>
    <s v="PA"/>
    <s v="de Silva"/>
    <n v="8"/>
    <s v="DE SILVA"/>
    <s v="PA de Silva belongs to Sri Lanka"/>
  </r>
  <r>
    <n v="298"/>
    <x v="251"/>
    <s v="SP Fleming (NZ)"/>
    <n v="106"/>
    <s v="Notout"/>
    <n v="176"/>
    <n v="108"/>
    <n v="7"/>
    <n v="1"/>
    <n v="98.14"/>
    <n v="2"/>
    <x v="7"/>
    <x v="36"/>
    <n v="29"/>
    <n v="3"/>
    <n v="1996"/>
    <n v="6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299"/>
    <x v="252"/>
    <s v="BC Lara (WI)"/>
    <n v="146"/>
    <s v="Notout"/>
    <n v="165"/>
    <n v="134"/>
    <n v="12"/>
    <n v="3"/>
    <n v="108.95"/>
    <n v="2"/>
    <x v="1"/>
    <x v="36"/>
    <n v="30"/>
    <n v="3"/>
    <n v="1996"/>
    <n v="7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300"/>
    <x v="253"/>
    <s v="ST Jayasuriya (SL)"/>
    <n v="134"/>
    <s v="Out"/>
    <s v="-"/>
    <n v="65"/>
    <n v="11"/>
    <n v="11"/>
    <n v="206.15"/>
    <n v="1"/>
    <x v="3"/>
    <x v="75"/>
    <n v="2"/>
    <n v="4"/>
    <n v="1996"/>
    <n v="3"/>
    <s v="Excellent"/>
    <s v="Ok"/>
    <b v="1"/>
    <n v="2"/>
    <s v="Excellent"/>
    <s v="Excellent"/>
    <s v="ST Jayasuriya "/>
    <s v="SL"/>
    <n v="15"/>
    <n v="18"/>
    <x v="5"/>
    <n v="3"/>
    <s v="ST"/>
    <s v="Jayasuriya"/>
    <n v="10"/>
    <s v="JAYASURIYA"/>
    <s v="ST Jayasuriya belongs to Sri Lanka"/>
  </r>
  <r>
    <n v="301"/>
    <x v="254"/>
    <s v="SR Tendulkar (India)"/>
    <n v="100"/>
    <s v="Out"/>
    <s v="-"/>
    <n v="111"/>
    <n v="9"/>
    <n v="1"/>
    <n v="90.09"/>
    <n v="1"/>
    <x v="3"/>
    <x v="75"/>
    <n v="5"/>
    <n v="4"/>
    <n v="1996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02"/>
    <x v="255"/>
    <s v="BC Lara (WI)"/>
    <n v="104"/>
    <s v="Out"/>
    <n v="172"/>
    <n v="103"/>
    <n v="10"/>
    <n v="1"/>
    <n v="100.97"/>
    <n v="2"/>
    <x v="1"/>
    <x v="76"/>
    <n v="6"/>
    <n v="4"/>
    <n v="1996"/>
    <n v="7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303"/>
    <x v="255"/>
    <s v="PV Simmons (WI)"/>
    <n v="103"/>
    <s v="Notout"/>
    <n v="160"/>
    <n v="124"/>
    <n v="10"/>
    <n v="2"/>
    <n v="83.06"/>
    <n v="2"/>
    <x v="1"/>
    <x v="76"/>
    <n v="6"/>
    <n v="4"/>
    <n v="1996"/>
    <n v="7"/>
    <s v="Slow"/>
    <s v="Ok"/>
    <b v="0"/>
    <n v="0"/>
    <s v="Slow"/>
    <s v="Slow"/>
    <s v="PV Simmons "/>
    <s v="WI"/>
    <n v="12"/>
    <n v="15"/>
    <x v="1"/>
    <n v="3"/>
    <s v="PV"/>
    <s v="Simmons"/>
    <n v="7"/>
    <s v="SIMMONS"/>
    <s v="PV Simmons belongs to West Indies"/>
  </r>
  <r>
    <n v="304"/>
    <x v="256"/>
    <s v="Aamer Sohail (Pak)"/>
    <n v="105"/>
    <s v="Out"/>
    <s v="-"/>
    <n v="127"/>
    <n v="8"/>
    <n v="0"/>
    <n v="82.67"/>
    <n v="1"/>
    <x v="5"/>
    <x v="37"/>
    <n v="12"/>
    <n v="4"/>
    <n v="1996"/>
    <n v="6"/>
    <s v="Slow"/>
    <s v="Ok"/>
    <b v="0"/>
    <n v="0"/>
    <s v="Slow"/>
    <s v="Slow"/>
    <s v="Aamer Sohail "/>
    <s v="Pak"/>
    <n v="14"/>
    <n v="18"/>
    <x v="3"/>
    <n v="6"/>
    <s v="Aamer"/>
    <s v="Sohail"/>
    <n v="6"/>
    <s v="SOHAIL"/>
    <s v="Aamer Sohail belongs to Pakistan"/>
  </r>
  <r>
    <n v="305"/>
    <x v="257"/>
    <s v="DJ Cullinan (SA)"/>
    <n v="110"/>
    <s v="Notout"/>
    <n v="124"/>
    <n v="109"/>
    <n v="6"/>
    <n v="3"/>
    <n v="100.91"/>
    <n v="1"/>
    <x v="3"/>
    <x v="37"/>
    <n v="13"/>
    <n v="4"/>
    <n v="1996"/>
    <n v="7"/>
    <s v="Ok"/>
    <s v="Ok"/>
    <b v="0"/>
    <n v="0"/>
    <s v="Ok"/>
    <s v="Ok"/>
    <s v="DJ Cullinan "/>
    <s v="SA"/>
    <n v="13"/>
    <n v="16"/>
    <x v="8"/>
    <n v="3"/>
    <s v="DJ"/>
    <s v="Cullinan"/>
    <n v="8"/>
    <s v="CULLINAN"/>
    <e v="#N/A"/>
  </r>
  <r>
    <n v="306"/>
    <x v="258"/>
    <s v="G Kirsten (SA)"/>
    <n v="106"/>
    <s v="Out"/>
    <n v="182"/>
    <n v="116"/>
    <n v="9"/>
    <n v="0"/>
    <n v="91.37"/>
    <n v="1"/>
    <x v="5"/>
    <x v="37"/>
    <n v="14"/>
    <n v="4"/>
    <n v="1996"/>
    <n v="1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307"/>
    <x v="259"/>
    <s v="SR Tendulkar (India)"/>
    <n v="118"/>
    <s v="Out"/>
    <s v="-"/>
    <n v="140"/>
    <n v="8"/>
    <n v="2"/>
    <n v="84.28"/>
    <n v="1"/>
    <x v="3"/>
    <x v="37"/>
    <n v="15"/>
    <n v="4"/>
    <n v="1996"/>
    <n v="2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08"/>
    <x v="259"/>
    <s v="NS Sidhu (India)"/>
    <n v="101"/>
    <s v="Out"/>
    <s v="-"/>
    <n v="117"/>
    <n v="3"/>
    <n v="3"/>
    <n v="86.32"/>
    <n v="1"/>
    <x v="3"/>
    <x v="37"/>
    <n v="15"/>
    <n v="4"/>
    <n v="1996"/>
    <n v="2"/>
    <s v="Slow"/>
    <s v="Ok"/>
    <b v="0"/>
    <n v="0"/>
    <s v="Slow"/>
    <s v="Slow"/>
    <s v="NS Sidhu "/>
    <s v="India"/>
    <n v="10"/>
    <n v="16"/>
    <x v="6"/>
    <n v="3"/>
    <s v="NS"/>
    <s v="Sidhu"/>
    <n v="5"/>
    <s v="SIDHU"/>
    <e v="#N/A"/>
  </r>
  <r>
    <n v="309"/>
    <x v="260"/>
    <s v="G Kirsten (SA)"/>
    <n v="115"/>
    <s v="Notout"/>
    <n v="212"/>
    <n v="142"/>
    <n v="4"/>
    <n v="1"/>
    <n v="80.98"/>
    <n v="1"/>
    <x v="5"/>
    <x v="37"/>
    <n v="19"/>
    <n v="4"/>
    <n v="1996"/>
    <n v="6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310"/>
    <x v="261"/>
    <s v="AD Brown (Eng)"/>
    <n v="118"/>
    <s v="Out"/>
    <n v="180"/>
    <n v="137"/>
    <n v="10"/>
    <n v="2"/>
    <n v="86.13"/>
    <n v="2"/>
    <x v="5"/>
    <x v="0"/>
    <n v="26"/>
    <n v="5"/>
    <n v="1996"/>
    <n v="1"/>
    <s v="Slow"/>
    <s v="Ok"/>
    <b v="0"/>
    <n v="0"/>
    <s v="Slow"/>
    <s v="Slow"/>
    <s v="AD Brown "/>
    <s v="Eng"/>
    <n v="10"/>
    <n v="14"/>
    <x v="0"/>
    <n v="3"/>
    <s v="AD"/>
    <s v="Brown"/>
    <n v="5"/>
    <s v="BROWN"/>
    <s v="AD Brown belongs to England"/>
  </r>
  <r>
    <n v="311"/>
    <x v="262"/>
    <s v="ST Jayasuriya (SL)"/>
    <n v="120"/>
    <s v="Notout"/>
    <s v="-"/>
    <n v="128"/>
    <n v="8"/>
    <n v="3"/>
    <n v="93.75"/>
    <n v="2"/>
    <x v="5"/>
    <x v="63"/>
    <n v="28"/>
    <n v="8"/>
    <n v="1996"/>
    <n v="4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312"/>
    <x v="262"/>
    <s v="SR Tendulkar (India)"/>
    <n v="110"/>
    <s v="Out"/>
    <s v="-"/>
    <n v="138"/>
    <n v="5"/>
    <n v="1"/>
    <n v="79.709999999999994"/>
    <n v="1"/>
    <x v="6"/>
    <x v="63"/>
    <n v="28"/>
    <n v="8"/>
    <n v="1996"/>
    <n v="4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13"/>
    <x v="263"/>
    <s v="NV Knight (Eng)"/>
    <n v="113"/>
    <s v="Out"/>
    <n v="161"/>
    <n v="132"/>
    <n v="11"/>
    <n v="0"/>
    <n v="85.6"/>
    <n v="1"/>
    <x v="3"/>
    <x v="6"/>
    <n v="31"/>
    <n v="8"/>
    <n v="1996"/>
    <n v="7"/>
    <s v="Slow"/>
    <s v="Ok"/>
    <b v="0"/>
    <n v="0"/>
    <s v="Slow"/>
    <s v="Slow"/>
    <s v="NV Knight "/>
    <s v="Eng"/>
    <n v="11"/>
    <n v="15"/>
    <x v="0"/>
    <n v="3"/>
    <s v="NV"/>
    <s v="Knight"/>
    <n v="6"/>
    <s v="KNIGHT"/>
    <s v="NV Knight belongs to England"/>
  </r>
  <r>
    <n v="314"/>
    <x v="264"/>
    <s v="NV Knight (Eng)"/>
    <n v="125"/>
    <s v="Notout"/>
    <n v="210"/>
    <n v="145"/>
    <n v="9"/>
    <n v="0"/>
    <n v="86.2"/>
    <n v="1"/>
    <x v="3"/>
    <x v="4"/>
    <n v="1"/>
    <n v="9"/>
    <n v="1996"/>
    <n v="1"/>
    <s v="Slow"/>
    <s v="Ok"/>
    <b v="0"/>
    <n v="0"/>
    <s v="Slow"/>
    <s v="Slow"/>
    <s v="NV Knight "/>
    <s v="Eng"/>
    <n v="11"/>
    <n v="15"/>
    <x v="0"/>
    <n v="3"/>
    <s v="NV"/>
    <s v="Knight"/>
    <n v="6"/>
    <s v="KNIGHT"/>
    <s v="NV Knight belongs to England"/>
  </r>
  <r>
    <n v="315"/>
    <x v="265"/>
    <s v="PA de Silva (SL)"/>
    <n v="127"/>
    <s v="Notout"/>
    <s v="-"/>
    <n v="123"/>
    <n v="13"/>
    <n v="1"/>
    <n v="103.25"/>
    <n v="2"/>
    <x v="8"/>
    <x v="77"/>
    <n v="3"/>
    <n v="9"/>
    <n v="1996"/>
    <n v="3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316"/>
    <x v="266"/>
    <s v="RS Kaluwitharana (SL)"/>
    <n v="100"/>
    <s v="Notout"/>
    <s v="-"/>
    <n v="89"/>
    <n v="17"/>
    <n v="1"/>
    <n v="112.35"/>
    <n v="2"/>
    <x v="12"/>
    <x v="78"/>
    <n v="28"/>
    <n v="9"/>
    <n v="1996"/>
    <n v="7"/>
    <s v="Ok"/>
    <s v="Ok"/>
    <b v="0"/>
    <n v="0"/>
    <s v="Ok"/>
    <s v="Ok"/>
    <s v="RS Kaluwitharana "/>
    <s v="SL"/>
    <n v="18"/>
    <n v="21"/>
    <x v="5"/>
    <n v="3"/>
    <s v="RS"/>
    <s v="Kaluwitharana"/>
    <n v="13"/>
    <s v="KALUWITHARANA"/>
    <s v="RS Kaluwitharana belongs to Sri Lanka"/>
  </r>
  <r>
    <n v="317"/>
    <x v="267"/>
    <s v="DJ Cullinan (SA)"/>
    <n v="124"/>
    <s v="Out"/>
    <n v="160"/>
    <n v="117"/>
    <n v="12"/>
    <n v="0"/>
    <n v="105.98"/>
    <n v="1"/>
    <x v="3"/>
    <x v="78"/>
    <n v="29"/>
    <n v="9"/>
    <n v="1996"/>
    <n v="1"/>
    <s v="Ok"/>
    <s v="Ok"/>
    <b v="0"/>
    <n v="0"/>
    <s v="Ok"/>
    <s v="Ok"/>
    <s v="DJ Cullinan "/>
    <s v="SA"/>
    <n v="13"/>
    <n v="16"/>
    <x v="8"/>
    <n v="3"/>
    <s v="DJ"/>
    <s v="Cullinan"/>
    <n v="8"/>
    <s v="CULLINAN"/>
    <e v="#N/A"/>
  </r>
  <r>
    <n v="318"/>
    <x v="267"/>
    <s v="JN Rhodes (SA)"/>
    <n v="121"/>
    <s v="Out"/>
    <n v="160"/>
    <n v="114"/>
    <n v="12"/>
    <n v="0"/>
    <n v="106.14"/>
    <n v="1"/>
    <x v="3"/>
    <x v="78"/>
    <n v="29"/>
    <n v="9"/>
    <n v="1996"/>
    <n v="1"/>
    <s v="Ok"/>
    <s v="Ok"/>
    <b v="0"/>
    <n v="0"/>
    <s v="Ok"/>
    <s v="Ok"/>
    <s v="JN Rhodes "/>
    <s v="SA"/>
    <n v="11"/>
    <n v="14"/>
    <x v="8"/>
    <n v="3"/>
    <s v="JN"/>
    <s v="Rhodes"/>
    <n v="6"/>
    <s v="RHODES"/>
    <e v="#N/A"/>
  </r>
  <r>
    <n v="319"/>
    <x v="268"/>
    <s v="PA de Silva (SL)"/>
    <n v="122"/>
    <s v="Out"/>
    <s v="-"/>
    <n v="116"/>
    <n v="12"/>
    <n v="2"/>
    <n v="105.17"/>
    <n v="2"/>
    <x v="3"/>
    <x v="78"/>
    <n v="4"/>
    <n v="10"/>
    <n v="1996"/>
    <n v="6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320"/>
    <x v="268"/>
    <s v="Saeed Anwar (Pak)"/>
    <n v="115"/>
    <s v="Out"/>
    <n v="176"/>
    <n v="120"/>
    <n v="13"/>
    <n v="1"/>
    <n v="95.83"/>
    <n v="1"/>
    <x v="6"/>
    <x v="78"/>
    <n v="4"/>
    <n v="10"/>
    <n v="1996"/>
    <n v="6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321"/>
    <x v="268"/>
    <s v="Shahid Afridi (Pak)"/>
    <n v="102"/>
    <s v="Out"/>
    <n v="50"/>
    <n v="40"/>
    <n v="6"/>
    <n v="11"/>
    <n v="255"/>
    <n v="1"/>
    <x v="6"/>
    <x v="78"/>
    <n v="4"/>
    <n v="10"/>
    <n v="1996"/>
    <n v="6"/>
    <s v="Excellent"/>
    <s v="Ok"/>
    <b v="1"/>
    <n v="2"/>
    <s v="Excellent"/>
    <s v="Excellent"/>
    <s v="Shahid Afridi "/>
    <s v="Pak"/>
    <n v="15"/>
    <n v="19"/>
    <x v="3"/>
    <n v="7"/>
    <s v="Shahid"/>
    <s v="Afridi"/>
    <n v="6"/>
    <s v="AFRIDI"/>
    <s v="Shahid Afridi belongs to Pakistan"/>
  </r>
  <r>
    <n v="322"/>
    <x v="269"/>
    <s v="G Kirsten (SA)"/>
    <n v="118"/>
    <s v="Notout"/>
    <n v="170"/>
    <n v="127"/>
    <n v="16"/>
    <n v="0"/>
    <n v="92.91"/>
    <n v="2"/>
    <x v="3"/>
    <x v="78"/>
    <n v="6"/>
    <n v="10"/>
    <n v="1996"/>
    <n v="1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323"/>
    <x v="270"/>
    <s v="G Kirsten (SA)"/>
    <n v="105"/>
    <s v="Notout"/>
    <n v="203"/>
    <n v="134"/>
    <n v="9"/>
    <n v="0"/>
    <n v="78.349999999999994"/>
    <n v="2"/>
    <x v="0"/>
    <x v="31"/>
    <n v="19"/>
    <n v="10"/>
    <n v="1996"/>
    <n v="7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324"/>
    <x v="271"/>
    <s v="MA Taylor (Aus)"/>
    <n v="105"/>
    <s v="Out"/>
    <n v="195"/>
    <n v="144"/>
    <n v="9"/>
    <n v="0"/>
    <n v="72.91"/>
    <n v="1"/>
    <x v="5"/>
    <x v="17"/>
    <n v="21"/>
    <n v="10"/>
    <n v="1996"/>
    <n v="2"/>
    <s v="Slow"/>
    <s v="Ok"/>
    <b v="0"/>
    <n v="0"/>
    <s v="Slow"/>
    <s v="Slow"/>
    <s v="MA Taylor "/>
    <s v="Aus"/>
    <n v="11"/>
    <n v="15"/>
    <x v="4"/>
    <n v="3"/>
    <s v="MA"/>
    <s v="Taylor"/>
    <n v="6"/>
    <s v="TAYLOR"/>
    <s v="MA Taylor belongs to Australia"/>
  </r>
  <r>
    <n v="325"/>
    <x v="272"/>
    <s v="DJ Cullinan (SA)"/>
    <n v="106"/>
    <s v="Out"/>
    <n v="193"/>
    <n v="130"/>
    <n v="10"/>
    <n v="0"/>
    <n v="81.53"/>
    <n v="1"/>
    <x v="5"/>
    <x v="38"/>
    <n v="23"/>
    <n v="10"/>
    <n v="1996"/>
    <n v="4"/>
    <s v="Slow"/>
    <s v="Ok"/>
    <b v="0"/>
    <n v="0"/>
    <s v="Slow"/>
    <s v="Slow"/>
    <s v="DJ Cullinan "/>
    <s v="SA"/>
    <n v="13"/>
    <n v="16"/>
    <x v="8"/>
    <n v="3"/>
    <s v="DJ"/>
    <s v="Cullinan"/>
    <n v="8"/>
    <s v="CULLINAN"/>
    <e v="#N/A"/>
  </r>
  <r>
    <n v="326"/>
    <x v="273"/>
    <s v="Ijaz Ahmed (Pak)"/>
    <n v="117"/>
    <s v="Out"/>
    <s v="-"/>
    <n v="105"/>
    <n v="10"/>
    <n v="4"/>
    <n v="111.42"/>
    <n v="1"/>
    <x v="8"/>
    <x v="69"/>
    <n v="3"/>
    <n v="11"/>
    <n v="1996"/>
    <n v="1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327"/>
    <x v="274"/>
    <s v="Saeed Anwar (Pak)"/>
    <n v="104"/>
    <s v="Notout"/>
    <s v="-"/>
    <n v="132"/>
    <n v="3"/>
    <n v="2"/>
    <n v="78.78"/>
    <n v="2"/>
    <x v="1"/>
    <x v="37"/>
    <n v="10"/>
    <n v="11"/>
    <n v="1996"/>
    <n v="1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328"/>
    <x v="275"/>
    <s v="Saeed Anwar (Pak)"/>
    <n v="112"/>
    <s v="Notout"/>
    <s v="-"/>
    <n v="125"/>
    <n v="7"/>
    <n v="1"/>
    <n v="89.6"/>
    <n v="2"/>
    <x v="6"/>
    <x v="37"/>
    <n v="12"/>
    <n v="11"/>
    <n v="1996"/>
    <n v="3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329"/>
    <x v="276"/>
    <s v="SR Tendulkar (India)"/>
    <n v="114"/>
    <s v="Out"/>
    <n v="157"/>
    <n v="126"/>
    <n v="14"/>
    <n v="0"/>
    <n v="90.47"/>
    <n v="1"/>
    <x v="10"/>
    <x v="40"/>
    <n v="14"/>
    <n v="12"/>
    <n v="1996"/>
    <n v="7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30"/>
    <x v="277"/>
    <s v="CL Hooper (WI)"/>
    <n v="110"/>
    <s v="Notout"/>
    <n v="164"/>
    <n v="109"/>
    <n v="10"/>
    <n v="1"/>
    <n v="100.91"/>
    <n v="2"/>
    <x v="0"/>
    <x v="20"/>
    <n v="5"/>
    <n v="1"/>
    <n v="1997"/>
    <n v="1"/>
    <s v="Ok"/>
    <s v="Ok"/>
    <b v="0"/>
    <n v="0"/>
    <s v="Ok"/>
    <s v="Ok"/>
    <s v="CL Hooper "/>
    <s v="WI"/>
    <n v="11"/>
    <n v="14"/>
    <x v="1"/>
    <n v="3"/>
    <s v="CL"/>
    <s v="Hooper"/>
    <n v="6"/>
    <s v="HOOPER"/>
    <s v="CL Hooper belongs to West Indies"/>
  </r>
  <r>
    <n v="331"/>
    <x v="277"/>
    <s v="ME Waugh (Aus)"/>
    <n v="102"/>
    <s v="Out"/>
    <n v="163"/>
    <n v="114"/>
    <n v="5"/>
    <n v="2"/>
    <n v="89.47"/>
    <n v="1"/>
    <x v="7"/>
    <x v="20"/>
    <n v="5"/>
    <n v="1"/>
    <n v="1997"/>
    <n v="1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332"/>
    <x v="277"/>
    <s v="BC Lara (WI)"/>
    <n v="102"/>
    <s v="Out"/>
    <n v="128"/>
    <n v="114"/>
    <n v="8"/>
    <n v="2"/>
    <n v="89.47"/>
    <n v="2"/>
    <x v="0"/>
    <x v="20"/>
    <n v="5"/>
    <n v="1"/>
    <n v="1997"/>
    <n v="1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333"/>
    <x v="278"/>
    <s v="BC Lara (WI)"/>
    <n v="103"/>
    <s v="Notout"/>
    <n v="146"/>
    <n v="116"/>
    <n v="10"/>
    <n v="0"/>
    <n v="88.79"/>
    <n v="2"/>
    <x v="3"/>
    <x v="34"/>
    <n v="10"/>
    <n v="1"/>
    <n v="1997"/>
    <n v="6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334"/>
    <x v="279"/>
    <s v="SR Tendulkar (India)"/>
    <n v="104"/>
    <s v="Out"/>
    <n v="121"/>
    <n v="97"/>
    <n v="8"/>
    <n v="1"/>
    <n v="107.21"/>
    <n v="2"/>
    <x v="8"/>
    <x v="79"/>
    <n v="9"/>
    <n v="2"/>
    <n v="1997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335"/>
    <x v="280"/>
    <s v="ME Waugh (Aus)"/>
    <n v="115"/>
    <s v="Notout"/>
    <n v="187"/>
    <n v="125"/>
    <n v="8"/>
    <n v="3"/>
    <n v="92"/>
    <n v="2"/>
    <x v="10"/>
    <x v="80"/>
    <n v="31"/>
    <n v="3"/>
    <n v="1997"/>
    <n v="2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336"/>
    <x v="281"/>
    <s v="PA de Silva (SL)"/>
    <n v="134"/>
    <s v="Out"/>
    <s v="-"/>
    <n v="131"/>
    <n v="11"/>
    <n v="4"/>
    <n v="102.29"/>
    <n v="1"/>
    <x v="3"/>
    <x v="37"/>
    <n v="7"/>
    <n v="4"/>
    <n v="1997"/>
    <n v="2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337"/>
    <x v="282"/>
    <s v="MG Bevan (Aus)"/>
    <n v="103"/>
    <s v="Out"/>
    <n v="140"/>
    <n v="95"/>
    <n v="8"/>
    <n v="1"/>
    <n v="108.42"/>
    <n v="2"/>
    <x v="10"/>
    <x v="62"/>
    <n v="10"/>
    <n v="4"/>
    <n v="1997"/>
    <n v="5"/>
    <s v="Ok"/>
    <s v="Ok"/>
    <b v="0"/>
    <n v="0"/>
    <s v="Ok"/>
    <s v="Ok"/>
    <s v="MG Bevan "/>
    <s v="Aus"/>
    <n v="10"/>
    <n v="14"/>
    <x v="4"/>
    <n v="3"/>
    <s v="MG"/>
    <s v="Bevan"/>
    <n v="5"/>
    <s v="BEVAN"/>
    <s v="MG Bevan belongs to Australia"/>
  </r>
  <r>
    <n v="338"/>
    <x v="283"/>
    <s v="S Chanderpaul (WI)"/>
    <n v="109"/>
    <s v="Notout"/>
    <n v="176"/>
    <n v="134"/>
    <n v="15"/>
    <n v="1"/>
    <n v="81.34"/>
    <n v="2"/>
    <x v="5"/>
    <x v="35"/>
    <n v="3"/>
    <n v="5"/>
    <n v="1997"/>
    <n v="7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339"/>
    <x v="284"/>
    <s v="NJ Astle (NZ)"/>
    <n v="117"/>
    <s v="Out"/>
    <n v="171"/>
    <n v="132"/>
    <n v="9"/>
    <n v="2"/>
    <n v="88.63"/>
    <n v="1"/>
    <x v="3"/>
    <x v="81"/>
    <n v="9"/>
    <n v="5"/>
    <n v="1997"/>
    <n v="6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340"/>
    <x v="285"/>
    <s v="SR Tendulkar (India)"/>
    <n v="117"/>
    <s v="Out"/>
    <n v="188"/>
    <n v="137"/>
    <n v="13"/>
    <n v="2"/>
    <n v="85.4"/>
    <n v="2"/>
    <x v="1"/>
    <x v="17"/>
    <n v="14"/>
    <n v="5"/>
    <n v="1997"/>
    <n v="4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41"/>
    <x v="286"/>
    <s v="ST Jayasuriya (SL)"/>
    <n v="151"/>
    <s v="Notout"/>
    <n v="189"/>
    <n v="120"/>
    <n v="17"/>
    <n v="4"/>
    <n v="125.83"/>
    <n v="2"/>
    <x v="5"/>
    <x v="40"/>
    <n v="17"/>
    <n v="5"/>
    <n v="1997"/>
    <n v="7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342"/>
    <x v="287"/>
    <s v="R Dravid (India)"/>
    <n v="107"/>
    <s v="Out"/>
    <n v="199"/>
    <n v="116"/>
    <n v="10"/>
    <n v="0"/>
    <n v="92.24"/>
    <n v="2"/>
    <x v="3"/>
    <x v="43"/>
    <n v="21"/>
    <n v="5"/>
    <n v="1997"/>
    <n v="4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343"/>
    <x v="287"/>
    <s v="Saeed Anwar (Pak)"/>
    <n v="194"/>
    <s v="Out"/>
    <n v="206"/>
    <n v="146"/>
    <n v="22"/>
    <n v="5"/>
    <n v="132.87"/>
    <n v="1"/>
    <x v="5"/>
    <x v="43"/>
    <n v="21"/>
    <n v="5"/>
    <n v="1997"/>
    <n v="4"/>
    <s v="Ok"/>
    <s v="Ok"/>
    <b v="1"/>
    <n v="1"/>
    <s v="Ok"/>
    <s v="Ok"/>
    <s v="Saeed Anwar "/>
    <s v="Pak"/>
    <n v="13"/>
    <n v="17"/>
    <x v="3"/>
    <n v="6"/>
    <s v="Saeed"/>
    <s v="Anwar"/>
    <n v="5"/>
    <s v="ANWAR"/>
    <s v="Saeed Anwar belongs to Pakistan"/>
  </r>
  <r>
    <n v="344"/>
    <x v="288"/>
    <s v="MA Atherton (Eng)"/>
    <n v="113"/>
    <s v="Notout"/>
    <n v="200"/>
    <n v="149"/>
    <n v="10"/>
    <n v="0"/>
    <n v="75.83"/>
    <n v="2"/>
    <x v="0"/>
    <x v="2"/>
    <n v="24"/>
    <n v="5"/>
    <n v="1997"/>
    <n v="7"/>
    <s v="Slow"/>
    <s v="Ok"/>
    <b v="0"/>
    <n v="0"/>
    <s v="Slow"/>
    <s v="Slow"/>
    <s v="MA Atherton "/>
    <s v="Eng"/>
    <n v="13"/>
    <n v="17"/>
    <x v="0"/>
    <n v="3"/>
    <s v="MA"/>
    <s v="Atherton"/>
    <n v="8"/>
    <s v="ATHERTON"/>
    <s v="MA Atherton belongs to England"/>
  </r>
  <r>
    <n v="345"/>
    <x v="288"/>
    <s v="MG Bevan (Aus)"/>
    <n v="108"/>
    <s v="Notout"/>
    <n v="154"/>
    <n v="129"/>
    <n v="6"/>
    <n v="0"/>
    <n v="83.72"/>
    <n v="1"/>
    <x v="2"/>
    <x v="2"/>
    <n v="24"/>
    <n v="5"/>
    <n v="1997"/>
    <n v="7"/>
    <s v="Slow"/>
    <s v="Ok"/>
    <b v="0"/>
    <n v="0"/>
    <s v="Slow"/>
    <s v="Slow"/>
    <s v="MG Bevan "/>
    <s v="Aus"/>
    <n v="10"/>
    <n v="14"/>
    <x v="4"/>
    <n v="3"/>
    <s v="MG"/>
    <s v="Bevan"/>
    <n v="5"/>
    <s v="BEVAN"/>
    <s v="MG Bevan belongs to Australia"/>
  </r>
  <r>
    <n v="346"/>
    <x v="289"/>
    <s v="A Ranatunga (SL)"/>
    <n v="131"/>
    <s v="Notout"/>
    <n v="221"/>
    <n v="152"/>
    <n v="17"/>
    <n v="0"/>
    <n v="86.18"/>
    <n v="2"/>
    <x v="5"/>
    <x v="63"/>
    <n v="18"/>
    <n v="7"/>
    <n v="1997"/>
    <n v="6"/>
    <s v="Slow"/>
    <s v="Ok"/>
    <b v="0"/>
    <n v="0"/>
    <s v="Slow"/>
    <s v="Slow"/>
    <s v="A Ranatunga "/>
    <s v="SL"/>
    <n v="13"/>
    <n v="16"/>
    <x v="5"/>
    <n v="2"/>
    <s v="A"/>
    <s v="Ranatunga"/>
    <n v="9"/>
    <s v="RANATUNGA"/>
    <s v="A Ranatunga belongs to Sri Lanka"/>
  </r>
  <r>
    <n v="347"/>
    <x v="290"/>
    <s v="ST Jayasuriya (SL)"/>
    <n v="108"/>
    <s v="Out"/>
    <n v="108"/>
    <n v="83"/>
    <n v="14"/>
    <n v="3"/>
    <n v="130.12"/>
    <n v="1"/>
    <x v="9"/>
    <x v="77"/>
    <n v="22"/>
    <n v="7"/>
    <n v="1997"/>
    <n v="3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348"/>
    <x v="291"/>
    <s v="A Jadeja (India)"/>
    <n v="119"/>
    <s v="Out"/>
    <n v="180"/>
    <n v="121"/>
    <n v="8"/>
    <n v="1"/>
    <n v="98.34"/>
    <n v="2"/>
    <x v="6"/>
    <x v="63"/>
    <n v="17"/>
    <n v="8"/>
    <n v="1997"/>
    <n v="1"/>
    <s v="Slow"/>
    <s v="Ok"/>
    <b v="0"/>
    <n v="0"/>
    <s v="Slow"/>
    <s v="Slow"/>
    <s v="A Jadeja "/>
    <s v="India"/>
    <n v="10"/>
    <n v="16"/>
    <x v="6"/>
    <n v="2"/>
    <s v="A"/>
    <s v="Jadeja"/>
    <n v="6"/>
    <s v="JADEJA"/>
    <e v="#N/A"/>
  </r>
  <r>
    <n v="349"/>
    <x v="291"/>
    <s v="MS Atapattu (SL)"/>
    <n v="118"/>
    <s v="Out"/>
    <n v="208"/>
    <n v="153"/>
    <n v="7"/>
    <n v="0"/>
    <n v="77.12"/>
    <n v="1"/>
    <x v="5"/>
    <x v="63"/>
    <n v="17"/>
    <n v="8"/>
    <n v="1997"/>
    <n v="1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350"/>
    <x v="291"/>
    <s v="M Azharuddin (India)"/>
    <n v="111"/>
    <s v="Notout"/>
    <n v="190"/>
    <n v="117"/>
    <n v="5"/>
    <n v="0"/>
    <n v="94.87"/>
    <n v="2"/>
    <x v="6"/>
    <x v="63"/>
    <n v="17"/>
    <n v="8"/>
    <n v="1997"/>
    <n v="1"/>
    <s v="Slow"/>
    <s v="Ok"/>
    <b v="0"/>
    <n v="0"/>
    <s v="Slow"/>
    <s v="Slow"/>
    <s v="M Azharuddin "/>
    <s v="India"/>
    <n v="14"/>
    <n v="20"/>
    <x v="6"/>
    <n v="2"/>
    <s v="M"/>
    <s v="Azharuddin"/>
    <n v="10"/>
    <s v="AZHARUDDIN"/>
    <e v="#N/A"/>
  </r>
  <r>
    <n v="351"/>
    <x v="292"/>
    <s v="SC Ganguly (India)"/>
    <n v="113"/>
    <s v="Out"/>
    <n v="185"/>
    <n v="126"/>
    <n v="11"/>
    <n v="0"/>
    <n v="89.68"/>
    <n v="1"/>
    <x v="6"/>
    <x v="63"/>
    <n v="20"/>
    <n v="8"/>
    <n v="1997"/>
    <n v="4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352"/>
    <x v="293"/>
    <s v="RR Singh (India)"/>
    <n v="100"/>
    <s v="Out"/>
    <n v="151"/>
    <n v="102"/>
    <n v="11"/>
    <n v="1"/>
    <n v="98.03"/>
    <n v="1"/>
    <x v="6"/>
    <x v="77"/>
    <n v="23"/>
    <n v="8"/>
    <n v="1997"/>
    <n v="7"/>
    <s v="Slow"/>
    <s v="Ok"/>
    <b v="0"/>
    <n v="0"/>
    <s v="Slow"/>
    <s v="Slow"/>
    <s v="RR Singh "/>
    <s v="India"/>
    <n v="10"/>
    <n v="16"/>
    <x v="6"/>
    <n v="3"/>
    <s v="RR"/>
    <s v="Singh"/>
    <n v="5"/>
    <s v="SINGH"/>
    <e v="#N/A"/>
  </r>
  <r>
    <n v="353"/>
    <x v="294"/>
    <s v="PA de Silva (SL)"/>
    <n v="104"/>
    <s v="Out"/>
    <n v="168"/>
    <n v="117"/>
    <n v="7"/>
    <n v="0"/>
    <n v="88.88"/>
    <n v="1"/>
    <x v="5"/>
    <x v="77"/>
    <n v="24"/>
    <n v="8"/>
    <n v="1997"/>
    <n v="1"/>
    <s v="Slow"/>
    <s v="Ok"/>
    <b v="0"/>
    <n v="0"/>
    <s v="Slow"/>
    <s v="Slow"/>
    <s v="PA de Silva "/>
    <s v="SL"/>
    <n v="13"/>
    <n v="16"/>
    <x v="5"/>
    <n v="3"/>
    <s v="PA"/>
    <s v="de Silva"/>
    <n v="8"/>
    <s v="DE SILVA"/>
    <s v="PA de Silva belongs to Sri Lanka"/>
  </r>
  <r>
    <n v="354"/>
    <x v="295"/>
    <s v="Ijaz Ahmed (Pak)"/>
    <n v="139"/>
    <s v="Notout"/>
    <n v="123"/>
    <n v="84"/>
    <n v="10"/>
    <n v="9"/>
    <n v="165.47"/>
    <n v="2"/>
    <x v="5"/>
    <x v="14"/>
    <n v="2"/>
    <n v="10"/>
    <n v="1997"/>
    <n v="5"/>
    <s v="Good"/>
    <s v="Ok"/>
    <b v="1"/>
    <n v="2"/>
    <s v="Good"/>
    <s v="Good"/>
    <s v="Ijaz Ahmed "/>
    <s v="Pak"/>
    <n v="12"/>
    <n v="16"/>
    <x v="3"/>
    <n v="5"/>
    <s v="Ijaz"/>
    <s v="Ahmed"/>
    <n v="5"/>
    <s v="AHMED"/>
    <s v="Ijaz Ahmed belongs to Pakistan"/>
  </r>
  <r>
    <n v="355"/>
    <x v="296"/>
    <s v="KO Otieno (Kenya)"/>
    <n v="144"/>
    <s v="Out"/>
    <n v="209"/>
    <n v="146"/>
    <n v="12"/>
    <n v="1"/>
    <n v="98.63"/>
    <n v="1"/>
    <x v="9"/>
    <x v="78"/>
    <n v="10"/>
    <n v="10"/>
    <n v="1997"/>
    <n v="6"/>
    <s v="Slow"/>
    <s v="Ok"/>
    <b v="0"/>
    <n v="0"/>
    <s v="Slow"/>
    <s v="Slow"/>
    <s v="KO Otieno "/>
    <s v="Kenya"/>
    <n v="11"/>
    <n v="17"/>
    <x v="9"/>
    <n v="3"/>
    <s v="KO"/>
    <s v="Otieno"/>
    <n v="6"/>
    <s v="OTIENO"/>
    <e v="#N/A"/>
  </r>
  <r>
    <n v="356"/>
    <x v="296"/>
    <s v="DN Chudasama (Kenya)"/>
    <n v="122"/>
    <s v="Out"/>
    <n v="153"/>
    <n v="113"/>
    <n v="16"/>
    <n v="0"/>
    <n v="107.96"/>
    <n v="1"/>
    <x v="9"/>
    <x v="78"/>
    <n v="10"/>
    <n v="10"/>
    <n v="1997"/>
    <n v="6"/>
    <s v="Ok"/>
    <s v="Ok"/>
    <b v="0"/>
    <n v="0"/>
    <s v="Ok"/>
    <s v="Ok"/>
    <s v="DN Chudasama "/>
    <s v="Kenya"/>
    <n v="14"/>
    <n v="20"/>
    <x v="9"/>
    <n v="3"/>
    <s v="DN"/>
    <s v="Chudasama"/>
    <n v="9"/>
    <s v="CHUDASAMA"/>
    <e v="#N/A"/>
  </r>
  <r>
    <n v="357"/>
    <x v="297"/>
    <s v="CL Hooper (WI)"/>
    <n v="105"/>
    <s v="Out"/>
    <n v="120"/>
    <n v="101"/>
    <n v="8"/>
    <n v="1"/>
    <n v="103.96"/>
    <n v="1"/>
    <x v="10"/>
    <x v="14"/>
    <n v="3"/>
    <n v="11"/>
    <n v="1997"/>
    <n v="2"/>
    <s v="Ok"/>
    <s v="Ok"/>
    <b v="0"/>
    <n v="0"/>
    <s v="Ok"/>
    <s v="Ok"/>
    <s v="CL Hooper "/>
    <s v="WI"/>
    <n v="11"/>
    <n v="14"/>
    <x v="1"/>
    <n v="3"/>
    <s v="CL"/>
    <s v="Hooper"/>
    <n v="6"/>
    <s v="HOOPER"/>
    <s v="CL Hooper belongs to West Indies"/>
  </r>
  <r>
    <n v="358"/>
    <x v="298"/>
    <s v="Saeed Anwar (Pak)"/>
    <n v="108"/>
    <s v="Notout"/>
    <s v="-"/>
    <n v="129"/>
    <n v="13"/>
    <n v="0"/>
    <n v="83.72"/>
    <n v="2"/>
    <x v="7"/>
    <x v="14"/>
    <n v="4"/>
    <n v="11"/>
    <n v="1997"/>
    <n v="3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359"/>
    <x v="299"/>
    <s v="ST Jayasuriya (SL)"/>
    <n v="134"/>
    <s v="Notout"/>
    <s v="-"/>
    <n v="114"/>
    <n v="13"/>
    <n v="3"/>
    <n v="117.54"/>
    <n v="2"/>
    <x v="3"/>
    <x v="14"/>
    <n v="5"/>
    <n v="11"/>
    <n v="1997"/>
    <n v="4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360"/>
    <x v="299"/>
    <s v="PA de Silva (SL)"/>
    <n v="102"/>
    <s v="Notout"/>
    <s v="-"/>
    <n v="90"/>
    <n v="12"/>
    <n v="0"/>
    <n v="113.33"/>
    <n v="2"/>
    <x v="3"/>
    <x v="14"/>
    <n v="5"/>
    <n v="11"/>
    <n v="1997"/>
    <n v="4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361"/>
    <x v="300"/>
    <s v="ME Waugh (Aus)"/>
    <n v="104"/>
    <s v="Out"/>
    <n v="141"/>
    <n v="113"/>
    <n v="8"/>
    <n v="0"/>
    <n v="92.03"/>
    <n v="2"/>
    <x v="1"/>
    <x v="22"/>
    <n v="7"/>
    <n v="12"/>
    <n v="1997"/>
    <n v="1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362"/>
    <x v="301"/>
    <s v="AJ Stewart (Eng)"/>
    <n v="116"/>
    <s v="Out"/>
    <n v="156"/>
    <n v="111"/>
    <n v="9"/>
    <n v="1"/>
    <n v="104.5"/>
    <n v="1"/>
    <x v="5"/>
    <x v="37"/>
    <n v="11"/>
    <n v="12"/>
    <n v="1997"/>
    <n v="5"/>
    <s v="Ok"/>
    <s v="Ok"/>
    <b v="0"/>
    <n v="0"/>
    <s v="Ok"/>
    <s v="Ok"/>
    <s v="AJ Stewart "/>
    <s v="Eng"/>
    <n v="12"/>
    <n v="16"/>
    <x v="0"/>
    <n v="3"/>
    <s v="AJ"/>
    <s v="Stewart"/>
    <n v="7"/>
    <s v="STEWART"/>
    <s v="AJ Stewart belongs to England"/>
  </r>
  <r>
    <n v="363"/>
    <x v="302"/>
    <s v="CL Hooper (WI)"/>
    <n v="100"/>
    <s v="Notout"/>
    <n v="189"/>
    <n v="135"/>
    <n v="6"/>
    <n v="0"/>
    <n v="74.069999999999993"/>
    <n v="1"/>
    <x v="2"/>
    <x v="37"/>
    <n v="13"/>
    <n v="12"/>
    <n v="1997"/>
    <n v="7"/>
    <s v="Slow"/>
    <s v="Ok"/>
    <b v="0"/>
    <n v="0"/>
    <s v="Slow"/>
    <s v="Slow"/>
    <s v="CL Hooper "/>
    <s v="WI"/>
    <n v="11"/>
    <n v="14"/>
    <x v="1"/>
    <n v="3"/>
    <s v="CL"/>
    <s v="Hooper"/>
    <n v="6"/>
    <s v="HOOPER"/>
    <s v="CL Hooper belongs to West Indies"/>
  </r>
  <r>
    <n v="364"/>
    <x v="303"/>
    <s v="Saeed Anwar (Pak)"/>
    <n v="104"/>
    <s v="Out"/>
    <n v="213"/>
    <n v="128"/>
    <n v="8"/>
    <n v="1"/>
    <n v="81.25"/>
    <n v="2"/>
    <x v="5"/>
    <x v="37"/>
    <n v="14"/>
    <n v="12"/>
    <n v="1997"/>
    <n v="1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365"/>
    <x v="304"/>
    <s v="SC Williams (WI)"/>
    <n v="105"/>
    <s v="Notout"/>
    <n v="208"/>
    <n v="149"/>
    <n v="10"/>
    <n v="0"/>
    <n v="70.459999999999994"/>
    <n v="1"/>
    <x v="5"/>
    <x v="37"/>
    <n v="16"/>
    <n v="12"/>
    <n v="1997"/>
    <n v="3"/>
    <s v="Slow"/>
    <s v="Ok"/>
    <b v="0"/>
    <n v="0"/>
    <s v="Slow"/>
    <s v="Slow"/>
    <s v="SC Williams "/>
    <s v="WI"/>
    <n v="13"/>
    <n v="16"/>
    <x v="1"/>
    <n v="3"/>
    <s v="SC"/>
    <s v="Williams"/>
    <n v="8"/>
    <s v="WILLIAMS"/>
    <s v="SC Williams belongs to West Indies"/>
  </r>
  <r>
    <n v="366"/>
    <x v="305"/>
    <s v="G Kirsten (SA)"/>
    <n v="103"/>
    <s v="Out"/>
    <n v="148"/>
    <n v="113"/>
    <n v="9"/>
    <n v="0"/>
    <n v="91.15"/>
    <n v="1"/>
    <x v="1"/>
    <x v="20"/>
    <n v="9"/>
    <n v="1"/>
    <n v="1998"/>
    <n v="6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367"/>
    <x v="306"/>
    <s v="M Azharuddin (India)"/>
    <n v="100"/>
    <s v="Out"/>
    <s v="-"/>
    <n v="111"/>
    <n v="7"/>
    <n v="0"/>
    <n v="90.09"/>
    <n v="1"/>
    <x v="3"/>
    <x v="82"/>
    <n v="11"/>
    <n v="1"/>
    <n v="1998"/>
    <n v="1"/>
    <s v="Slow"/>
    <s v="Ok"/>
    <b v="0"/>
    <n v="0"/>
    <s v="Slow"/>
    <s v="Slow"/>
    <s v="M Azharuddin "/>
    <s v="India"/>
    <n v="14"/>
    <n v="20"/>
    <x v="6"/>
    <n v="2"/>
    <s v="M"/>
    <s v="Azharuddin"/>
    <n v="10"/>
    <s v="AZHARUDDIN"/>
    <e v="#N/A"/>
  </r>
  <r>
    <n v="368"/>
    <x v="307"/>
    <s v="JH Kallis (SA)"/>
    <n v="111"/>
    <s v="Out"/>
    <n v="151"/>
    <n v="140"/>
    <n v="10"/>
    <n v="0"/>
    <n v="79.28"/>
    <n v="1"/>
    <x v="1"/>
    <x v="34"/>
    <n v="16"/>
    <n v="1"/>
    <n v="1998"/>
    <n v="6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369"/>
    <x v="308"/>
    <s v="Saeed Anwar (Pak)"/>
    <n v="140"/>
    <s v="Out"/>
    <s v="-"/>
    <n v="132"/>
    <n v="14"/>
    <n v="2"/>
    <n v="106.06"/>
    <n v="1"/>
    <x v="5"/>
    <x v="82"/>
    <n v="18"/>
    <n v="1"/>
    <n v="1998"/>
    <n v="1"/>
    <s v="Ok"/>
    <s v="Ok"/>
    <b v="0"/>
    <n v="0"/>
    <s v="Ok"/>
    <s v="Ok"/>
    <s v="Saeed Anwar "/>
    <s v="Pak"/>
    <n v="13"/>
    <n v="17"/>
    <x v="3"/>
    <n v="6"/>
    <s v="Saeed"/>
    <s v="Anwar"/>
    <n v="5"/>
    <s v="ANWAR"/>
    <s v="Saeed Anwar belongs to Pakistan"/>
  </r>
  <r>
    <n v="370"/>
    <x v="308"/>
    <s v="SC Ganguly (India)"/>
    <n v="124"/>
    <s v="Out"/>
    <s v="-"/>
    <n v="138"/>
    <n v="11"/>
    <n v="1"/>
    <n v="89.85"/>
    <n v="2"/>
    <x v="3"/>
    <x v="82"/>
    <n v="18"/>
    <n v="1"/>
    <n v="1998"/>
    <n v="1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371"/>
    <x v="308"/>
    <s v="Ijaz Ahmed (Pak)"/>
    <n v="117"/>
    <s v="Out"/>
    <s v="-"/>
    <n v="112"/>
    <n v="8"/>
    <n v="1"/>
    <n v="104.46"/>
    <n v="1"/>
    <x v="5"/>
    <x v="82"/>
    <n v="18"/>
    <n v="1"/>
    <n v="1998"/>
    <n v="1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372"/>
    <x v="309"/>
    <s v="SP Fleming (NZ)"/>
    <n v="116"/>
    <s v="Notout"/>
    <n v="182"/>
    <n v="122"/>
    <n v="8"/>
    <n v="0"/>
    <n v="95.08"/>
    <n v="2"/>
    <x v="0"/>
    <x v="10"/>
    <n v="21"/>
    <n v="1"/>
    <n v="1998"/>
    <n v="4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373"/>
    <x v="309"/>
    <s v="RT Ponting (Aus)"/>
    <n v="100"/>
    <s v="Out"/>
    <n v="140"/>
    <n v="114"/>
    <n v="6"/>
    <n v="0"/>
    <n v="87.71"/>
    <n v="1"/>
    <x v="1"/>
    <x v="10"/>
    <n v="21"/>
    <n v="1"/>
    <n v="1998"/>
    <n v="4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374"/>
    <x v="310"/>
    <s v="MW Goodwin (Zim)"/>
    <n v="111"/>
    <s v="Out"/>
    <n v="178"/>
    <n v="134"/>
    <n v="7"/>
    <n v="0"/>
    <n v="82.83"/>
    <n v="1"/>
    <x v="6"/>
    <x v="63"/>
    <n v="24"/>
    <n v="1"/>
    <n v="1998"/>
    <n v="7"/>
    <s v="Slow"/>
    <s v="Ok"/>
    <b v="0"/>
    <n v="0"/>
    <s v="Slow"/>
    <s v="Slow"/>
    <s v="MW Goodwin "/>
    <s v="Zim"/>
    <n v="12"/>
    <n v="16"/>
    <x v="7"/>
    <n v="3"/>
    <s v="MW"/>
    <s v="Goodwin"/>
    <n v="7"/>
    <s v="GOODWIN"/>
    <e v="#N/A"/>
  </r>
  <r>
    <n v="375"/>
    <x v="311"/>
    <s v="GW Flower (Zim)"/>
    <n v="112"/>
    <s v="Out"/>
    <n v="194"/>
    <n v="138"/>
    <n v="9"/>
    <n v="0"/>
    <n v="81.150000000000006"/>
    <n v="1"/>
    <x v="6"/>
    <x v="77"/>
    <n v="26"/>
    <n v="1"/>
    <n v="1998"/>
    <n v="2"/>
    <s v="Slow"/>
    <s v="Ok"/>
    <b v="0"/>
    <n v="0"/>
    <s v="Slow"/>
    <s v="Slow"/>
    <s v="GW Flower "/>
    <s v="Zim"/>
    <n v="11"/>
    <n v="15"/>
    <x v="7"/>
    <n v="3"/>
    <s v="GW"/>
    <s v="Flower"/>
    <n v="6"/>
    <s v="FLOWER"/>
    <e v="#N/A"/>
  </r>
  <r>
    <n v="376"/>
    <x v="311"/>
    <s v="ST Jayasuriya (SL)"/>
    <n v="102"/>
    <s v="Out"/>
    <n v="127"/>
    <n v="100"/>
    <n v="13"/>
    <n v="1"/>
    <n v="102"/>
    <n v="2"/>
    <x v="8"/>
    <x v="77"/>
    <n v="26"/>
    <n v="1"/>
    <n v="1998"/>
    <n v="2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377"/>
    <x v="311"/>
    <s v="AC Gilchrist (Aus)"/>
    <n v="100"/>
    <s v="Out"/>
    <n v="136"/>
    <n v="104"/>
    <n v="9"/>
    <n v="1"/>
    <n v="96.15"/>
    <n v="2"/>
    <x v="10"/>
    <x v="11"/>
    <n v="26"/>
    <n v="1"/>
    <n v="1998"/>
    <n v="2"/>
    <s v="Slow"/>
    <s v="Ok"/>
    <b v="0"/>
    <n v="0"/>
    <s v="Slow"/>
    <s v="Slow"/>
    <s v="AC Gilchrist "/>
    <s v="Aus"/>
    <n v="14"/>
    <n v="18"/>
    <x v="4"/>
    <n v="3"/>
    <s v="AC"/>
    <s v="Gilchrist"/>
    <n v="9"/>
    <s v="GILCHRIST"/>
    <s v="AC Gilchrist belongs to Australia"/>
  </r>
  <r>
    <n v="378"/>
    <x v="312"/>
    <s v="AC Gilchrist (Aus)"/>
    <n v="118"/>
    <s v="Out"/>
    <n v="137"/>
    <n v="117"/>
    <n v="10"/>
    <n v="5"/>
    <n v="100.85"/>
    <n v="2"/>
    <x v="1"/>
    <x v="3"/>
    <n v="8"/>
    <n v="2"/>
    <n v="1998"/>
    <n v="1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379"/>
    <x v="313"/>
    <s v="SP Fleming (NZ)"/>
    <n v="111"/>
    <s v="Notout"/>
    <n v="183"/>
    <n v="137"/>
    <n v="5"/>
    <n v="0"/>
    <n v="81.02"/>
    <n v="2"/>
    <x v="0"/>
    <x v="51"/>
    <n v="12"/>
    <n v="2"/>
    <n v="1998"/>
    <n v="5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380"/>
    <x v="314"/>
    <s v="NJ Astle (NZ)"/>
    <n v="104"/>
    <s v="Notout"/>
    <n v="166"/>
    <n v="137"/>
    <n v="2"/>
    <n v="3"/>
    <n v="75.91"/>
    <n v="2"/>
    <x v="8"/>
    <x v="51"/>
    <n v="6"/>
    <n v="3"/>
    <n v="1998"/>
    <n v="6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381"/>
    <x v="315"/>
    <s v="NV Knight (Eng)"/>
    <n v="122"/>
    <s v="Out"/>
    <n v="171"/>
    <n v="130"/>
    <n v="13"/>
    <n v="4"/>
    <n v="93.84"/>
    <n v="1"/>
    <x v="7"/>
    <x v="35"/>
    <n v="29"/>
    <n v="3"/>
    <n v="1998"/>
    <n v="1"/>
    <s v="Slow"/>
    <s v="Ok"/>
    <b v="0"/>
    <n v="0"/>
    <s v="Slow"/>
    <s v="Slow"/>
    <s v="NV Knight "/>
    <s v="Eng"/>
    <n v="11"/>
    <n v="15"/>
    <x v="0"/>
    <n v="3"/>
    <s v="NV"/>
    <s v="Knight"/>
    <n v="6"/>
    <s v="KNIGHT"/>
    <s v="NV Knight belongs to England"/>
  </r>
  <r>
    <n v="382"/>
    <x v="315"/>
    <s v="BC Lara (WI)"/>
    <n v="110"/>
    <s v="Out"/>
    <n v="140"/>
    <n v="106"/>
    <n v="15"/>
    <n v="3"/>
    <n v="103.77"/>
    <n v="2"/>
    <x v="2"/>
    <x v="35"/>
    <n v="29"/>
    <n v="3"/>
    <n v="1998"/>
    <n v="1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383"/>
    <x v="316"/>
    <s v="A Jadeja (India)"/>
    <n v="105"/>
    <s v="Notout"/>
    <n v="160"/>
    <n v="109"/>
    <n v="12"/>
    <n v="0"/>
    <n v="96.33"/>
    <n v="1"/>
    <x v="0"/>
    <x v="83"/>
    <n v="1"/>
    <n v="4"/>
    <n v="1998"/>
    <n v="4"/>
    <s v="Slow"/>
    <s v="Ok"/>
    <b v="0"/>
    <n v="0"/>
    <s v="Slow"/>
    <s v="Slow"/>
    <s v="A Jadeja "/>
    <s v="India"/>
    <n v="10"/>
    <n v="16"/>
    <x v="6"/>
    <n v="2"/>
    <s v="A"/>
    <s v="Jadeja"/>
    <n v="6"/>
    <s v="JADEJA"/>
    <e v="#N/A"/>
  </r>
  <r>
    <n v="384"/>
    <x v="317"/>
    <s v="JH Kallis (SA)"/>
    <n v="109"/>
    <s v="Notout"/>
    <n v="160"/>
    <n v="114"/>
    <n v="8"/>
    <n v="0"/>
    <n v="95.61"/>
    <n v="1"/>
    <x v="3"/>
    <x v="66"/>
    <n v="3"/>
    <n v="4"/>
    <n v="1998"/>
    <n v="6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385"/>
    <x v="317"/>
    <s v="ADR Campbell (Zim)"/>
    <n v="102"/>
    <s v="Out"/>
    <n v="212"/>
    <n v="145"/>
    <n v="11"/>
    <n v="1"/>
    <n v="70.34"/>
    <n v="2"/>
    <x v="0"/>
    <x v="73"/>
    <n v="3"/>
    <n v="4"/>
    <n v="1998"/>
    <n v="6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386"/>
    <x v="318"/>
    <s v="Inzamam ul-Haq (Pak)"/>
    <n v="116"/>
    <s v="Notout"/>
    <n v="158"/>
    <n v="110"/>
    <n v="4"/>
    <n v="4"/>
    <n v="105.45"/>
    <n v="2"/>
    <x v="6"/>
    <x v="84"/>
    <n v="7"/>
    <n v="4"/>
    <n v="1998"/>
    <n v="3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387"/>
    <x v="318"/>
    <s v="SR Tendulkar (India)"/>
    <n v="100"/>
    <s v="Out"/>
    <n v="132"/>
    <n v="89"/>
    <n v="5"/>
    <n v="7"/>
    <n v="112.35"/>
    <n v="2"/>
    <x v="0"/>
    <x v="56"/>
    <n v="7"/>
    <n v="4"/>
    <n v="1998"/>
    <n v="3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388"/>
    <x v="319"/>
    <s v="CB Lambert (WI)"/>
    <n v="119"/>
    <s v="Out"/>
    <n v="190"/>
    <n v="124"/>
    <n v="17"/>
    <n v="2"/>
    <n v="95.96"/>
    <n v="1"/>
    <x v="2"/>
    <x v="36"/>
    <n v="8"/>
    <n v="4"/>
    <n v="1998"/>
    <n v="4"/>
    <s v="Slow"/>
    <s v="Ok"/>
    <b v="0"/>
    <n v="0"/>
    <s v="Slow"/>
    <s v="Slow"/>
    <s v="CB Lambert "/>
    <s v="WI"/>
    <n v="12"/>
    <n v="15"/>
    <x v="1"/>
    <n v="3"/>
    <s v="CB"/>
    <s v="Lambert"/>
    <n v="7"/>
    <s v="LAMBERT"/>
    <s v="CB Lambert belongs to West Indies"/>
  </r>
  <r>
    <n v="389"/>
    <x v="320"/>
    <s v="M Azharuddin (India)"/>
    <n v="153"/>
    <s v="Notout"/>
    <n v="202"/>
    <n v="150"/>
    <n v="17"/>
    <n v="1"/>
    <n v="102"/>
    <n v="1"/>
    <x v="8"/>
    <x v="33"/>
    <n v="9"/>
    <n v="4"/>
    <n v="1998"/>
    <n v="5"/>
    <s v="Ok"/>
    <s v="Ok"/>
    <b v="0"/>
    <n v="0"/>
    <s v="Ok"/>
    <s v="Ok"/>
    <s v="M Azharuddin "/>
    <s v="India"/>
    <n v="14"/>
    <n v="20"/>
    <x v="6"/>
    <n v="2"/>
    <s v="M"/>
    <s v="Azharuddin"/>
    <n v="10"/>
    <s v="AZHARUDDIN"/>
    <e v="#N/A"/>
  </r>
  <r>
    <n v="390"/>
    <x v="320"/>
    <s v="A Jadeja (India)"/>
    <n v="116"/>
    <s v="Notout"/>
    <n v="176"/>
    <n v="121"/>
    <n v="6"/>
    <n v="2"/>
    <n v="95.86"/>
    <n v="1"/>
    <x v="8"/>
    <x v="33"/>
    <n v="9"/>
    <n v="4"/>
    <n v="1998"/>
    <n v="5"/>
    <s v="Slow"/>
    <s v="Ok"/>
    <b v="0"/>
    <n v="0"/>
    <s v="Slow"/>
    <s v="Slow"/>
    <s v="A Jadeja "/>
    <s v="India"/>
    <n v="10"/>
    <n v="16"/>
    <x v="6"/>
    <n v="2"/>
    <s v="A"/>
    <s v="Jadeja"/>
    <n v="6"/>
    <s v="JADEJA"/>
    <e v="#N/A"/>
  </r>
  <r>
    <n v="391"/>
    <x v="320"/>
    <s v="GW Flower (Zim)"/>
    <n v="102"/>
    <s v="Out"/>
    <n v="230"/>
    <n v="118"/>
    <n v="8"/>
    <n v="0"/>
    <n v="86.44"/>
    <n v="2"/>
    <x v="5"/>
    <x v="33"/>
    <n v="9"/>
    <n v="4"/>
    <n v="1998"/>
    <n v="5"/>
    <s v="Slow"/>
    <s v="Ok"/>
    <b v="0"/>
    <n v="0"/>
    <s v="Slow"/>
    <s v="Slow"/>
    <s v="GW Flower "/>
    <s v="Zim"/>
    <n v="11"/>
    <n v="15"/>
    <x v="7"/>
    <n v="3"/>
    <s v="GW"/>
    <s v="Flower"/>
    <n v="6"/>
    <s v="FLOWER"/>
    <e v="#N/A"/>
  </r>
  <r>
    <n v="392"/>
    <x v="321"/>
    <s v="RT Ponting (Aus)"/>
    <n v="145"/>
    <s v="Out"/>
    <n v="189"/>
    <n v="158"/>
    <n v="18"/>
    <n v="1"/>
    <n v="91.77"/>
    <n v="1"/>
    <x v="8"/>
    <x v="15"/>
    <n v="11"/>
    <n v="4"/>
    <n v="1998"/>
    <n v="7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393"/>
    <x v="322"/>
    <s v="SC Ganguly (India)"/>
    <n v="105"/>
    <s v="Out"/>
    <n v="200"/>
    <n v="140"/>
    <n v="8"/>
    <n v="1"/>
    <n v="75"/>
    <n v="1"/>
    <x v="1"/>
    <x v="37"/>
    <n v="17"/>
    <n v="4"/>
    <n v="1998"/>
    <n v="6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394"/>
    <x v="323"/>
    <s v="SR Tendulkar (India)"/>
    <n v="143"/>
    <s v="Out"/>
    <n v="187"/>
    <n v="131"/>
    <n v="9"/>
    <n v="5"/>
    <n v="109.16"/>
    <n v="2"/>
    <x v="0"/>
    <x v="37"/>
    <n v="22"/>
    <n v="4"/>
    <n v="1998"/>
    <n v="4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395"/>
    <x v="323"/>
    <s v="MG Bevan (Aus)"/>
    <n v="101"/>
    <s v="Notout"/>
    <n v="138"/>
    <n v="103"/>
    <n v="9"/>
    <n v="0"/>
    <n v="98.05"/>
    <n v="1"/>
    <x v="5"/>
    <x v="37"/>
    <n v="22"/>
    <n v="4"/>
    <n v="1998"/>
    <n v="4"/>
    <s v="Slow"/>
    <s v="Ok"/>
    <b v="0"/>
    <n v="0"/>
    <s v="Slow"/>
    <s v="Slow"/>
    <s v="MG Bevan "/>
    <s v="Aus"/>
    <n v="10"/>
    <n v="14"/>
    <x v="4"/>
    <n v="3"/>
    <s v="MG"/>
    <s v="Bevan"/>
    <n v="5"/>
    <s v="BEVAN"/>
    <s v="MG Bevan belongs to Australia"/>
  </r>
  <r>
    <n v="396"/>
    <x v="324"/>
    <s v="SR Tendulkar (India)"/>
    <n v="134"/>
    <s v="Out"/>
    <n v="195"/>
    <n v="131"/>
    <n v="12"/>
    <n v="3"/>
    <n v="102.29"/>
    <n v="2"/>
    <x v="0"/>
    <x v="37"/>
    <n v="24"/>
    <n v="4"/>
    <n v="1998"/>
    <n v="6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397"/>
    <x v="325"/>
    <s v="SR Tendulkar (India)"/>
    <n v="100"/>
    <s v="Notout"/>
    <n v="156"/>
    <n v="103"/>
    <n v="13"/>
    <n v="0"/>
    <n v="97.08"/>
    <n v="2"/>
    <x v="12"/>
    <x v="41"/>
    <n v="31"/>
    <n v="5"/>
    <n v="1998"/>
    <n v="1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398"/>
    <x v="326"/>
    <s v="A Ranatunga (SL)"/>
    <n v="102"/>
    <s v="Out"/>
    <n v="116"/>
    <n v="98"/>
    <n v="6"/>
    <n v="2"/>
    <n v="104.08"/>
    <n v="1"/>
    <x v="1"/>
    <x v="77"/>
    <n v="5"/>
    <n v="7"/>
    <n v="1998"/>
    <n v="1"/>
    <s v="Ok"/>
    <s v="Ok"/>
    <b v="0"/>
    <n v="0"/>
    <s v="Ok"/>
    <s v="Ok"/>
    <s v="A Ranatunga "/>
    <s v="SL"/>
    <n v="13"/>
    <n v="16"/>
    <x v="5"/>
    <n v="2"/>
    <s v="A"/>
    <s v="Ranatunga"/>
    <n v="9"/>
    <s v="RANATUNGA"/>
    <s v="A Ranatunga belongs to Sri Lanka"/>
  </r>
  <r>
    <n v="399"/>
    <x v="327"/>
    <s v="SR Tendulkar (India)"/>
    <n v="128"/>
    <s v="Out"/>
    <n v="182"/>
    <n v="131"/>
    <n v="8"/>
    <n v="2"/>
    <n v="97.7"/>
    <n v="1"/>
    <x v="6"/>
    <x v="63"/>
    <n v="7"/>
    <n v="7"/>
    <n v="1998"/>
    <n v="3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400"/>
    <x v="327"/>
    <s v="SC Ganguly (India)"/>
    <n v="109"/>
    <s v="Out"/>
    <n v="184"/>
    <n v="136"/>
    <n v="6"/>
    <n v="2"/>
    <n v="80.14"/>
    <n v="1"/>
    <x v="6"/>
    <x v="63"/>
    <n v="7"/>
    <n v="7"/>
    <n v="1998"/>
    <n v="3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01"/>
    <x v="327"/>
    <s v="PA de Silva (SL)"/>
    <n v="105"/>
    <s v="Out"/>
    <n v="164"/>
    <n v="94"/>
    <n v="10"/>
    <n v="0"/>
    <n v="111.7"/>
    <n v="2"/>
    <x v="5"/>
    <x v="63"/>
    <n v="7"/>
    <n v="7"/>
    <n v="1998"/>
    <n v="3"/>
    <s v="Ok"/>
    <s v="Ok"/>
    <b v="0"/>
    <n v="0"/>
    <s v="Ok"/>
    <s v="Ok"/>
    <s v="PA de Silva "/>
    <s v="SL"/>
    <n v="13"/>
    <n v="16"/>
    <x v="5"/>
    <n v="3"/>
    <s v="PA"/>
    <s v="de Silva"/>
    <n v="8"/>
    <s v="DE SILVA"/>
    <s v="PA de Silva belongs to Sri Lanka"/>
  </r>
  <r>
    <n v="402"/>
    <x v="328"/>
    <s v="MS Atapattu (SL)"/>
    <n v="132"/>
    <s v="Notout"/>
    <n v="197"/>
    <n v="151"/>
    <n v="14"/>
    <n v="0"/>
    <n v="87.41"/>
    <n v="2"/>
    <x v="2"/>
    <x v="7"/>
    <n v="20"/>
    <n v="8"/>
    <n v="1998"/>
    <n v="5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403"/>
    <x v="329"/>
    <s v="Shahid Afridi (Pak)"/>
    <n v="109"/>
    <s v="Out"/>
    <n v="115"/>
    <n v="94"/>
    <n v="7"/>
    <n v="6"/>
    <n v="115.95"/>
    <n v="1"/>
    <x v="5"/>
    <x v="85"/>
    <n v="19"/>
    <n v="9"/>
    <n v="1998"/>
    <n v="7"/>
    <s v="Ok"/>
    <s v="Ok"/>
    <b v="0"/>
    <n v="0"/>
    <s v="Ok"/>
    <s v="Ok"/>
    <s v="Shahid Afridi "/>
    <s v="Pak"/>
    <n v="15"/>
    <n v="19"/>
    <x v="3"/>
    <n v="7"/>
    <s v="Shahid"/>
    <s v="Afridi"/>
    <n v="6"/>
    <s v="AFRIDI"/>
    <s v="Shahid Afridi belongs to Pakistan"/>
  </r>
  <r>
    <n v="404"/>
    <x v="330"/>
    <s v="M Azharuddin (India)"/>
    <n v="101"/>
    <s v="Out"/>
    <n v="133"/>
    <n v="111"/>
    <n v="10"/>
    <n v="1"/>
    <n v="90.99"/>
    <n v="1"/>
    <x v="3"/>
    <x v="85"/>
    <n v="20"/>
    <n v="9"/>
    <n v="1998"/>
    <n v="1"/>
    <s v="Slow"/>
    <s v="Ok"/>
    <b v="0"/>
    <n v="0"/>
    <s v="Slow"/>
    <s v="Slow"/>
    <s v="M Azharuddin "/>
    <s v="India"/>
    <n v="14"/>
    <n v="20"/>
    <x v="6"/>
    <n v="2"/>
    <s v="M"/>
    <s v="Azharuddin"/>
    <n v="10"/>
    <s v="AZHARUDDIN"/>
    <e v="#N/A"/>
  </r>
  <r>
    <n v="405"/>
    <x v="331"/>
    <s v="SR Tendulkar (India)"/>
    <n v="127"/>
    <s v="Notout"/>
    <n v="155"/>
    <n v="130"/>
    <n v="13"/>
    <n v="1"/>
    <n v="97.69"/>
    <n v="2"/>
    <x v="8"/>
    <x v="86"/>
    <n v="26"/>
    <n v="9"/>
    <n v="1998"/>
    <n v="7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406"/>
    <x v="332"/>
    <s v="SC Ganguly (India)"/>
    <n v="107"/>
    <s v="Notout"/>
    <n v="180"/>
    <n v="129"/>
    <n v="11"/>
    <n v="1"/>
    <n v="82.94"/>
    <n v="2"/>
    <x v="8"/>
    <x v="86"/>
    <n v="27"/>
    <n v="9"/>
    <n v="1998"/>
    <n v="1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07"/>
    <x v="333"/>
    <s v="CB Wishart (Zim)"/>
    <n v="102"/>
    <s v="Out"/>
    <n v="192"/>
    <n v="124"/>
    <n v="4"/>
    <n v="2"/>
    <n v="82.25"/>
    <n v="1"/>
    <x v="5"/>
    <x v="71"/>
    <n v="30"/>
    <n v="9"/>
    <n v="1998"/>
    <n v="4"/>
    <s v="Slow"/>
    <s v="Ok"/>
    <b v="0"/>
    <n v="0"/>
    <s v="Slow"/>
    <s v="Slow"/>
    <s v="CB Wishart "/>
    <s v="Zim"/>
    <n v="12"/>
    <n v="16"/>
    <x v="7"/>
    <n v="3"/>
    <s v="CB"/>
    <s v="Wishart"/>
    <n v="7"/>
    <s v="WISHART"/>
    <e v="#N/A"/>
  </r>
  <r>
    <n v="408"/>
    <x v="334"/>
    <s v="ADR Campbell (Zim)"/>
    <n v="100"/>
    <s v="Out"/>
    <n v="176"/>
    <n v="143"/>
    <n v="7"/>
    <n v="1"/>
    <n v="69.930000000000007"/>
    <n v="1"/>
    <x v="1"/>
    <x v="82"/>
    <n v="24"/>
    <n v="10"/>
    <n v="1998"/>
    <n v="7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409"/>
    <x v="335"/>
    <s v="SR Tendulkar (India)"/>
    <n v="141"/>
    <s v="Out"/>
    <n v="191"/>
    <n v="128"/>
    <n v="13"/>
    <n v="3"/>
    <n v="110.15"/>
    <n v="1"/>
    <x v="0"/>
    <x v="82"/>
    <n v="28"/>
    <n v="10"/>
    <n v="1998"/>
    <n v="4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410"/>
    <x v="336"/>
    <s v="JH Kallis (SA)"/>
    <n v="113"/>
    <s v="Notout"/>
    <n v="107"/>
    <n v="100"/>
    <n v="5"/>
    <n v="5"/>
    <n v="113"/>
    <n v="1"/>
    <x v="6"/>
    <x v="82"/>
    <n v="30"/>
    <n v="10"/>
    <n v="1998"/>
    <n v="6"/>
    <s v="Ok"/>
    <s v="Ok"/>
    <b v="0"/>
    <n v="0"/>
    <s v="Ok"/>
    <s v="Ok"/>
    <s v="JH Kallis "/>
    <s v="SA"/>
    <n v="11"/>
    <n v="14"/>
    <x v="8"/>
    <n v="3"/>
    <s v="JH"/>
    <s v="Kallis"/>
    <n v="6"/>
    <s v="KALLIS"/>
    <e v="#N/A"/>
  </r>
  <r>
    <n v="411"/>
    <x v="337"/>
    <s v="PA Wallace (WI)"/>
    <n v="103"/>
    <s v="Out"/>
    <n v="135"/>
    <n v="102"/>
    <n v="11"/>
    <n v="5"/>
    <n v="100.98"/>
    <n v="1"/>
    <x v="10"/>
    <x v="82"/>
    <n v="1"/>
    <n v="11"/>
    <n v="1998"/>
    <n v="1"/>
    <s v="Ok"/>
    <s v="Ok"/>
    <b v="0"/>
    <n v="0"/>
    <s v="Ok"/>
    <s v="Ok"/>
    <s v="PA Wallace "/>
    <s v="WI"/>
    <n v="12"/>
    <n v="15"/>
    <x v="1"/>
    <n v="3"/>
    <s v="PA"/>
    <s v="Wallace"/>
    <n v="7"/>
    <s v="WALLACE"/>
    <s v="PA Wallace belongs to West Indies"/>
  </r>
  <r>
    <n v="412"/>
    <x v="338"/>
    <s v="DS Lehmann (Aus)"/>
    <n v="103"/>
    <s v="Out"/>
    <n v="127"/>
    <n v="101"/>
    <n v="8"/>
    <n v="0"/>
    <n v="101.98"/>
    <n v="1"/>
    <x v="3"/>
    <x v="21"/>
    <n v="6"/>
    <n v="11"/>
    <n v="1998"/>
    <n v="6"/>
    <s v="Ok"/>
    <s v="Ok"/>
    <b v="0"/>
    <n v="0"/>
    <s v="Ok"/>
    <s v="Ok"/>
    <s v="DS Lehmann "/>
    <s v="Aus"/>
    <n v="12"/>
    <n v="16"/>
    <x v="4"/>
    <n v="3"/>
    <s v="DS"/>
    <s v="Lehmann"/>
    <n v="7"/>
    <s v="LEHMANN"/>
    <s v="DS Lehmann belongs to Australia"/>
  </r>
  <r>
    <n v="413"/>
    <x v="339"/>
    <s v="SR Tendulkar (India)"/>
    <n v="118"/>
    <s v="Notout"/>
    <n v="173"/>
    <n v="112"/>
    <n v="14"/>
    <n v="2"/>
    <n v="105.35"/>
    <n v="2"/>
    <x v="8"/>
    <x v="37"/>
    <n v="8"/>
    <n v="11"/>
    <n v="1998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414"/>
    <x v="340"/>
    <s v="RT Ponting (Aus)"/>
    <n v="124"/>
    <s v="Notout"/>
    <n v="187"/>
    <n v="129"/>
    <n v="10"/>
    <n v="0"/>
    <n v="96.12"/>
    <n v="2"/>
    <x v="3"/>
    <x v="14"/>
    <n v="10"/>
    <n v="11"/>
    <n v="1998"/>
    <n v="3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415"/>
    <x v="340"/>
    <s v="Ijaz Ahmed (Pak)"/>
    <n v="111"/>
    <s v="Out"/>
    <n v="165"/>
    <n v="109"/>
    <n v="12"/>
    <n v="1"/>
    <n v="101.83"/>
    <n v="1"/>
    <x v="0"/>
    <x v="14"/>
    <n v="10"/>
    <n v="11"/>
    <n v="1998"/>
    <n v="3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416"/>
    <x v="340"/>
    <s v="AC Gilchrist (Aus)"/>
    <n v="103"/>
    <s v="Out"/>
    <n v="144"/>
    <n v="104"/>
    <n v="12"/>
    <n v="0"/>
    <n v="99.03"/>
    <n v="2"/>
    <x v="3"/>
    <x v="14"/>
    <n v="10"/>
    <n v="11"/>
    <n v="1998"/>
    <n v="3"/>
    <s v="Slow"/>
    <s v="Ok"/>
    <b v="0"/>
    <n v="0"/>
    <s v="Slow"/>
    <s v="Slow"/>
    <s v="AC Gilchrist "/>
    <s v="Aus"/>
    <n v="14"/>
    <n v="18"/>
    <x v="4"/>
    <n v="3"/>
    <s v="AC"/>
    <s v="Gilchrist"/>
    <n v="9"/>
    <s v="GILCHRIST"/>
    <s v="AC Gilchrist belongs to Australia"/>
  </r>
  <r>
    <n v="417"/>
    <x v="340"/>
    <s v="Mohammad Yousuf (Pak)"/>
    <n v="100"/>
    <s v="Out"/>
    <n v="139"/>
    <n v="111"/>
    <n v="14"/>
    <n v="0"/>
    <n v="90.09"/>
    <n v="1"/>
    <x v="0"/>
    <x v="14"/>
    <n v="10"/>
    <n v="11"/>
    <n v="1998"/>
    <n v="3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418"/>
    <x v="341"/>
    <s v="SR Tendulkar (India)"/>
    <n v="124"/>
    <s v="Notout"/>
    <n v="140"/>
    <n v="92"/>
    <n v="12"/>
    <n v="6"/>
    <n v="134.78"/>
    <n v="2"/>
    <x v="8"/>
    <x v="37"/>
    <n v="13"/>
    <n v="11"/>
    <n v="1998"/>
    <n v="6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419"/>
    <x v="342"/>
    <s v="NC Johnson (Zim)"/>
    <n v="103"/>
    <s v="Out"/>
    <n v="171"/>
    <n v="120"/>
    <n v="13"/>
    <n v="0"/>
    <n v="85.83"/>
    <n v="2"/>
    <x v="3"/>
    <x v="87"/>
    <n v="22"/>
    <n v="11"/>
    <n v="1998"/>
    <n v="1"/>
    <s v="Slow"/>
    <s v="Ok"/>
    <b v="0"/>
    <n v="0"/>
    <s v="Slow"/>
    <s v="Slow"/>
    <s v="NC Johnson "/>
    <s v="Zim"/>
    <n v="12"/>
    <n v="16"/>
    <x v="7"/>
    <n v="3"/>
    <s v="NC"/>
    <s v="Johnson"/>
    <n v="7"/>
    <s v="JOHNSON"/>
    <e v="#N/A"/>
  </r>
  <r>
    <n v="420"/>
    <x v="343"/>
    <s v="Ijaz Ahmed (Pak)"/>
    <n v="132"/>
    <s v="Out"/>
    <n v="142"/>
    <n v="103"/>
    <n v="9"/>
    <n v="4"/>
    <n v="128.15"/>
    <n v="1"/>
    <x v="8"/>
    <x v="58"/>
    <n v="24"/>
    <n v="11"/>
    <n v="1998"/>
    <n v="3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421"/>
    <x v="344"/>
    <s v="R Dravid (India)"/>
    <n v="123"/>
    <s v="Notout"/>
    <n v="201"/>
    <n v="123"/>
    <n v="10"/>
    <n v="1"/>
    <n v="100"/>
    <n v="1"/>
    <x v="1"/>
    <x v="88"/>
    <n v="9"/>
    <n v="1"/>
    <n v="1999"/>
    <n v="7"/>
    <s v="Slow"/>
    <s v="Ok"/>
    <b v="0"/>
    <n v="0"/>
    <s v="Ok"/>
    <s v="Ok"/>
    <s v="R Dravid "/>
    <s v="India"/>
    <n v="10"/>
    <n v="16"/>
    <x v="6"/>
    <n v="2"/>
    <s v="R"/>
    <s v="Dravid"/>
    <n v="6"/>
    <s v="DRAVID"/>
    <e v="#N/A"/>
  </r>
  <r>
    <n v="422"/>
    <x v="345"/>
    <s v="AC Gilchrist (Aus)"/>
    <n v="131"/>
    <s v="Out"/>
    <n v="166"/>
    <n v="118"/>
    <n v="10"/>
    <n v="2"/>
    <n v="111.01"/>
    <n v="2"/>
    <x v="6"/>
    <x v="11"/>
    <n v="13"/>
    <n v="1"/>
    <n v="1999"/>
    <n v="4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423"/>
    <x v="346"/>
    <s v="GA Hick (Eng)"/>
    <n v="108"/>
    <s v="Out"/>
    <n v="179"/>
    <n v="129"/>
    <n v="5"/>
    <n v="1"/>
    <n v="83.72"/>
    <n v="1"/>
    <x v="0"/>
    <x v="11"/>
    <n v="17"/>
    <n v="1"/>
    <n v="1999"/>
    <n v="1"/>
    <s v="Slow"/>
    <s v="Ok"/>
    <b v="0"/>
    <n v="0"/>
    <s v="Slow"/>
    <s v="Slow"/>
    <s v="GA Hick "/>
    <s v="Eng"/>
    <n v="9"/>
    <n v="13"/>
    <x v="0"/>
    <n v="3"/>
    <s v="GA"/>
    <s v="Hick"/>
    <n v="4"/>
    <s v="HICK"/>
    <s v="GA Hick belongs to England"/>
  </r>
  <r>
    <n v="424"/>
    <x v="347"/>
    <s v="CL Cairns (NZ)"/>
    <n v="115"/>
    <s v="Out"/>
    <n v="106"/>
    <n v="80"/>
    <n v="7"/>
    <n v="7"/>
    <n v="143.75"/>
    <n v="1"/>
    <x v="5"/>
    <x v="3"/>
    <n v="19"/>
    <n v="1"/>
    <n v="1999"/>
    <n v="3"/>
    <s v="Ok"/>
    <s v="Ok"/>
    <b v="0"/>
    <n v="0"/>
    <s v="Ok"/>
    <s v="Ok"/>
    <s v="CL Cairns "/>
    <s v="NZ"/>
    <n v="11"/>
    <n v="14"/>
    <x v="2"/>
    <n v="3"/>
    <s v="CL"/>
    <s v="Cairns"/>
    <n v="6"/>
    <s v="CAIRNS"/>
    <s v="CL Cairns belongs to New Zealand"/>
  </r>
  <r>
    <n v="425"/>
    <x v="348"/>
    <s v="GA Hick (Eng)"/>
    <n v="126"/>
    <s v="Notout"/>
    <n v="178"/>
    <n v="118"/>
    <n v="5"/>
    <n v="4"/>
    <n v="106.77"/>
    <n v="1"/>
    <x v="6"/>
    <x v="22"/>
    <n v="23"/>
    <n v="1"/>
    <n v="1999"/>
    <n v="7"/>
    <s v="Ok"/>
    <s v="Ok"/>
    <b v="0"/>
    <n v="0"/>
    <s v="Ok"/>
    <s v="Ok"/>
    <s v="GA Hick "/>
    <s v="Eng"/>
    <n v="9"/>
    <n v="13"/>
    <x v="0"/>
    <n v="3"/>
    <s v="GA"/>
    <s v="Hick"/>
    <n v="4"/>
    <s v="HICK"/>
    <s v="GA Hick belongs to England"/>
  </r>
  <r>
    <n v="426"/>
    <x v="348"/>
    <s v="DPMD Jayawardene (SL)"/>
    <n v="120"/>
    <s v="Out"/>
    <n v="162"/>
    <n v="111"/>
    <n v="9"/>
    <n v="0"/>
    <n v="108.1"/>
    <n v="2"/>
    <x v="2"/>
    <x v="22"/>
    <n v="23"/>
    <n v="1"/>
    <n v="1999"/>
    <n v="7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427"/>
    <x v="349"/>
    <s v="S Chanderpaul (WI)"/>
    <n v="150"/>
    <s v="Out"/>
    <n v="202"/>
    <n v="136"/>
    <n v="20"/>
    <n v="0"/>
    <n v="110.29"/>
    <n v="1"/>
    <x v="10"/>
    <x v="65"/>
    <n v="24"/>
    <n v="1"/>
    <n v="1999"/>
    <n v="1"/>
    <s v="Ok"/>
    <s v="Ok"/>
    <b v="0"/>
    <n v="0"/>
    <s v="Ok"/>
    <s v="Ok"/>
    <s v="S Chanderpaul "/>
    <s v="WI"/>
    <n v="15"/>
    <n v="18"/>
    <x v="1"/>
    <n v="2"/>
    <s v="S"/>
    <s v="Chanderpaul"/>
    <n v="11"/>
    <s v="CHANDERPAUL"/>
    <s v="S Chanderpaul belongs to West Indies"/>
  </r>
  <r>
    <n v="428"/>
    <x v="349"/>
    <s v="CL Hooper (WI)"/>
    <n v="108"/>
    <s v="Out"/>
    <n v="150"/>
    <n v="119"/>
    <n v="8"/>
    <n v="3"/>
    <n v="90.75"/>
    <n v="1"/>
    <x v="10"/>
    <x v="65"/>
    <n v="24"/>
    <n v="1"/>
    <n v="1999"/>
    <n v="1"/>
    <s v="Slow"/>
    <s v="Ok"/>
    <b v="0"/>
    <n v="0"/>
    <s v="Slow"/>
    <s v="Slow"/>
    <s v="CL Hooper "/>
    <s v="WI"/>
    <n v="11"/>
    <n v="14"/>
    <x v="1"/>
    <n v="3"/>
    <s v="CL"/>
    <s v="Hooper"/>
    <n v="6"/>
    <s v="HOOPER"/>
    <s v="CL Hooper belongs to West Indies"/>
  </r>
  <r>
    <n v="429"/>
    <x v="350"/>
    <s v="GA Hick (Eng)"/>
    <n v="109"/>
    <s v="Out"/>
    <n v="194"/>
    <n v="119"/>
    <n v="6"/>
    <n v="2"/>
    <n v="91.59"/>
    <n v="2"/>
    <x v="0"/>
    <x v="22"/>
    <n v="26"/>
    <n v="1"/>
    <n v="1999"/>
    <n v="3"/>
    <s v="Slow"/>
    <s v="Ok"/>
    <b v="0"/>
    <n v="0"/>
    <s v="Slow"/>
    <s v="Slow"/>
    <s v="GA Hick "/>
    <s v="Eng"/>
    <n v="9"/>
    <n v="13"/>
    <x v="0"/>
    <n v="3"/>
    <s v="GA"/>
    <s v="Hick"/>
    <n v="4"/>
    <s v="HICK"/>
    <s v="GA Hick belongs to England"/>
  </r>
  <r>
    <n v="430"/>
    <x v="351"/>
    <s v="HH Gibbs (SA)"/>
    <n v="125"/>
    <s v="Out"/>
    <n v="191"/>
    <n v="146"/>
    <n v="9"/>
    <n v="0"/>
    <n v="85.61"/>
    <n v="1"/>
    <x v="7"/>
    <x v="80"/>
    <n v="30"/>
    <n v="1"/>
    <n v="1999"/>
    <n v="7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431"/>
    <x v="352"/>
    <s v="AC Gilchrist (Aus)"/>
    <n v="154"/>
    <s v="Out"/>
    <n v="191"/>
    <n v="129"/>
    <n v="14"/>
    <n v="4"/>
    <n v="119.37"/>
    <n v="1"/>
    <x v="6"/>
    <x v="10"/>
    <n v="7"/>
    <n v="2"/>
    <n v="1999"/>
    <n v="1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432"/>
    <x v="353"/>
    <s v="JH Kallis (SA)"/>
    <n v="100"/>
    <s v="Out"/>
    <n v="171"/>
    <n v="117"/>
    <n v="10"/>
    <n v="1"/>
    <n v="85.47"/>
    <n v="1"/>
    <x v="1"/>
    <x v="42"/>
    <n v="14"/>
    <n v="2"/>
    <n v="1999"/>
    <n v="1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433"/>
    <x v="354"/>
    <s v="L Klusener (SA)"/>
    <n v="103"/>
    <s v="Notout"/>
    <n v="187"/>
    <n v="132"/>
    <n v="8"/>
    <n v="1"/>
    <n v="78.03"/>
    <n v="1"/>
    <x v="1"/>
    <x v="13"/>
    <n v="20"/>
    <n v="2"/>
    <n v="1999"/>
    <n v="7"/>
    <s v="Slow"/>
    <s v="Ok"/>
    <b v="0"/>
    <n v="0"/>
    <s v="Slow"/>
    <s v="Slow"/>
    <s v="L Klusener "/>
    <s v="SA"/>
    <n v="12"/>
    <n v="15"/>
    <x v="8"/>
    <n v="2"/>
    <s v="L"/>
    <s v="Klusener"/>
    <n v="8"/>
    <s v="KLUSENER"/>
    <e v="#N/A"/>
  </r>
  <r>
    <n v="434"/>
    <x v="354"/>
    <s v="NJ Astle (NZ)"/>
    <n v="100"/>
    <s v="Notout"/>
    <n v="192"/>
    <n v="126"/>
    <n v="12"/>
    <n v="2"/>
    <n v="79.36"/>
    <n v="2"/>
    <x v="10"/>
    <x v="13"/>
    <n v="20"/>
    <n v="2"/>
    <n v="1999"/>
    <n v="7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435"/>
    <x v="355"/>
    <s v="SO Tikolo (Kenya)"/>
    <n v="106"/>
    <s v="Notout"/>
    <s v="-"/>
    <n v="111"/>
    <n v="13"/>
    <n v="0"/>
    <n v="95.49"/>
    <n v="2"/>
    <x v="9"/>
    <x v="82"/>
    <n v="20"/>
    <n v="3"/>
    <n v="1999"/>
    <n v="7"/>
    <s v="Slow"/>
    <s v="Ok"/>
    <b v="0"/>
    <n v="0"/>
    <s v="Slow"/>
    <s v="Slow"/>
    <s v="SO Tikolo "/>
    <s v="Kenya"/>
    <n v="11"/>
    <n v="17"/>
    <x v="9"/>
    <n v="3"/>
    <s v="SO"/>
    <s v="Tikolo"/>
    <n v="6"/>
    <s v="TIKOLO"/>
    <e v="#N/A"/>
  </r>
  <r>
    <n v="436"/>
    <x v="356"/>
    <s v="SC Ganguly (India)"/>
    <n v="130"/>
    <s v="Notout"/>
    <n v="229"/>
    <n v="160"/>
    <n v="5"/>
    <n v="2"/>
    <n v="81.25"/>
    <n v="1"/>
    <x v="6"/>
    <x v="47"/>
    <n v="22"/>
    <n v="3"/>
    <n v="1999"/>
    <n v="2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37"/>
    <x v="356"/>
    <s v="R Dravid (India)"/>
    <n v="116"/>
    <s v="Out"/>
    <n v="118"/>
    <n v="118"/>
    <n v="12"/>
    <n v="0"/>
    <n v="98.3"/>
    <n v="1"/>
    <x v="6"/>
    <x v="47"/>
    <n v="22"/>
    <n v="3"/>
    <n v="1999"/>
    <n v="2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438"/>
    <x v="357"/>
    <s v="NC Johnson (Zim)"/>
    <n v="101"/>
    <s v="Out"/>
    <n v="153"/>
    <n v="120"/>
    <n v="13"/>
    <n v="0"/>
    <n v="84.16"/>
    <n v="1"/>
    <x v="12"/>
    <x v="82"/>
    <n v="23"/>
    <n v="3"/>
    <n v="1999"/>
    <n v="3"/>
    <s v="Slow"/>
    <s v="Ok"/>
    <b v="0"/>
    <n v="0"/>
    <s v="Slow"/>
    <s v="Slow"/>
    <s v="NC Johnson "/>
    <s v="Zim"/>
    <n v="12"/>
    <n v="16"/>
    <x v="7"/>
    <n v="3"/>
    <s v="NC"/>
    <s v="Johnson"/>
    <n v="7"/>
    <s v="JOHNSON"/>
    <e v="#N/A"/>
  </r>
  <r>
    <n v="439"/>
    <x v="358"/>
    <s v="KO Otieno (Kenya)"/>
    <n v="120"/>
    <s v="Out"/>
    <s v="-"/>
    <n v="137"/>
    <n v="8"/>
    <n v="6"/>
    <n v="87.59"/>
    <n v="1"/>
    <x v="9"/>
    <x v="82"/>
    <n v="24"/>
    <n v="3"/>
    <n v="1999"/>
    <n v="4"/>
    <s v="Slow"/>
    <s v="Ok"/>
    <b v="0"/>
    <n v="0"/>
    <s v="Slow"/>
    <s v="Slow"/>
    <s v="KO Otieno "/>
    <s v="Kenya"/>
    <n v="11"/>
    <n v="17"/>
    <x v="9"/>
    <n v="3"/>
    <s v="KO"/>
    <s v="Otieno"/>
    <n v="6"/>
    <s v="OTIENO"/>
    <e v="#N/A"/>
  </r>
  <r>
    <n v="440"/>
    <x v="359"/>
    <s v="Mehrab Hossain (Ban)"/>
    <n v="101"/>
    <s v="Out"/>
    <n v="170"/>
    <n v="116"/>
    <n v="9"/>
    <n v="2"/>
    <n v="87.06"/>
    <n v="1"/>
    <x v="8"/>
    <x v="82"/>
    <n v="25"/>
    <n v="3"/>
    <n v="1999"/>
    <n v="5"/>
    <s v="Slow"/>
    <s v="Ok"/>
    <b v="0"/>
    <n v="0"/>
    <s v="Slow"/>
    <s v="Slow"/>
    <s v="Mehrab Hossain "/>
    <s v="Ban"/>
    <n v="16"/>
    <n v="20"/>
    <x v="10"/>
    <n v="7"/>
    <s v="Mehrab"/>
    <s v="Hossain"/>
    <n v="7"/>
    <s v="HOSSAIN"/>
    <e v="#N/A"/>
  </r>
  <r>
    <n v="441"/>
    <x v="360"/>
    <s v="GW Flower (Zim)"/>
    <n v="140"/>
    <s v="Out"/>
    <n v="162"/>
    <n v="125"/>
    <n v="12"/>
    <n v="6"/>
    <n v="112"/>
    <n v="1"/>
    <x v="12"/>
    <x v="82"/>
    <n v="27"/>
    <n v="3"/>
    <n v="1999"/>
    <n v="7"/>
    <s v="Ok"/>
    <s v="Ok"/>
    <b v="0"/>
    <n v="0"/>
    <s v="Ok"/>
    <s v="Ok"/>
    <s v="GW Flower "/>
    <s v="Zim"/>
    <n v="11"/>
    <n v="15"/>
    <x v="7"/>
    <n v="3"/>
    <s v="GW"/>
    <s v="Flower"/>
    <n v="6"/>
    <s v="FLOWER"/>
    <e v="#N/A"/>
  </r>
  <r>
    <n v="442"/>
    <x v="360"/>
    <s v="DPMD Jayawardene (SL)"/>
    <n v="101"/>
    <s v="Out"/>
    <n v="215"/>
    <n v="138"/>
    <n v="5"/>
    <n v="0"/>
    <n v="73.180000000000007"/>
    <n v="1"/>
    <x v="3"/>
    <x v="72"/>
    <n v="27"/>
    <n v="3"/>
    <n v="1999"/>
    <n v="7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443"/>
    <x v="360"/>
    <s v="JH Kallis (SA)"/>
    <n v="100"/>
    <s v="Out"/>
    <n v="177"/>
    <n v="125"/>
    <n v="8"/>
    <n v="1"/>
    <n v="80"/>
    <n v="1"/>
    <x v="1"/>
    <x v="13"/>
    <n v="27"/>
    <n v="3"/>
    <n v="1999"/>
    <n v="7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444"/>
    <x v="361"/>
    <s v="A Jadeja (India)"/>
    <n v="103"/>
    <s v="Notout"/>
    <n v="148"/>
    <n v="102"/>
    <n v="6"/>
    <n v="3"/>
    <n v="100.98"/>
    <n v="1"/>
    <x v="6"/>
    <x v="32"/>
    <n v="30"/>
    <n v="3"/>
    <n v="1999"/>
    <n v="3"/>
    <s v="Ok"/>
    <s v="Ok"/>
    <b v="0"/>
    <n v="0"/>
    <s v="Ok"/>
    <s v="Ok"/>
    <s v="A Jadeja "/>
    <s v="India"/>
    <n v="10"/>
    <n v="16"/>
    <x v="6"/>
    <n v="2"/>
    <s v="A"/>
    <s v="Jadeja"/>
    <n v="6"/>
    <s v="JADEJA"/>
    <e v="#N/A"/>
  </r>
  <r>
    <n v="445"/>
    <x v="362"/>
    <s v="Ijaz Ahmed (Pak)"/>
    <n v="137"/>
    <s v="Out"/>
    <n v="165"/>
    <n v="130"/>
    <n v="12"/>
    <n v="1"/>
    <n v="105.38"/>
    <n v="1"/>
    <x v="2"/>
    <x v="37"/>
    <n v="7"/>
    <n v="4"/>
    <n v="1999"/>
    <n v="4"/>
    <s v="Ok"/>
    <s v="Ok"/>
    <b v="0"/>
    <n v="0"/>
    <s v="Ok"/>
    <s v="Ok"/>
    <s v="Ijaz Ahmed "/>
    <s v="Pak"/>
    <n v="12"/>
    <n v="16"/>
    <x v="3"/>
    <n v="5"/>
    <s v="Ijaz"/>
    <s v="Ahmed"/>
    <n v="5"/>
    <s v="AHMED"/>
    <s v="Ijaz Ahmed belongs to Pakistan"/>
  </r>
  <r>
    <n v="446"/>
    <x v="363"/>
    <s v="Inzamam ul-Haq (Pak)"/>
    <n v="107"/>
    <s v="Out"/>
    <n v="168"/>
    <n v="115"/>
    <n v="6"/>
    <n v="3"/>
    <n v="93.04"/>
    <n v="1"/>
    <x v="5"/>
    <x v="37"/>
    <n v="8"/>
    <n v="4"/>
    <n v="1999"/>
    <n v="5"/>
    <s v="Slow"/>
    <s v="Ok"/>
    <b v="0"/>
    <n v="0"/>
    <s v="Slow"/>
    <s v="Slow"/>
    <s v="Inzamam-ul-Haq "/>
    <s v="Pak"/>
    <n v="16"/>
    <n v="20"/>
    <x v="3"/>
    <n v="8"/>
    <s v="Inzamam"/>
    <s v="ul-Haq"/>
    <n v="6"/>
    <s v="UL-HAQ"/>
    <s v="Inzamam ul-Haq belongs to Pakistan"/>
  </r>
  <r>
    <n v="447"/>
    <x v="364"/>
    <s v="DS Lehmann (Aus)"/>
    <n v="110"/>
    <s v="Notout"/>
    <n v="127"/>
    <n v="92"/>
    <n v="10"/>
    <n v="1"/>
    <n v="119.56"/>
    <n v="1"/>
    <x v="7"/>
    <x v="89"/>
    <n v="14"/>
    <n v="4"/>
    <n v="1999"/>
    <n v="4"/>
    <s v="Ok"/>
    <s v="Ok"/>
    <b v="0"/>
    <n v="0"/>
    <s v="Ok"/>
    <s v="Ok"/>
    <s v="DS Lehmann "/>
    <s v="Aus"/>
    <n v="12"/>
    <n v="16"/>
    <x v="4"/>
    <n v="3"/>
    <s v="DS"/>
    <s v="Lehmann"/>
    <n v="7"/>
    <s v="LEHMANN"/>
    <s v="DS Lehmann belongs to Australia"/>
  </r>
  <r>
    <n v="448"/>
    <x v="365"/>
    <s v="SR Tendulkar (India)"/>
    <n v="140"/>
    <s v="Notout"/>
    <n v="114"/>
    <n v="101"/>
    <n v="16"/>
    <n v="3"/>
    <n v="138.61000000000001"/>
    <n v="1"/>
    <x v="12"/>
    <x v="90"/>
    <n v="23"/>
    <n v="5"/>
    <n v="1999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449"/>
    <x v="365"/>
    <s v="R Dravid (India)"/>
    <n v="104"/>
    <s v="Notout"/>
    <n v="158"/>
    <n v="109"/>
    <n v="10"/>
    <n v="0"/>
    <n v="95.41"/>
    <n v="1"/>
    <x v="12"/>
    <x v="90"/>
    <n v="23"/>
    <n v="5"/>
    <n v="1999"/>
    <n v="1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450"/>
    <x v="366"/>
    <s v="SC Ganguly (India)"/>
    <n v="183"/>
    <s v="Out"/>
    <n v="210"/>
    <n v="158"/>
    <n v="17"/>
    <n v="7"/>
    <n v="115.82"/>
    <n v="1"/>
    <x v="6"/>
    <x v="23"/>
    <n v="26"/>
    <n v="5"/>
    <n v="1999"/>
    <n v="4"/>
    <s v="Ok"/>
    <s v="Ok"/>
    <b v="1"/>
    <n v="1"/>
    <s v="Ok"/>
    <s v="Ok"/>
    <s v="SC Ganguly "/>
    <s v="India"/>
    <n v="12"/>
    <n v="18"/>
    <x v="6"/>
    <n v="3"/>
    <s v="SC"/>
    <s v="Ganguly"/>
    <n v="7"/>
    <s v="GANGULY"/>
    <e v="#N/A"/>
  </r>
  <r>
    <n v="451"/>
    <x v="366"/>
    <s v="R Dravid (India)"/>
    <n v="145"/>
    <s v="Out"/>
    <n v="179"/>
    <n v="129"/>
    <n v="17"/>
    <n v="1"/>
    <n v="112.4"/>
    <n v="1"/>
    <x v="6"/>
    <x v="23"/>
    <n v="26"/>
    <n v="5"/>
    <n v="1999"/>
    <n v="4"/>
    <s v="Ok"/>
    <s v="Ok"/>
    <b v="0"/>
    <n v="0"/>
    <s v="Ok"/>
    <s v="Ok"/>
    <s v="R Dravid "/>
    <s v="India"/>
    <n v="10"/>
    <n v="16"/>
    <x v="6"/>
    <n v="2"/>
    <s v="R"/>
    <s v="Dravid"/>
    <n v="6"/>
    <s v="DRAVID"/>
    <e v="#N/A"/>
  </r>
  <r>
    <n v="452"/>
    <x v="367"/>
    <s v="A Jadeja (India)"/>
    <n v="100"/>
    <s v="Notout"/>
    <n v="188"/>
    <n v="138"/>
    <n v="7"/>
    <n v="2"/>
    <n v="72.459999999999994"/>
    <n v="2"/>
    <x v="0"/>
    <x v="2"/>
    <n v="4"/>
    <n v="6"/>
    <n v="1999"/>
    <n v="6"/>
    <s v="Slow"/>
    <s v="Ok"/>
    <b v="0"/>
    <n v="0"/>
    <s v="Slow"/>
    <s v="Slow"/>
    <s v="A Jadeja "/>
    <s v="India"/>
    <n v="10"/>
    <n v="16"/>
    <x v="6"/>
    <n v="2"/>
    <s v="A"/>
    <s v="Jadeja"/>
    <n v="6"/>
    <s v="JADEJA"/>
    <e v="#N/A"/>
  </r>
  <r>
    <n v="453"/>
    <x v="368"/>
    <s v="NC Johnson (Zim)"/>
    <n v="132"/>
    <s v="Notout"/>
    <n v="214"/>
    <n v="144"/>
    <n v="14"/>
    <n v="2"/>
    <n v="91.66"/>
    <n v="2"/>
    <x v="0"/>
    <x v="7"/>
    <n v="9"/>
    <n v="6"/>
    <n v="1999"/>
    <n v="4"/>
    <s v="Slow"/>
    <s v="Ok"/>
    <b v="0"/>
    <n v="0"/>
    <s v="Slow"/>
    <s v="Slow"/>
    <s v="NC Johnson "/>
    <s v="Zim"/>
    <n v="12"/>
    <n v="16"/>
    <x v="7"/>
    <n v="3"/>
    <s v="NC"/>
    <s v="Johnson"/>
    <n v="7"/>
    <s v="JOHNSON"/>
    <e v="#N/A"/>
  </r>
  <r>
    <n v="454"/>
    <x v="368"/>
    <s v="ME Waugh (Aus)"/>
    <n v="104"/>
    <s v="Out"/>
    <n v="181"/>
    <n v="120"/>
    <n v="13"/>
    <n v="0"/>
    <n v="86.66"/>
    <n v="1"/>
    <x v="8"/>
    <x v="7"/>
    <n v="9"/>
    <n v="6"/>
    <n v="1999"/>
    <n v="4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455"/>
    <x v="369"/>
    <s v="Saeed Anwar (Pak)"/>
    <n v="103"/>
    <s v="Out"/>
    <n v="167"/>
    <n v="144"/>
    <n v="11"/>
    <n v="0"/>
    <n v="71.52"/>
    <n v="1"/>
    <x v="8"/>
    <x v="2"/>
    <n v="11"/>
    <n v="6"/>
    <n v="1999"/>
    <n v="6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456"/>
    <x v="370"/>
    <s v="SR Waugh (Aus)"/>
    <n v="120"/>
    <s v="Notout"/>
    <n v="176"/>
    <n v="110"/>
    <n v="10"/>
    <n v="2"/>
    <n v="109.09"/>
    <n v="2"/>
    <x v="10"/>
    <x v="12"/>
    <n v="13"/>
    <n v="6"/>
    <n v="1999"/>
    <n v="1"/>
    <s v="Ok"/>
    <s v="Ok"/>
    <b v="0"/>
    <n v="0"/>
    <s v="Ok"/>
    <s v="Ok"/>
    <s v="SR Waugh "/>
    <s v="Aus"/>
    <n v="10"/>
    <n v="14"/>
    <x v="4"/>
    <n v="3"/>
    <s v="SR"/>
    <s v="Waugh"/>
    <n v="5"/>
    <s v="WAUGH"/>
    <s v="SR Waugh belongs to Australia"/>
  </r>
  <r>
    <n v="457"/>
    <x v="370"/>
    <s v="HH Gibbs (SA)"/>
    <n v="101"/>
    <s v="Out"/>
    <n v="185"/>
    <n v="134"/>
    <n v="10"/>
    <n v="1"/>
    <n v="75.37"/>
    <n v="1"/>
    <x v="0"/>
    <x v="12"/>
    <n v="13"/>
    <n v="6"/>
    <n v="1999"/>
    <n v="1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458"/>
    <x v="371"/>
    <s v="Saeed Anwar (Pak)"/>
    <n v="113"/>
    <s v="Notout"/>
    <n v="193"/>
    <n v="148"/>
    <n v="9"/>
    <n v="0"/>
    <n v="76.349999999999994"/>
    <n v="2"/>
    <x v="1"/>
    <x v="0"/>
    <n v="16"/>
    <n v="6"/>
    <n v="1999"/>
    <n v="4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459"/>
    <x v="372"/>
    <s v="SR Tendulkar (India)"/>
    <n v="120"/>
    <s v="Out"/>
    <n v="191"/>
    <n v="141"/>
    <n v="11"/>
    <n v="2"/>
    <n v="85.1"/>
    <n v="1"/>
    <x v="6"/>
    <x v="77"/>
    <n v="29"/>
    <n v="8"/>
    <n v="1999"/>
    <n v="1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460"/>
    <x v="373"/>
    <s v="RL Powell (WI)"/>
    <n v="124"/>
    <s v="Out"/>
    <s v="-"/>
    <n v="93"/>
    <n v="9"/>
    <n v="8"/>
    <n v="133.33000000000001"/>
    <n v="2"/>
    <x v="5"/>
    <x v="75"/>
    <n v="8"/>
    <n v="9"/>
    <n v="1999"/>
    <n v="4"/>
    <s v="Ok"/>
    <s v="Ok"/>
    <b v="1"/>
    <n v="1"/>
    <s v="Ok"/>
    <s v="Ok"/>
    <s v="RL Powell "/>
    <s v="WI"/>
    <n v="11"/>
    <n v="14"/>
    <x v="1"/>
    <n v="3"/>
    <s v="RL"/>
    <s v="Powell"/>
    <n v="6"/>
    <s v="POWELL"/>
    <s v="RL Powell belongs to West Indies"/>
  </r>
  <r>
    <n v="461"/>
    <x v="373"/>
    <s v="R Dravid (India)"/>
    <n v="103"/>
    <s v="Notout"/>
    <s v="-"/>
    <n v="124"/>
    <n v="8"/>
    <n v="2"/>
    <n v="83.06"/>
    <n v="1"/>
    <x v="7"/>
    <x v="75"/>
    <n v="8"/>
    <n v="9"/>
    <n v="1999"/>
    <n v="4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462"/>
    <x v="374"/>
    <s v="Mohammad Yousuf (Pak)"/>
    <n v="104"/>
    <s v="Notout"/>
    <s v="-"/>
    <n v="114"/>
    <n v="13"/>
    <n v="0"/>
    <n v="91.22"/>
    <n v="1"/>
    <x v="7"/>
    <x v="85"/>
    <n v="18"/>
    <n v="9"/>
    <n v="1999"/>
    <n v="7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463"/>
    <x v="375"/>
    <s v="L Klusener (SA)"/>
    <n v="101"/>
    <s v="Notout"/>
    <n v="150"/>
    <n v="105"/>
    <n v="11"/>
    <n v="4"/>
    <n v="96.19"/>
    <n v="2"/>
    <x v="8"/>
    <x v="78"/>
    <n v="28"/>
    <n v="9"/>
    <n v="1999"/>
    <n v="3"/>
    <s v="Slow"/>
    <s v="Ok"/>
    <b v="0"/>
    <n v="0"/>
    <s v="Slow"/>
    <s v="Slow"/>
    <s v="L Klusener "/>
    <s v="SA"/>
    <n v="12"/>
    <n v="15"/>
    <x v="8"/>
    <n v="2"/>
    <s v="L"/>
    <s v="Klusener"/>
    <n v="8"/>
    <s v="KLUSENER"/>
    <e v="#N/A"/>
  </r>
  <r>
    <n v="464"/>
    <x v="376"/>
    <s v="SC Ganguly (India)"/>
    <n v="139"/>
    <s v="Out"/>
    <n v="197"/>
    <n v="147"/>
    <n v="11"/>
    <n v="5"/>
    <n v="94.55"/>
    <n v="1"/>
    <x v="8"/>
    <x v="78"/>
    <n v="1"/>
    <n v="10"/>
    <n v="1999"/>
    <n v="6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65"/>
    <x v="377"/>
    <s v="BC Lara (WI)"/>
    <n v="117"/>
    <s v="Out"/>
    <s v="-"/>
    <n v="62"/>
    <n v="18"/>
    <n v="4"/>
    <n v="188.7"/>
    <n v="1"/>
    <x v="9"/>
    <x v="82"/>
    <n v="9"/>
    <n v="10"/>
    <n v="1999"/>
    <n v="7"/>
    <s v="Great"/>
    <s v="Ok"/>
    <b v="0"/>
    <n v="1"/>
    <s v="Great"/>
    <s v="Great"/>
    <s v="BC Lara "/>
    <s v="WI"/>
    <n v="9"/>
    <n v="12"/>
    <x v="1"/>
    <n v="3"/>
    <s v="BC"/>
    <s v="Lara"/>
    <n v="4"/>
    <s v="LARA"/>
    <s v="BC Lara belongs to West Indies"/>
  </r>
  <r>
    <n v="466"/>
    <x v="378"/>
    <s v="NC Johnson (Zim)"/>
    <n v="110"/>
    <s v="Out"/>
    <n v="165"/>
    <n v="124"/>
    <n v="13"/>
    <n v="2"/>
    <n v="88.7"/>
    <n v="2"/>
    <x v="0"/>
    <x v="86"/>
    <n v="21"/>
    <n v="10"/>
    <n v="1999"/>
    <n v="5"/>
    <s v="Slow"/>
    <s v="Ok"/>
    <b v="0"/>
    <n v="0"/>
    <s v="Slow"/>
    <s v="Slow"/>
    <s v="NC Johnson "/>
    <s v="Zim"/>
    <n v="12"/>
    <n v="16"/>
    <x v="7"/>
    <n v="3"/>
    <s v="NC"/>
    <s v="Johnson"/>
    <n v="7"/>
    <s v="JOHNSON"/>
    <e v="#N/A"/>
  </r>
  <r>
    <n v="467"/>
    <x v="378"/>
    <s v="ME Waugh (Aus)"/>
    <n v="106"/>
    <s v="Out"/>
    <n v="137"/>
    <n v="97"/>
    <n v="11"/>
    <n v="2"/>
    <n v="109.27"/>
    <n v="1"/>
    <x v="8"/>
    <x v="86"/>
    <n v="21"/>
    <n v="10"/>
    <n v="1999"/>
    <n v="5"/>
    <s v="Ok"/>
    <s v="Ok"/>
    <b v="0"/>
    <n v="0"/>
    <s v="Ok"/>
    <s v="Ok"/>
    <s v="ME Waugh "/>
    <s v="Aus"/>
    <n v="10"/>
    <n v="14"/>
    <x v="4"/>
    <n v="3"/>
    <s v="ME"/>
    <s v="Waugh"/>
    <n v="5"/>
    <s v="WAUGH"/>
    <s v="ME Waugh belongs to Australia"/>
  </r>
  <r>
    <n v="468"/>
    <x v="379"/>
    <s v="NJ Astle (NZ)"/>
    <n v="120"/>
    <s v="Out"/>
    <n v="202"/>
    <n v="136"/>
    <n v="12"/>
    <n v="2"/>
    <n v="88.23"/>
    <n v="1"/>
    <x v="5"/>
    <x v="39"/>
    <n v="5"/>
    <n v="11"/>
    <n v="1999"/>
    <n v="6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469"/>
    <x v="380"/>
    <s v="SR Tendulkar (India)"/>
    <n v="186"/>
    <s v="Notout"/>
    <n v="221"/>
    <n v="150"/>
    <n v="20"/>
    <n v="3"/>
    <n v="124"/>
    <n v="1"/>
    <x v="1"/>
    <x v="44"/>
    <n v="8"/>
    <n v="11"/>
    <n v="1999"/>
    <n v="2"/>
    <s v="Ok"/>
    <s v="Ok"/>
    <b v="1"/>
    <n v="1"/>
    <s v="Ok"/>
    <s v="Ok"/>
    <s v="SR Tendulkar "/>
    <s v="India"/>
    <n v="14"/>
    <n v="20"/>
    <x v="6"/>
    <n v="3"/>
    <s v="SR"/>
    <s v="Tendulkar"/>
    <n v="9"/>
    <s v="TENDULKAR"/>
    <e v="#N/A"/>
  </r>
  <r>
    <n v="470"/>
    <x v="380"/>
    <s v="R Dravid (India)"/>
    <n v="153"/>
    <s v="Out"/>
    <n v="196"/>
    <n v="153"/>
    <n v="15"/>
    <n v="2"/>
    <n v="100"/>
    <n v="1"/>
    <x v="1"/>
    <x v="44"/>
    <n v="8"/>
    <n v="11"/>
    <n v="1999"/>
    <n v="2"/>
    <s v="Slow"/>
    <s v="Ok"/>
    <b v="0"/>
    <n v="0"/>
    <s v="Ok"/>
    <s v="Ok"/>
    <s v="R Dravid "/>
    <s v="India"/>
    <n v="10"/>
    <n v="16"/>
    <x v="6"/>
    <n v="2"/>
    <s v="R"/>
    <s v="Dravid"/>
    <n v="6"/>
    <s v="DRAVID"/>
    <e v="#N/A"/>
  </r>
  <r>
    <n v="471"/>
    <x v="381"/>
    <s v="SC Ganguly (India)"/>
    <n v="153"/>
    <s v="Notout"/>
    <n v="225"/>
    <n v="150"/>
    <n v="18"/>
    <n v="3"/>
    <n v="102"/>
    <n v="1"/>
    <x v="1"/>
    <x v="49"/>
    <n v="11"/>
    <n v="11"/>
    <n v="1999"/>
    <n v="5"/>
    <s v="Ok"/>
    <s v="Ok"/>
    <b v="0"/>
    <n v="0"/>
    <s v="Ok"/>
    <s v="Ok"/>
    <s v="SC Ganguly "/>
    <s v="India"/>
    <n v="12"/>
    <n v="18"/>
    <x v="6"/>
    <n v="3"/>
    <s v="SC"/>
    <s v="Ganguly"/>
    <n v="7"/>
    <s v="GANGULY"/>
    <e v="#N/A"/>
  </r>
  <r>
    <n v="472"/>
    <x v="382"/>
    <s v="RP Arnold (SL)"/>
    <n v="103"/>
    <s v="Out"/>
    <n v="159"/>
    <n v="121"/>
    <n v="7"/>
    <n v="3"/>
    <n v="85.12"/>
    <n v="1"/>
    <x v="8"/>
    <x v="86"/>
    <n v="12"/>
    <n v="12"/>
    <n v="1999"/>
    <n v="1"/>
    <s v="Slow"/>
    <s v="Ok"/>
    <b v="0"/>
    <n v="0"/>
    <s v="Slow"/>
    <s v="Slow"/>
    <s v="RP Arnold "/>
    <s v="SL"/>
    <n v="11"/>
    <n v="14"/>
    <x v="5"/>
    <n v="3"/>
    <s v="RP"/>
    <s v="Arnold"/>
    <n v="6"/>
    <s v="ARNOLD"/>
    <s v="RP Arnold belongs to Sri Lanka"/>
  </r>
  <r>
    <n v="473"/>
    <x v="383"/>
    <s v="SV Carlisle (Zim)"/>
    <n v="121"/>
    <s v="Notout"/>
    <n v="180"/>
    <n v="138"/>
    <n v="8"/>
    <n v="4"/>
    <n v="87.68"/>
    <n v="1"/>
    <x v="6"/>
    <x v="71"/>
    <n v="18"/>
    <n v="12"/>
    <n v="1999"/>
    <n v="7"/>
    <s v="Slow"/>
    <s v="Ok"/>
    <b v="0"/>
    <n v="0"/>
    <s v="Slow"/>
    <s v="Slow"/>
    <s v="SV Carlisle "/>
    <s v="Zim"/>
    <n v="13"/>
    <n v="17"/>
    <x v="7"/>
    <n v="3"/>
    <s v="SV"/>
    <s v="Carlisle"/>
    <n v="8"/>
    <s v="CARLISLE"/>
    <e v="#N/A"/>
  </r>
  <r>
    <n v="474"/>
    <x v="384"/>
    <s v="RT Ponting (Aus)"/>
    <n v="115"/>
    <s v="Out"/>
    <n v="177"/>
    <n v="121"/>
    <n v="9"/>
    <n v="1"/>
    <n v="95.04"/>
    <n v="1"/>
    <x v="5"/>
    <x v="10"/>
    <n v="12"/>
    <n v="1"/>
    <n v="2000"/>
    <n v="4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475"/>
    <x v="384"/>
    <s v="SC Ganguly (India)"/>
    <n v="100"/>
    <s v="Out"/>
    <n v="174"/>
    <n v="127"/>
    <n v="10"/>
    <n v="0"/>
    <n v="78.739999999999995"/>
    <n v="2"/>
    <x v="0"/>
    <x v="10"/>
    <n v="12"/>
    <n v="1"/>
    <n v="2000"/>
    <n v="4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76"/>
    <x v="385"/>
    <s v="SC Ganguly (India)"/>
    <n v="141"/>
    <s v="Out"/>
    <n v="207"/>
    <n v="144"/>
    <n v="12"/>
    <n v="1"/>
    <n v="97.91"/>
    <n v="1"/>
    <x v="3"/>
    <x v="22"/>
    <n v="25"/>
    <n v="1"/>
    <n v="2000"/>
    <n v="3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77"/>
    <x v="386"/>
    <s v="ME Waugh (Aus)"/>
    <n v="116"/>
    <s v="Out"/>
    <n v="175"/>
    <n v="131"/>
    <n v="5"/>
    <n v="1"/>
    <n v="88.54"/>
    <n v="1"/>
    <x v="5"/>
    <x v="22"/>
    <n v="26"/>
    <n v="1"/>
    <n v="2000"/>
    <n v="4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478"/>
    <x v="387"/>
    <s v="MS Atapattu (SL)"/>
    <n v="119"/>
    <s v="Notout"/>
    <s v="-"/>
    <n v="135"/>
    <n v="7"/>
    <n v="0"/>
    <n v="88.14"/>
    <n v="1"/>
    <x v="3"/>
    <x v="21"/>
    <n v="13"/>
    <n v="2"/>
    <n v="2000"/>
    <n v="1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479"/>
    <x v="388"/>
    <s v="AC Gilchrist (Aus)"/>
    <n v="128"/>
    <s v="Out"/>
    <n v="109"/>
    <n v="98"/>
    <n v="9"/>
    <n v="7"/>
    <n v="130.61000000000001"/>
    <n v="1"/>
    <x v="1"/>
    <x v="3"/>
    <n v="26"/>
    <n v="2"/>
    <n v="2000"/>
    <n v="7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480"/>
    <x v="389"/>
    <s v="MG Bevan (Aus)"/>
    <n v="107"/>
    <s v="Out"/>
    <n v="155"/>
    <n v="141"/>
    <n v="10"/>
    <n v="0"/>
    <n v="75.88"/>
    <n v="2"/>
    <x v="1"/>
    <x v="51"/>
    <n v="1"/>
    <n v="3"/>
    <n v="2000"/>
    <n v="4"/>
    <s v="Slow"/>
    <s v="Ok"/>
    <b v="0"/>
    <n v="0"/>
    <s v="Slow"/>
    <s v="Slow"/>
    <s v="MG Bevan "/>
    <s v="Aus"/>
    <n v="10"/>
    <n v="14"/>
    <x v="4"/>
    <n v="3"/>
    <s v="MG"/>
    <s v="Bevan"/>
    <n v="5"/>
    <s v="BEVAN"/>
    <s v="MG Bevan belongs to Australia"/>
  </r>
  <r>
    <n v="481"/>
    <x v="389"/>
    <s v="NJ Astle (NZ)"/>
    <n v="104"/>
    <s v="Out"/>
    <n v="186"/>
    <n v="128"/>
    <n v="9"/>
    <n v="2"/>
    <n v="81.25"/>
    <n v="1"/>
    <x v="0"/>
    <x v="51"/>
    <n v="1"/>
    <n v="3"/>
    <n v="2000"/>
    <n v="4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482"/>
    <x v="390"/>
    <s v="DR Martyn (Aus)"/>
    <n v="116"/>
    <s v="Notout"/>
    <n v="188"/>
    <n v="135"/>
    <n v="13"/>
    <n v="1"/>
    <n v="85.92"/>
    <n v="1"/>
    <x v="1"/>
    <x v="13"/>
    <n v="3"/>
    <n v="3"/>
    <n v="2000"/>
    <n v="6"/>
    <s v="Slow"/>
    <s v="Ok"/>
    <b v="0"/>
    <n v="0"/>
    <s v="Slow"/>
    <s v="Slow"/>
    <s v="DR Martyn "/>
    <s v="Aus"/>
    <n v="11"/>
    <n v="15"/>
    <x v="4"/>
    <n v="3"/>
    <s v="DR"/>
    <s v="Martyn"/>
    <n v="6"/>
    <s v="MARTYN"/>
    <s v="DR Martyn belongs to Australia"/>
  </r>
  <r>
    <n v="483"/>
    <x v="391"/>
    <s v="G Kirsten (SA)"/>
    <n v="115"/>
    <s v="Out"/>
    <n v="174"/>
    <n v="123"/>
    <n v="12"/>
    <n v="0"/>
    <n v="93.49"/>
    <n v="1"/>
    <x v="5"/>
    <x v="83"/>
    <n v="9"/>
    <n v="3"/>
    <n v="2000"/>
    <n v="5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484"/>
    <x v="391"/>
    <s v="HH Gibbs (SA)"/>
    <n v="111"/>
    <s v="Out"/>
    <n v="164"/>
    <n v="127"/>
    <n v="11"/>
    <n v="2"/>
    <n v="87.4"/>
    <n v="1"/>
    <x v="5"/>
    <x v="83"/>
    <n v="9"/>
    <n v="3"/>
    <n v="2000"/>
    <n v="5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485"/>
    <x v="392"/>
    <s v="SC Ganguly (India)"/>
    <n v="105"/>
    <s v="Notout"/>
    <n v="202"/>
    <n v="139"/>
    <n v="10"/>
    <n v="4"/>
    <n v="75.53"/>
    <n v="2"/>
    <x v="10"/>
    <x v="26"/>
    <n v="12"/>
    <n v="3"/>
    <n v="2000"/>
    <n v="1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486"/>
    <x v="393"/>
    <s v="SR Tendulkar (India)"/>
    <n v="122"/>
    <s v="Out"/>
    <n v="195"/>
    <n v="138"/>
    <n v="12"/>
    <n v="0"/>
    <n v="88.4"/>
    <n v="2"/>
    <x v="10"/>
    <x v="54"/>
    <n v="17"/>
    <n v="3"/>
    <n v="2000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487"/>
    <x v="394"/>
    <s v="Inzamam ul-Haq (Pak)"/>
    <n v="121"/>
    <s v="Notout"/>
    <n v="141"/>
    <n v="113"/>
    <n v="9"/>
    <n v="5"/>
    <n v="107.07"/>
    <n v="1"/>
    <x v="5"/>
    <x v="37"/>
    <n v="26"/>
    <n v="3"/>
    <n v="2000"/>
    <n v="1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488"/>
    <x v="395"/>
    <s v="SL Campbell (WI)"/>
    <n v="103"/>
    <s v="Out"/>
    <n v="185"/>
    <n v="130"/>
    <n v="8"/>
    <n v="0"/>
    <n v="79.23"/>
    <n v="1"/>
    <x v="8"/>
    <x v="29"/>
    <n v="1"/>
    <n v="4"/>
    <n v="2000"/>
    <n v="7"/>
    <s v="Slow"/>
    <s v="Ok"/>
    <b v="0"/>
    <n v="0"/>
    <s v="Slow"/>
    <s v="Slow"/>
    <s v="SL Campbell "/>
    <s v="WI"/>
    <n v="13"/>
    <n v="16"/>
    <x v="1"/>
    <n v="3"/>
    <s v="SL"/>
    <s v="Campbell"/>
    <n v="8"/>
    <s v="CAMPBELL"/>
    <s v="SL Campbell belongs to West Indies"/>
  </r>
  <r>
    <n v="489"/>
    <x v="396"/>
    <s v="WW Hinds (WI)"/>
    <n v="116"/>
    <s v="Notout"/>
    <n v="158"/>
    <n v="125"/>
    <n v="12"/>
    <n v="1"/>
    <n v="92.8"/>
    <n v="1"/>
    <x v="8"/>
    <x v="29"/>
    <n v="2"/>
    <n v="4"/>
    <n v="2000"/>
    <n v="1"/>
    <s v="Slow"/>
    <s v="Ok"/>
    <b v="0"/>
    <n v="0"/>
    <s v="Slow"/>
    <s v="Slow"/>
    <s v="WW Hinds "/>
    <s v="WI"/>
    <n v="10"/>
    <n v="13"/>
    <x v="1"/>
    <n v="3"/>
    <s v="WW"/>
    <s v="Hinds"/>
    <n v="5"/>
    <s v="HINDS"/>
    <s v="WW Hinds belongs to West Indies"/>
  </r>
  <r>
    <n v="490"/>
    <x v="397"/>
    <s v="Imran Nazir (Pak)"/>
    <n v="105"/>
    <s v="Notout"/>
    <n v="180"/>
    <n v="135"/>
    <n v="10"/>
    <n v="2"/>
    <n v="77.77"/>
    <n v="2"/>
    <x v="8"/>
    <x v="89"/>
    <n v="15"/>
    <n v="4"/>
    <n v="2000"/>
    <n v="7"/>
    <s v="Slow"/>
    <s v="Ok"/>
    <b v="0"/>
    <n v="0"/>
    <s v="Slow"/>
    <s v="Slow"/>
    <s v="Imran Nazir "/>
    <s v="Pak"/>
    <n v="13"/>
    <n v="17"/>
    <x v="3"/>
    <n v="6"/>
    <s v="Imran"/>
    <s v="Nazir"/>
    <n v="5"/>
    <s v="NAZIR"/>
    <s v="Imran Nazir belongs to Pakistan"/>
  </r>
  <r>
    <n v="491"/>
    <x v="398"/>
    <s v="SC Ganguly (India)"/>
    <n v="135"/>
    <s v="Notout"/>
    <s v="-"/>
    <n v="124"/>
    <n v="6"/>
    <n v="7"/>
    <n v="108.87"/>
    <n v="2"/>
    <x v="9"/>
    <x v="82"/>
    <n v="30"/>
    <n v="5"/>
    <n v="2000"/>
    <n v="3"/>
    <s v="Ok"/>
    <s v="Ok"/>
    <b v="0"/>
    <n v="0"/>
    <s v="Ok"/>
    <s v="Ok"/>
    <s v="SC Ganguly "/>
    <s v="India"/>
    <n v="12"/>
    <n v="18"/>
    <x v="6"/>
    <n v="3"/>
    <s v="SC"/>
    <s v="Ganguly"/>
    <n v="7"/>
    <s v="GANGULY"/>
    <e v="#N/A"/>
  </r>
  <r>
    <n v="492"/>
    <x v="399"/>
    <s v="ST Jayasuriya (SL)"/>
    <n v="105"/>
    <s v="Out"/>
    <n v="178"/>
    <n v="116"/>
    <n v="11"/>
    <n v="0"/>
    <n v="90.51"/>
    <n v="1"/>
    <x v="5"/>
    <x v="82"/>
    <n v="1"/>
    <n v="6"/>
    <n v="2000"/>
    <n v="5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493"/>
    <x v="400"/>
    <s v="Mohammad Yousuf (Pak)"/>
    <n v="100"/>
    <s v="Notout"/>
    <n v="171"/>
    <n v="112"/>
    <n v="9"/>
    <n v="1"/>
    <n v="89.28"/>
    <n v="1"/>
    <x v="5"/>
    <x v="82"/>
    <n v="3"/>
    <n v="6"/>
    <n v="2000"/>
    <n v="7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494"/>
    <x v="401"/>
    <s v="MS Atapattu (SL)"/>
    <n v="100"/>
    <s v="Out"/>
    <n v="180"/>
    <n v="124"/>
    <n v="9"/>
    <n v="0"/>
    <n v="80.64"/>
    <n v="2"/>
    <x v="3"/>
    <x v="82"/>
    <n v="7"/>
    <n v="6"/>
    <n v="2000"/>
    <n v="4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495"/>
    <x v="402"/>
    <s v="MW Goodwin (Zim)"/>
    <n v="112"/>
    <s v="Notout"/>
    <n v="191"/>
    <n v="137"/>
    <n v="7"/>
    <n v="0"/>
    <n v="81.75"/>
    <n v="2"/>
    <x v="7"/>
    <x v="91"/>
    <n v="16"/>
    <n v="7"/>
    <n v="2000"/>
    <n v="1"/>
    <s v="Slow"/>
    <s v="Ok"/>
    <b v="0"/>
    <n v="0"/>
    <s v="Slow"/>
    <s v="Slow"/>
    <s v="MW Goodwin "/>
    <s v="Zim"/>
    <n v="12"/>
    <n v="16"/>
    <x v="7"/>
    <n v="3"/>
    <s v="MW"/>
    <s v="Goodwin"/>
    <n v="7"/>
    <s v="GOODWIN"/>
    <e v="#N/A"/>
  </r>
  <r>
    <n v="496"/>
    <x v="402"/>
    <s v="SL Campbell (WI)"/>
    <n v="105"/>
    <s v="Out"/>
    <n v="183"/>
    <n v="137"/>
    <n v="8"/>
    <n v="0"/>
    <n v="76.64"/>
    <n v="1"/>
    <x v="8"/>
    <x v="91"/>
    <n v="16"/>
    <n v="7"/>
    <n v="2000"/>
    <n v="1"/>
    <s v="Slow"/>
    <s v="Ok"/>
    <b v="0"/>
    <n v="0"/>
    <s v="Slow"/>
    <s v="Slow"/>
    <s v="SL Campbell "/>
    <s v="WI"/>
    <n v="13"/>
    <n v="16"/>
    <x v="1"/>
    <n v="3"/>
    <s v="SL"/>
    <s v="Campbell"/>
    <n v="8"/>
    <s v="CAMPBELL"/>
    <s v="SL Campbell belongs to West Indies"/>
  </r>
  <r>
    <n v="497"/>
    <x v="403"/>
    <s v="AJ Stewart (Eng)"/>
    <n v="101"/>
    <s v="Out"/>
    <n v="183"/>
    <n v="144"/>
    <n v="8"/>
    <n v="0"/>
    <n v="70.13"/>
    <n v="1"/>
    <x v="8"/>
    <x v="6"/>
    <n v="18"/>
    <n v="7"/>
    <n v="2000"/>
    <n v="3"/>
    <s v="Slow"/>
    <s v="Ok"/>
    <b v="0"/>
    <n v="0"/>
    <s v="Slow"/>
    <s v="Slow"/>
    <s v="AJ Stewart "/>
    <s v="Eng"/>
    <n v="12"/>
    <n v="16"/>
    <x v="0"/>
    <n v="3"/>
    <s v="AJ"/>
    <s v="Stewart"/>
    <n v="7"/>
    <s v="STEWART"/>
    <s v="AJ Stewart belongs to England"/>
  </r>
  <r>
    <n v="498"/>
    <x v="404"/>
    <s v="AJ Stewart (Eng)"/>
    <n v="100"/>
    <s v="Notout"/>
    <n v="222"/>
    <n v="147"/>
    <n v="11"/>
    <n v="0"/>
    <n v="68.02"/>
    <n v="2"/>
    <x v="7"/>
    <x v="4"/>
    <n v="20"/>
    <n v="7"/>
    <n v="2000"/>
    <n v="5"/>
    <s v="Slow"/>
    <s v="Ok"/>
    <b v="0"/>
    <n v="0"/>
    <s v="Slow"/>
    <s v="Slow"/>
    <s v="AJ Stewart "/>
    <s v="Eng"/>
    <n v="12"/>
    <n v="16"/>
    <x v="0"/>
    <n v="3"/>
    <s v="AJ"/>
    <s v="Stewart"/>
    <n v="7"/>
    <s v="STEWART"/>
    <s v="AJ Stewart belongs to England"/>
  </r>
  <r>
    <n v="499"/>
    <x v="405"/>
    <s v="SR Waugh (Aus)"/>
    <n v="114"/>
    <s v="Notout"/>
    <n v="180"/>
    <n v="103"/>
    <n v="9"/>
    <n v="0"/>
    <n v="110.67"/>
    <n v="1"/>
    <x v="10"/>
    <x v="92"/>
    <n v="16"/>
    <n v="8"/>
    <n v="2000"/>
    <n v="4"/>
    <s v="Ok"/>
    <s v="Ok"/>
    <b v="0"/>
    <n v="0"/>
    <s v="Ok"/>
    <s v="Ok"/>
    <s v="SR Waugh "/>
    <s v="Aus"/>
    <n v="10"/>
    <n v="14"/>
    <x v="4"/>
    <n v="3"/>
    <s v="SR"/>
    <s v="Waugh"/>
    <n v="5"/>
    <s v="WAUGH"/>
    <s v="SR Waugh belongs to Australia"/>
  </r>
  <r>
    <n v="500"/>
    <x v="405"/>
    <s v="MG Bevan (Aus)"/>
    <n v="106"/>
    <s v="Out"/>
    <n v="173"/>
    <n v="125"/>
    <n v="7"/>
    <n v="0"/>
    <n v="84.8"/>
    <n v="1"/>
    <x v="10"/>
    <x v="92"/>
    <n v="16"/>
    <n v="8"/>
    <n v="2000"/>
    <n v="4"/>
    <s v="Slow"/>
    <s v="Ok"/>
    <b v="0"/>
    <n v="0"/>
    <s v="Slow"/>
    <s v="Slow"/>
    <s v="MG Bevan "/>
    <s v="Aus"/>
    <n v="10"/>
    <n v="14"/>
    <x v="4"/>
    <n v="3"/>
    <s v="MG"/>
    <s v="Bevan"/>
    <n v="5"/>
    <s v="BEVAN"/>
    <s v="MG Bevan belongs to Australia"/>
  </r>
  <r>
    <n v="501"/>
    <x v="406"/>
    <s v="DA Gunawardene (SL)"/>
    <n v="132"/>
    <s v="Out"/>
    <n v="200"/>
    <n v="146"/>
    <n v="19"/>
    <n v="0"/>
    <n v="90.41"/>
    <n v="1"/>
    <x v="7"/>
    <x v="78"/>
    <n v="4"/>
    <n v="10"/>
    <n v="2000"/>
    <n v="4"/>
    <s v="Slow"/>
    <s v="Ok"/>
    <b v="0"/>
    <n v="0"/>
    <s v="Slow"/>
    <s v="Slow"/>
    <s v="DA Gunawardene "/>
    <s v="SL"/>
    <n v="16"/>
    <n v="19"/>
    <x v="5"/>
    <n v="3"/>
    <s v="DA"/>
    <s v="Gunawardene"/>
    <n v="11"/>
    <s v="GUNAWARDENE"/>
    <s v="DA Gunawardene belongs to Sri Lanka"/>
  </r>
  <r>
    <n v="502"/>
    <x v="407"/>
    <s v="Saeed Anwar (Pak)"/>
    <n v="105"/>
    <s v="Notout"/>
    <n v="168"/>
    <n v="134"/>
    <n v="12"/>
    <n v="1"/>
    <n v="78.349999999999994"/>
    <n v="2"/>
    <x v="6"/>
    <x v="78"/>
    <n v="8"/>
    <n v="10"/>
    <n v="2000"/>
    <n v="1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503"/>
    <x v="408"/>
    <s v="Saeed Anwar (Pak)"/>
    <n v="104"/>
    <s v="Out"/>
    <n v="145"/>
    <n v="115"/>
    <n v="16"/>
    <n v="0"/>
    <n v="90.43"/>
    <n v="1"/>
    <x v="1"/>
    <x v="78"/>
    <n v="11"/>
    <n v="10"/>
    <n v="2000"/>
    <n v="4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504"/>
    <x v="409"/>
    <s v="SC Ganguly (India)"/>
    <n v="141"/>
    <s v="Notout"/>
    <n v="216"/>
    <n v="142"/>
    <n v="11"/>
    <n v="6"/>
    <n v="99.29"/>
    <n v="1"/>
    <x v="10"/>
    <x v="78"/>
    <n v="13"/>
    <n v="10"/>
    <n v="2000"/>
    <n v="6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505"/>
    <x v="410"/>
    <s v="SC Ganguly (India)"/>
    <n v="117"/>
    <s v="Out"/>
    <n v="177"/>
    <n v="130"/>
    <n v="9"/>
    <n v="4"/>
    <n v="90"/>
    <n v="1"/>
    <x v="1"/>
    <x v="78"/>
    <n v="15"/>
    <n v="10"/>
    <n v="2000"/>
    <n v="1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506"/>
    <x v="410"/>
    <s v="CL Cairns (NZ)"/>
    <n v="102"/>
    <s v="Notout"/>
    <n v="141"/>
    <n v="113"/>
    <n v="8"/>
    <n v="2"/>
    <n v="90.26"/>
    <n v="2"/>
    <x v="5"/>
    <x v="78"/>
    <n v="15"/>
    <n v="10"/>
    <n v="2000"/>
    <n v="1"/>
    <s v="Slow"/>
    <s v="Ok"/>
    <b v="0"/>
    <n v="0"/>
    <s v="Slow"/>
    <s v="Slow"/>
    <s v="CL Cairns "/>
    <s v="NZ"/>
    <n v="11"/>
    <n v="14"/>
    <x v="2"/>
    <n v="3"/>
    <s v="CL"/>
    <s v="Cairns"/>
    <n v="6"/>
    <s v="CAIRNS"/>
    <s v="CL Cairns belongs to New Zealand"/>
  </r>
  <r>
    <n v="507"/>
    <x v="411"/>
    <s v="N Boje (SA)"/>
    <n v="105"/>
    <s v="Notout"/>
    <n v="111"/>
    <n v="93"/>
    <n v="12"/>
    <n v="0"/>
    <n v="112.9"/>
    <n v="1"/>
    <x v="1"/>
    <x v="93"/>
    <n v="20"/>
    <n v="10"/>
    <n v="2000"/>
    <n v="6"/>
    <s v="Ok"/>
    <s v="Ok"/>
    <b v="0"/>
    <n v="0"/>
    <s v="Ok"/>
    <s v="Ok"/>
    <s v="N Boje "/>
    <s v="SA"/>
    <n v="8"/>
    <n v="11"/>
    <x v="8"/>
    <n v="2"/>
    <s v="N"/>
    <s v="Boje"/>
    <n v="4"/>
    <s v="BOJE"/>
    <e v="#N/A"/>
  </r>
  <r>
    <n v="508"/>
    <x v="411"/>
    <s v="SR Tendulkar (India)"/>
    <n v="101"/>
    <s v="Out"/>
    <s v="-"/>
    <n v="140"/>
    <n v="3"/>
    <n v="1"/>
    <n v="72.14"/>
    <n v="1"/>
    <x v="6"/>
    <x v="37"/>
    <n v="20"/>
    <n v="10"/>
    <n v="2000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509"/>
    <x v="412"/>
    <s v="A Flower (Zim)"/>
    <n v="120"/>
    <s v="Notout"/>
    <s v="-"/>
    <n v="141"/>
    <n v="8"/>
    <n v="1"/>
    <n v="85.1"/>
    <n v="1"/>
    <x v="6"/>
    <x v="37"/>
    <n v="21"/>
    <n v="10"/>
    <n v="2000"/>
    <n v="7"/>
    <s v="Slow"/>
    <s v="Ok"/>
    <b v="0"/>
    <n v="0"/>
    <s v="Slow"/>
    <s v="Slow"/>
    <s v="A Flower "/>
    <s v="Zim"/>
    <n v="10"/>
    <n v="14"/>
    <x v="7"/>
    <n v="2"/>
    <s v="A"/>
    <s v="Flower"/>
    <n v="6"/>
    <s v="FLOWER"/>
    <e v="#N/A"/>
  </r>
  <r>
    <n v="510"/>
    <x v="413"/>
    <s v="N Boje (SA)"/>
    <n v="129"/>
    <s v="Out"/>
    <n v="161"/>
    <n v="114"/>
    <n v="13"/>
    <n v="1"/>
    <n v="113.15"/>
    <n v="1"/>
    <x v="1"/>
    <x v="62"/>
    <n v="25"/>
    <n v="10"/>
    <n v="2000"/>
    <n v="4"/>
    <s v="Ok"/>
    <s v="Ok"/>
    <b v="0"/>
    <n v="0"/>
    <s v="Ok"/>
    <s v="Ok"/>
    <s v="N Boje "/>
    <s v="SA"/>
    <n v="8"/>
    <n v="11"/>
    <x v="8"/>
    <n v="2"/>
    <s v="N"/>
    <s v="Boje"/>
    <n v="4"/>
    <s v="BOJE"/>
    <e v="#N/A"/>
  </r>
  <r>
    <n v="511"/>
    <x v="414"/>
    <s v="ADR Campbell (Zim)"/>
    <n v="105"/>
    <s v="Notout"/>
    <s v="-"/>
    <n v="133"/>
    <n v="6"/>
    <n v="1"/>
    <n v="78.94"/>
    <n v="1"/>
    <x v="5"/>
    <x v="37"/>
    <n v="26"/>
    <n v="10"/>
    <n v="2000"/>
    <n v="5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512"/>
    <x v="415"/>
    <s v="DPMD Jayawardene (SL)"/>
    <n v="128"/>
    <s v="Out"/>
    <s v="-"/>
    <n v="123"/>
    <n v="15"/>
    <n v="0"/>
    <n v="104.06"/>
    <n v="1"/>
    <x v="5"/>
    <x v="37"/>
    <n v="27"/>
    <n v="10"/>
    <n v="2000"/>
    <n v="6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513"/>
    <x v="415"/>
    <s v="MS Atapattu (SL)"/>
    <n v="102"/>
    <s v="Notout"/>
    <s v="-"/>
    <n v="111"/>
    <n v="5"/>
    <n v="0"/>
    <n v="91.89"/>
    <n v="1"/>
    <x v="5"/>
    <x v="37"/>
    <n v="27"/>
    <n v="10"/>
    <n v="2000"/>
    <n v="6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514"/>
    <x v="416"/>
    <s v="G Kirsten (SA)"/>
    <n v="101"/>
    <s v="Out"/>
    <n v="144"/>
    <n v="107"/>
    <n v="10"/>
    <n v="0"/>
    <n v="94.39"/>
    <n v="2"/>
    <x v="1"/>
    <x v="84"/>
    <n v="28"/>
    <n v="10"/>
    <n v="2000"/>
    <n v="7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515"/>
    <x v="417"/>
    <s v="ST Jayasuriya (SL)"/>
    <n v="189"/>
    <s v="Out"/>
    <s v="-"/>
    <n v="161"/>
    <n v="21"/>
    <n v="4"/>
    <n v="117.39"/>
    <n v="1"/>
    <x v="5"/>
    <x v="37"/>
    <n v="29"/>
    <n v="10"/>
    <n v="2000"/>
    <n v="1"/>
    <s v="Ok"/>
    <s v="Ok"/>
    <b v="1"/>
    <n v="1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516"/>
    <x v="418"/>
    <s v="RG Twose (NZ)"/>
    <n v="103"/>
    <s v="Out"/>
    <n v="160"/>
    <n v="115"/>
    <n v="10"/>
    <n v="2"/>
    <n v="89.56"/>
    <n v="1"/>
    <x v="10"/>
    <x v="94"/>
    <n v="4"/>
    <n v="11"/>
    <n v="2000"/>
    <n v="7"/>
    <s v="Slow"/>
    <s v="Ok"/>
    <b v="0"/>
    <n v="0"/>
    <s v="Slow"/>
    <s v="Slow"/>
    <s v="RG Twose "/>
    <s v="NZ"/>
    <n v="10"/>
    <n v="13"/>
    <x v="2"/>
    <n v="3"/>
    <s v="RG"/>
    <s v="Twose"/>
    <n v="5"/>
    <s v="TWOSE"/>
    <s v="RG Twose belongs to New Zealand"/>
  </r>
  <r>
    <n v="517"/>
    <x v="419"/>
    <s v="SC Ganguly (India)"/>
    <n v="144"/>
    <s v="Out"/>
    <n v="192"/>
    <n v="152"/>
    <n v="8"/>
    <n v="6"/>
    <n v="94.73"/>
    <n v="1"/>
    <x v="8"/>
    <x v="73"/>
    <n v="5"/>
    <n v="12"/>
    <n v="2000"/>
    <n v="3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518"/>
    <x v="420"/>
    <s v="SR Tendulkar (India)"/>
    <n v="146"/>
    <s v="Out"/>
    <n v="200"/>
    <n v="153"/>
    <n v="15"/>
    <n v="2"/>
    <n v="95.42"/>
    <n v="1"/>
    <x v="8"/>
    <x v="95"/>
    <n v="8"/>
    <n v="12"/>
    <n v="2000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519"/>
    <x v="421"/>
    <s v="ND McKenzie (SA)"/>
    <n v="120"/>
    <s v="Notout"/>
    <n v="183"/>
    <n v="135"/>
    <n v="13"/>
    <n v="1"/>
    <n v="88.88"/>
    <n v="1"/>
    <x v="6"/>
    <x v="65"/>
    <n v="17"/>
    <n v="12"/>
    <n v="2000"/>
    <n v="1"/>
    <s v="Slow"/>
    <s v="Ok"/>
    <b v="0"/>
    <n v="0"/>
    <s v="Slow"/>
    <s v="Slow"/>
    <s v="ND McKenzie "/>
    <s v="SA"/>
    <n v="13"/>
    <n v="16"/>
    <x v="8"/>
    <n v="3"/>
    <s v="ND"/>
    <s v="McKenzie"/>
    <n v="8"/>
    <s v="MCKENZIE"/>
    <e v="#N/A"/>
  </r>
  <r>
    <n v="520"/>
    <x v="422"/>
    <s v="ADR Campbell (Zim)"/>
    <n v="111"/>
    <s v="Out"/>
    <n v="179"/>
    <n v="133"/>
    <n v="9"/>
    <n v="1"/>
    <n v="83.45"/>
    <n v="1"/>
    <x v="1"/>
    <x v="5"/>
    <n v="4"/>
    <n v="1"/>
    <n v="2001"/>
    <n v="5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521"/>
    <x v="423"/>
    <s v="JH Kallis (SA)"/>
    <n v="100"/>
    <s v="Notout"/>
    <n v="202"/>
    <n v="139"/>
    <n v="3"/>
    <n v="1"/>
    <n v="71.94"/>
    <n v="2"/>
    <x v="6"/>
    <x v="96"/>
    <n v="9"/>
    <n v="1"/>
    <n v="2001"/>
    <n v="3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522"/>
    <x v="424"/>
    <s v="ME Waugh (Aus)"/>
    <n v="112"/>
    <s v="Notout"/>
    <n v="179"/>
    <n v="128"/>
    <n v="7"/>
    <n v="0"/>
    <n v="87.5"/>
    <n v="2"/>
    <x v="7"/>
    <x v="20"/>
    <n v="14"/>
    <n v="1"/>
    <n v="2001"/>
    <n v="1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523"/>
    <x v="425"/>
    <s v="BC Lara (WI)"/>
    <n v="116"/>
    <s v="Notout"/>
    <n v="143"/>
    <n v="106"/>
    <n v="10"/>
    <n v="2"/>
    <n v="109.43"/>
    <n v="2"/>
    <x v="0"/>
    <x v="11"/>
    <n v="17"/>
    <n v="1"/>
    <n v="2001"/>
    <n v="4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524"/>
    <x v="426"/>
    <s v="ADR Campbell (Zim)"/>
    <n v="124"/>
    <s v="Out"/>
    <n v="183"/>
    <n v="142"/>
    <n v="10"/>
    <n v="1"/>
    <n v="87.32"/>
    <n v="1"/>
    <x v="0"/>
    <x v="55"/>
    <n v="30"/>
    <n v="1"/>
    <n v="2001"/>
    <n v="3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525"/>
    <x v="426"/>
    <s v="ME Waugh (Aus)"/>
    <n v="102"/>
    <s v="Notout"/>
    <n v="185"/>
    <n v="113"/>
    <n v="5"/>
    <n v="0"/>
    <n v="90.26"/>
    <n v="2"/>
    <x v="8"/>
    <x v="55"/>
    <n v="30"/>
    <n v="1"/>
    <n v="2001"/>
    <n v="3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526"/>
    <x v="427"/>
    <s v="DR Martyn (Aus)"/>
    <n v="144"/>
    <s v="Notout"/>
    <n v="206"/>
    <n v="149"/>
    <n v="12"/>
    <n v="0"/>
    <n v="96.64"/>
    <n v="1"/>
    <x v="8"/>
    <x v="34"/>
    <n v="4"/>
    <n v="2"/>
    <n v="2001"/>
    <n v="1"/>
    <s v="Slow"/>
    <s v="Ok"/>
    <b v="0"/>
    <n v="0"/>
    <s v="Slow"/>
    <s v="Slow"/>
    <s v="DR Martyn "/>
    <s v="Aus"/>
    <n v="11"/>
    <n v="15"/>
    <x v="4"/>
    <n v="3"/>
    <s v="DR"/>
    <s v="Martyn"/>
    <n v="6"/>
    <s v="MARTYN"/>
    <s v="DR Martyn belongs to Australia"/>
  </r>
  <r>
    <n v="527"/>
    <x v="427"/>
    <s v="SV Carlisle (Zim)"/>
    <n v="119"/>
    <s v="Out"/>
    <n v="201"/>
    <n v="145"/>
    <n v="11"/>
    <n v="1"/>
    <n v="82.06"/>
    <n v="2"/>
    <x v="0"/>
    <x v="34"/>
    <n v="4"/>
    <n v="2"/>
    <n v="2001"/>
    <n v="1"/>
    <s v="Slow"/>
    <s v="Ok"/>
    <b v="0"/>
    <n v="0"/>
    <s v="Slow"/>
    <s v="Slow"/>
    <s v="SV Carlisle "/>
    <s v="Zim"/>
    <n v="13"/>
    <n v="17"/>
    <x v="7"/>
    <n v="3"/>
    <s v="SV"/>
    <s v="Carlisle"/>
    <n v="8"/>
    <s v="CARLISLE"/>
    <e v="#N/A"/>
  </r>
  <r>
    <n v="528"/>
    <x v="428"/>
    <s v="ST Jayasuriya (SL)"/>
    <n v="103"/>
    <s v="Out"/>
    <n v="108"/>
    <n v="83"/>
    <n v="10"/>
    <n v="6"/>
    <n v="124.09"/>
    <n v="2"/>
    <x v="1"/>
    <x v="13"/>
    <n v="6"/>
    <n v="2"/>
    <n v="2001"/>
    <n v="3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529"/>
    <x v="429"/>
    <s v="ME Waugh (Aus)"/>
    <n v="173"/>
    <s v="Out"/>
    <n v="199"/>
    <n v="148"/>
    <n v="16"/>
    <n v="3"/>
    <n v="116.89"/>
    <n v="1"/>
    <x v="7"/>
    <x v="10"/>
    <n v="9"/>
    <n v="2"/>
    <n v="2001"/>
    <n v="6"/>
    <s v="Ok"/>
    <s v="Ok"/>
    <b v="0"/>
    <n v="0"/>
    <s v="Ok"/>
    <s v="Ok"/>
    <s v="ME Waugh "/>
    <s v="Aus"/>
    <n v="10"/>
    <n v="14"/>
    <x v="4"/>
    <n v="3"/>
    <s v="ME"/>
    <s v="Waugh"/>
    <n v="5"/>
    <s v="WAUGH"/>
    <s v="ME Waugh belongs to Australia"/>
  </r>
  <r>
    <n v="530"/>
    <x v="430"/>
    <s v="CD McMillan (NZ)"/>
    <n v="104"/>
    <s v="Notout"/>
    <n v="120"/>
    <n v="75"/>
    <n v="6"/>
    <n v="5"/>
    <n v="138.66"/>
    <n v="1"/>
    <x v="3"/>
    <x v="3"/>
    <n v="25"/>
    <n v="2"/>
    <n v="2001"/>
    <n v="1"/>
    <s v="Ok"/>
    <s v="Ok"/>
    <b v="0"/>
    <n v="0"/>
    <s v="Ok"/>
    <s v="Ok"/>
    <s v="CD McMillan "/>
    <s v="NZ"/>
    <n v="13"/>
    <n v="16"/>
    <x v="2"/>
    <n v="3"/>
    <s v="CD"/>
    <s v="McMillan"/>
    <n v="8"/>
    <s v="MCMILLAN"/>
    <s v="CD McMillan belongs to New Zealand"/>
  </r>
  <r>
    <n v="531"/>
    <x v="431"/>
    <s v="NJ Astle (NZ)"/>
    <n v="119"/>
    <s v="Out"/>
    <n v="185"/>
    <n v="116"/>
    <n v="21"/>
    <n v="0"/>
    <n v="102.58"/>
    <n v="2"/>
    <x v="3"/>
    <x v="42"/>
    <n v="28"/>
    <n v="2"/>
    <n v="2001"/>
    <n v="4"/>
    <s v="Ok"/>
    <s v="Ok"/>
    <b v="0"/>
    <n v="0"/>
    <s v="Ok"/>
    <s v="Ok"/>
    <s v="NJ Astle "/>
    <s v="NZ"/>
    <n v="10"/>
    <n v="13"/>
    <x v="2"/>
    <n v="3"/>
    <s v="NJ"/>
    <s v="Astle"/>
    <n v="5"/>
    <s v="ASTLE"/>
    <s v="NJ Astle belongs to New Zealand"/>
  </r>
  <r>
    <n v="532"/>
    <x v="432"/>
    <s v="DPMD Jayawardene (SL)"/>
    <n v="101"/>
    <s v="Notout"/>
    <n v="172"/>
    <n v="115"/>
    <n v="7"/>
    <n v="0"/>
    <n v="87.82"/>
    <n v="1"/>
    <x v="2"/>
    <x v="63"/>
    <n v="25"/>
    <n v="3"/>
    <n v="2001"/>
    <n v="1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533"/>
    <x v="433"/>
    <s v="RS Kaluwitharana (SL)"/>
    <n v="102"/>
    <s v="Notout"/>
    <n v="141"/>
    <n v="117"/>
    <n v="20"/>
    <n v="0"/>
    <n v="87.17"/>
    <n v="2"/>
    <x v="2"/>
    <x v="77"/>
    <n v="27"/>
    <n v="3"/>
    <n v="2001"/>
    <n v="3"/>
    <s v="Slow"/>
    <s v="Ok"/>
    <b v="0"/>
    <n v="0"/>
    <s v="Slow"/>
    <s v="Slow"/>
    <s v="RS Kaluwitharana "/>
    <s v="SL"/>
    <n v="18"/>
    <n v="21"/>
    <x v="5"/>
    <n v="3"/>
    <s v="RS"/>
    <s v="Kaluwitharana"/>
    <n v="13"/>
    <s v="KALUWITHARANA"/>
    <s v="RS Kaluwitharana belongs to Sri Lanka"/>
  </r>
  <r>
    <n v="534"/>
    <x v="434"/>
    <s v="ME Waugh (Aus)"/>
    <n v="133"/>
    <s v="Notout"/>
    <n v="205"/>
    <n v="138"/>
    <n v="15"/>
    <n v="1"/>
    <n v="96.37"/>
    <n v="2"/>
    <x v="5"/>
    <x v="32"/>
    <n v="28"/>
    <n v="3"/>
    <n v="2001"/>
    <n v="4"/>
    <s v="Slow"/>
    <s v="Ok"/>
    <b v="0"/>
    <n v="0"/>
    <s v="Slow"/>
    <s v="Slow"/>
    <s v="ME Waugh "/>
    <s v="Aus"/>
    <n v="10"/>
    <n v="14"/>
    <x v="4"/>
    <n v="3"/>
    <s v="ME"/>
    <s v="Waugh"/>
    <n v="5"/>
    <s v="WAUGH"/>
    <s v="ME Waugh belongs to Australia"/>
  </r>
  <r>
    <n v="535"/>
    <x v="434"/>
    <s v="HK Badani (India)"/>
    <n v="100"/>
    <s v="Out"/>
    <n v="142"/>
    <n v="98"/>
    <n v="10"/>
    <n v="2"/>
    <n v="102.04"/>
    <n v="1"/>
    <x v="0"/>
    <x v="32"/>
    <n v="28"/>
    <n v="3"/>
    <n v="2001"/>
    <n v="4"/>
    <s v="Ok"/>
    <s v="Ok"/>
    <b v="0"/>
    <n v="0"/>
    <s v="Ok"/>
    <s v="Ok"/>
    <s v="HK Badani "/>
    <s v="India"/>
    <n v="11"/>
    <n v="17"/>
    <x v="6"/>
    <n v="3"/>
    <s v="HK"/>
    <s v="Badani"/>
    <n v="6"/>
    <s v="BADANI"/>
    <e v="#N/A"/>
  </r>
  <r>
    <n v="536"/>
    <x v="435"/>
    <s v="SR Tendulkar (India)"/>
    <n v="139"/>
    <s v="Out"/>
    <n v="197"/>
    <n v="125"/>
    <n v="19"/>
    <n v="0"/>
    <n v="111.2"/>
    <n v="1"/>
    <x v="0"/>
    <x v="31"/>
    <n v="31"/>
    <n v="3"/>
    <n v="2001"/>
    <n v="7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537"/>
    <x v="436"/>
    <s v="ML Hayden (Aus)"/>
    <n v="111"/>
    <s v="Out"/>
    <n v="180"/>
    <n v="113"/>
    <n v="8"/>
    <n v="2"/>
    <n v="98.23"/>
    <n v="1"/>
    <x v="5"/>
    <x v="72"/>
    <n v="3"/>
    <n v="4"/>
    <n v="2001"/>
    <n v="3"/>
    <s v="Slow"/>
    <s v="Ok"/>
    <b v="0"/>
    <n v="0"/>
    <s v="Slow"/>
    <s v="Slow"/>
    <s v="ML Hayden "/>
    <s v="Aus"/>
    <n v="11"/>
    <n v="15"/>
    <x v="4"/>
    <n v="3"/>
    <s v="ML"/>
    <s v="Hayden"/>
    <n v="6"/>
    <s v="HAYDEN"/>
    <s v="ML Hayden belongs to Australia"/>
  </r>
  <r>
    <n v="538"/>
    <x v="436"/>
    <s v="RT Ponting (Aus)"/>
    <n v="101"/>
    <s v="Out"/>
    <n v="162"/>
    <n v="109"/>
    <n v="13"/>
    <n v="0"/>
    <n v="92.66"/>
    <n v="1"/>
    <x v="5"/>
    <x v="72"/>
    <n v="3"/>
    <n v="4"/>
    <n v="2001"/>
    <n v="3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539"/>
    <x v="437"/>
    <s v="VVS Laxman (India)"/>
    <n v="101"/>
    <s v="Out"/>
    <n v="170"/>
    <n v="107"/>
    <n v="10"/>
    <n v="0"/>
    <n v="94.39"/>
    <n v="1"/>
    <x v="0"/>
    <x v="97"/>
    <n v="6"/>
    <n v="4"/>
    <n v="2001"/>
    <n v="6"/>
    <s v="Slow"/>
    <s v="Ok"/>
    <b v="0"/>
    <n v="0"/>
    <s v="Slow"/>
    <s v="Slow"/>
    <s v="VVS Laxman "/>
    <s v="India"/>
    <n v="12"/>
    <n v="18"/>
    <x v="6"/>
    <n v="4"/>
    <s v="VVS"/>
    <s v="Laxman"/>
    <n v="6"/>
    <s v="LAXMAN"/>
    <e v="#N/A"/>
  </r>
  <r>
    <n v="540"/>
    <x v="438"/>
    <s v="ADR Campbell (Zim)"/>
    <n v="103"/>
    <s v="Out"/>
    <s v="-"/>
    <n v="145"/>
    <n v="8"/>
    <n v="1"/>
    <n v="71.03"/>
    <n v="1"/>
    <x v="9"/>
    <x v="71"/>
    <n v="8"/>
    <n v="4"/>
    <n v="2001"/>
    <n v="1"/>
    <s v="Slow"/>
    <s v="Ok"/>
    <b v="0"/>
    <n v="0"/>
    <s v="Slow"/>
    <s v="Slow"/>
    <s v="ADR Campbell "/>
    <s v="Zim"/>
    <n v="14"/>
    <n v="18"/>
    <x v="7"/>
    <n v="4"/>
    <s v="ADR"/>
    <s v="Campbell"/>
    <n v="8"/>
    <s v="CAMPBELL"/>
    <e v="#N/A"/>
  </r>
  <r>
    <n v="541"/>
    <x v="439"/>
    <s v="DPMD Jayawardene (SL)"/>
    <n v="116"/>
    <s v="Out"/>
    <s v="-"/>
    <n v="129"/>
    <n v="13"/>
    <n v="0"/>
    <n v="89.92"/>
    <n v="1"/>
    <x v="1"/>
    <x v="37"/>
    <n v="10"/>
    <n v="4"/>
    <n v="2001"/>
    <n v="3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542"/>
    <x v="439"/>
    <s v="ST Jayasuriya (SL)"/>
    <n v="107"/>
    <s v="Out"/>
    <s v="-"/>
    <n v="116"/>
    <n v="3"/>
    <n v="6"/>
    <n v="92.24"/>
    <n v="1"/>
    <x v="1"/>
    <x v="37"/>
    <n v="10"/>
    <n v="4"/>
    <n v="2001"/>
    <n v="3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543"/>
    <x v="440"/>
    <s v="GW Flower (Zim)"/>
    <n v="142"/>
    <s v="Notout"/>
    <n v="154"/>
    <n v="128"/>
    <n v="10"/>
    <n v="2"/>
    <n v="110.93"/>
    <n v="1"/>
    <x v="9"/>
    <x v="86"/>
    <n v="11"/>
    <n v="4"/>
    <n v="2001"/>
    <n v="4"/>
    <s v="Ok"/>
    <s v="Ok"/>
    <b v="0"/>
    <n v="0"/>
    <s v="Ok"/>
    <s v="Ok"/>
    <s v="GW Flower "/>
    <s v="Zim"/>
    <n v="11"/>
    <n v="15"/>
    <x v="7"/>
    <n v="3"/>
    <s v="GW"/>
    <s v="Flower"/>
    <n v="6"/>
    <s v="FLOWER"/>
    <e v="#N/A"/>
  </r>
  <r>
    <n v="544"/>
    <x v="441"/>
    <s v="MS Sinclair (NZ)"/>
    <n v="117"/>
    <s v="Out"/>
    <s v="-"/>
    <n v="144"/>
    <n v="6"/>
    <n v="0"/>
    <n v="81.25"/>
    <n v="1"/>
    <x v="3"/>
    <x v="37"/>
    <n v="12"/>
    <n v="4"/>
    <n v="2001"/>
    <n v="5"/>
    <s v="Slow"/>
    <s v="Ok"/>
    <b v="0"/>
    <n v="0"/>
    <s v="Slow"/>
    <s v="Slow"/>
    <s v="MS Sinclair "/>
    <s v="NZ"/>
    <n v="13"/>
    <n v="16"/>
    <x v="2"/>
    <n v="3"/>
    <s v="MS"/>
    <s v="Sinclair"/>
    <n v="8"/>
    <s v="SINCLAIR"/>
    <s v="MS Sinclair belongs to New Zealand"/>
  </r>
  <r>
    <n v="545"/>
    <x v="442"/>
    <s v="MS Sinclair (NZ)"/>
    <n v="118"/>
    <s v="Notout"/>
    <s v="-"/>
    <n v="137"/>
    <n v="5"/>
    <n v="2"/>
    <n v="86.13"/>
    <n v="1"/>
    <x v="6"/>
    <x v="37"/>
    <n v="17"/>
    <n v="4"/>
    <n v="2001"/>
    <n v="3"/>
    <s v="Slow"/>
    <s v="Ok"/>
    <b v="0"/>
    <n v="0"/>
    <s v="Slow"/>
    <s v="Slow"/>
    <s v="MS Sinclair "/>
    <s v="NZ"/>
    <n v="13"/>
    <n v="16"/>
    <x v="2"/>
    <n v="3"/>
    <s v="MS"/>
    <s v="Sinclair"/>
    <n v="8"/>
    <s v="SINCLAIR"/>
    <s v="MS Sinclair belongs to New Zealand"/>
  </r>
  <r>
    <n v="546"/>
    <x v="443"/>
    <s v="HH Gibbs (SA)"/>
    <n v="104"/>
    <s v="Out"/>
    <n v="154"/>
    <n v="141"/>
    <n v="8"/>
    <n v="3"/>
    <n v="73.75"/>
    <n v="2"/>
    <x v="7"/>
    <x v="9"/>
    <n v="2"/>
    <n v="5"/>
    <n v="2001"/>
    <n v="4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547"/>
    <x v="444"/>
    <s v="JH Kallis (SA)"/>
    <n v="107"/>
    <s v="Out"/>
    <n v="126"/>
    <n v="108"/>
    <n v="4"/>
    <n v="2"/>
    <n v="99.07"/>
    <n v="1"/>
    <x v="7"/>
    <x v="89"/>
    <n v="5"/>
    <n v="5"/>
    <n v="2001"/>
    <n v="7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548"/>
    <x v="445"/>
    <s v="HH Gibbs (SA)"/>
    <n v="107"/>
    <s v="Out"/>
    <n v="138"/>
    <n v="132"/>
    <n v="12"/>
    <n v="3"/>
    <n v="81.06"/>
    <n v="2"/>
    <x v="7"/>
    <x v="35"/>
    <n v="9"/>
    <n v="5"/>
    <n v="2001"/>
    <n v="4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549"/>
    <x v="446"/>
    <s v="RT Ponting (Aus)"/>
    <n v="102"/>
    <s v="Out"/>
    <n v="153"/>
    <n v="116"/>
    <n v="9"/>
    <n v="2"/>
    <n v="87.93"/>
    <n v="2"/>
    <x v="2"/>
    <x v="90"/>
    <n v="10"/>
    <n v="6"/>
    <n v="2001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550"/>
    <x v="447"/>
    <s v="ME Trescothick (Eng)"/>
    <n v="137"/>
    <s v="Out"/>
    <n v="232"/>
    <n v="142"/>
    <n v="11"/>
    <n v="3"/>
    <n v="96.47"/>
    <n v="2"/>
    <x v="3"/>
    <x v="7"/>
    <n v="12"/>
    <n v="6"/>
    <n v="2001"/>
    <n v="3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551"/>
    <x v="448"/>
    <s v="SR Tendulkar (India)"/>
    <n v="122"/>
    <s v="Notout"/>
    <n v="210"/>
    <n v="131"/>
    <n v="12"/>
    <n v="1"/>
    <n v="93.12"/>
    <n v="2"/>
    <x v="7"/>
    <x v="71"/>
    <n v="4"/>
    <n v="7"/>
    <n v="2001"/>
    <n v="4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552"/>
    <x v="449"/>
    <s v="NJ Astle (NZ)"/>
    <n v="117"/>
    <s v="Out"/>
    <n v="205"/>
    <n v="150"/>
    <n v="9"/>
    <n v="1"/>
    <n v="78"/>
    <n v="1"/>
    <x v="5"/>
    <x v="63"/>
    <n v="20"/>
    <n v="7"/>
    <n v="2001"/>
    <n v="6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553"/>
    <x v="450"/>
    <s v="NJ Astle (NZ)"/>
    <n v="108"/>
    <s v="Out"/>
    <n v="198"/>
    <n v="143"/>
    <n v="9"/>
    <n v="0"/>
    <n v="75.52"/>
    <n v="1"/>
    <x v="5"/>
    <x v="77"/>
    <n v="2"/>
    <n v="8"/>
    <n v="2001"/>
    <n v="5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554"/>
    <x v="450"/>
    <s v="V Sehwag (India)"/>
    <n v="100"/>
    <s v="Out"/>
    <n v="97"/>
    <n v="70"/>
    <n v="19"/>
    <n v="1"/>
    <n v="142.85"/>
    <n v="2"/>
    <x v="1"/>
    <x v="77"/>
    <n v="2"/>
    <n v="8"/>
    <n v="2001"/>
    <n v="5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555"/>
    <x v="451"/>
    <s v="CH Gayle (WI)"/>
    <n v="152"/>
    <s v="Out"/>
    <s v="-"/>
    <n v="150"/>
    <n v="17"/>
    <n v="1"/>
    <n v="101.33"/>
    <n v="1"/>
    <x v="12"/>
    <x v="98"/>
    <n v="15"/>
    <n v="8"/>
    <n v="2001"/>
    <n v="4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556"/>
    <x v="452"/>
    <s v="HH Gibbs (SA)"/>
    <n v="125"/>
    <s v="Out"/>
    <n v="151"/>
    <n v="112"/>
    <n v="15"/>
    <n v="2"/>
    <n v="111.6"/>
    <n v="1"/>
    <x v="8"/>
    <x v="86"/>
    <n v="23"/>
    <n v="9"/>
    <n v="2001"/>
    <n v="1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557"/>
    <x v="453"/>
    <s v="G Kirsten (SA)"/>
    <n v="133"/>
    <s v="Notout"/>
    <n v="205"/>
    <n v="155"/>
    <n v="13"/>
    <n v="0"/>
    <n v="85.8"/>
    <n v="2"/>
    <x v="5"/>
    <x v="68"/>
    <n v="5"/>
    <n v="10"/>
    <n v="2001"/>
    <n v="6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558"/>
    <x v="453"/>
    <s v="SC Ganguly (India)"/>
    <n v="127"/>
    <s v="Out"/>
    <n v="150"/>
    <n v="126"/>
    <n v="14"/>
    <n v="5"/>
    <n v="100.79"/>
    <n v="1"/>
    <x v="10"/>
    <x v="68"/>
    <n v="5"/>
    <n v="10"/>
    <n v="2001"/>
    <n v="6"/>
    <s v="Ok"/>
    <s v="Ok"/>
    <b v="0"/>
    <n v="0"/>
    <s v="Ok"/>
    <s v="Ok"/>
    <s v="SC Ganguly "/>
    <s v="India"/>
    <n v="12"/>
    <n v="18"/>
    <x v="6"/>
    <n v="3"/>
    <s v="SC"/>
    <s v="Ganguly"/>
    <n v="7"/>
    <s v="GANGULY"/>
    <e v="#N/A"/>
  </r>
  <r>
    <n v="559"/>
    <x v="453"/>
    <s v="SR Tendulkar (India)"/>
    <n v="101"/>
    <s v="Out"/>
    <n v="209"/>
    <n v="129"/>
    <n v="9"/>
    <n v="0"/>
    <n v="78.290000000000006"/>
    <n v="1"/>
    <x v="10"/>
    <x v="68"/>
    <n v="5"/>
    <n v="10"/>
    <n v="2001"/>
    <n v="6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560"/>
    <x v="454"/>
    <s v="A Flower (Zim)"/>
    <n v="142"/>
    <s v="Notout"/>
    <n v="204"/>
    <n v="128"/>
    <n v="16"/>
    <n v="1"/>
    <n v="110.93"/>
    <n v="1"/>
    <x v="2"/>
    <x v="71"/>
    <n v="7"/>
    <n v="10"/>
    <n v="2001"/>
    <n v="1"/>
    <s v="Ok"/>
    <s v="Ok"/>
    <b v="0"/>
    <n v="0"/>
    <s v="Ok"/>
    <s v="Ok"/>
    <s v="A Flower "/>
    <s v="Zim"/>
    <n v="10"/>
    <n v="14"/>
    <x v="7"/>
    <n v="2"/>
    <s v="A"/>
    <s v="Flower"/>
    <n v="6"/>
    <s v="FLOWER"/>
    <e v="#N/A"/>
  </r>
  <r>
    <n v="561"/>
    <x v="455"/>
    <s v="GW Flower (Zim)"/>
    <n v="104"/>
    <s v="Out"/>
    <n v="187"/>
    <n v="137"/>
    <n v="9"/>
    <n v="0"/>
    <n v="75.91"/>
    <n v="1"/>
    <x v="2"/>
    <x v="86"/>
    <n v="13"/>
    <n v="10"/>
    <n v="2001"/>
    <n v="7"/>
    <s v="Slow"/>
    <s v="Ok"/>
    <b v="0"/>
    <n v="0"/>
    <s v="Slow"/>
    <s v="Slow"/>
    <s v="GW Flower "/>
    <s v="Zim"/>
    <n v="11"/>
    <n v="15"/>
    <x v="7"/>
    <n v="3"/>
    <s v="GW"/>
    <s v="Flower"/>
    <n v="6"/>
    <s v="FLOWER"/>
    <e v="#N/A"/>
  </r>
  <r>
    <n v="562"/>
    <x v="456"/>
    <s v="ND McKenzie (SA)"/>
    <n v="131"/>
    <s v="Notout"/>
    <n v="169"/>
    <n v="121"/>
    <n v="8"/>
    <n v="3"/>
    <n v="108.26"/>
    <n v="1"/>
    <x v="12"/>
    <x v="94"/>
    <n v="22"/>
    <n v="10"/>
    <n v="2001"/>
    <n v="2"/>
    <s v="Ok"/>
    <s v="Ok"/>
    <b v="0"/>
    <n v="0"/>
    <s v="Ok"/>
    <s v="Ok"/>
    <s v="ND McKenzie "/>
    <s v="SA"/>
    <n v="13"/>
    <n v="16"/>
    <x v="8"/>
    <n v="3"/>
    <s v="ND"/>
    <s v="McKenzie"/>
    <n v="8"/>
    <s v="MCKENZIE"/>
    <e v="#N/A"/>
  </r>
  <r>
    <n v="563"/>
    <x v="456"/>
    <s v="G Kirsten (SA)"/>
    <n v="124"/>
    <s v="Out"/>
    <n v="163"/>
    <n v="130"/>
    <n v="12"/>
    <n v="2"/>
    <n v="95.38"/>
    <n v="1"/>
    <x v="12"/>
    <x v="94"/>
    <n v="22"/>
    <n v="10"/>
    <n v="2001"/>
    <n v="2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564"/>
    <x v="457"/>
    <s v="SR Tendulkar (India)"/>
    <n v="146"/>
    <s v="Out"/>
    <n v="186"/>
    <n v="132"/>
    <n v="17"/>
    <n v="0"/>
    <n v="110.6"/>
    <n v="1"/>
    <x v="12"/>
    <x v="96"/>
    <n v="24"/>
    <n v="10"/>
    <n v="2001"/>
    <n v="4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565"/>
    <x v="457"/>
    <s v="SC Ganguly (India)"/>
    <n v="111"/>
    <s v="Out"/>
    <n v="177"/>
    <n v="124"/>
    <n v="7"/>
    <n v="3"/>
    <n v="89.51"/>
    <n v="1"/>
    <x v="12"/>
    <x v="96"/>
    <n v="24"/>
    <n v="10"/>
    <n v="2001"/>
    <n v="4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566"/>
    <x v="458"/>
    <s v="Inzamam ul-Haq (Pak)"/>
    <n v="118"/>
    <s v="Notout"/>
    <n v="126"/>
    <n v="124"/>
    <n v="10"/>
    <n v="2"/>
    <n v="95.16"/>
    <n v="2"/>
    <x v="6"/>
    <x v="37"/>
    <n v="2"/>
    <n v="11"/>
    <n v="2001"/>
    <n v="6"/>
    <s v="Slow"/>
    <s v="Ok"/>
    <b v="0"/>
    <n v="0"/>
    <s v="Slow"/>
    <s v="Slow"/>
    <s v="Inzamam-ul-Haq "/>
    <s v="Pak"/>
    <n v="16"/>
    <n v="20"/>
    <x v="3"/>
    <n v="8"/>
    <s v="Inzamam"/>
    <s v="ul-Haq"/>
    <n v="6"/>
    <s v="UL-HAQ"/>
    <s v="Inzamam ul-Haq belongs to Pakistan"/>
  </r>
  <r>
    <n v="567"/>
    <x v="458"/>
    <s v="Naved Latif (Pak)"/>
    <n v="113"/>
    <s v="Out"/>
    <n v="130"/>
    <n v="141"/>
    <n v="9"/>
    <n v="1"/>
    <n v="80.14"/>
    <n v="2"/>
    <x v="6"/>
    <x v="37"/>
    <n v="2"/>
    <n v="11"/>
    <n v="2001"/>
    <n v="6"/>
    <s v="Slow"/>
    <s v="Ok"/>
    <b v="0"/>
    <n v="0"/>
    <s v="Slow"/>
    <s v="Slow"/>
    <s v="Naved Latif "/>
    <s v="Pak"/>
    <n v="13"/>
    <n v="17"/>
    <x v="3"/>
    <n v="6"/>
    <s v="Naved"/>
    <s v="Latif"/>
    <n v="5"/>
    <s v="LATIF"/>
    <s v="Naved Latif belongs to Pakistan"/>
  </r>
  <r>
    <n v="568"/>
    <x v="459"/>
    <s v="DD Ebrahim (Zim)"/>
    <n v="121"/>
    <s v="Out"/>
    <n v="193"/>
    <n v="140"/>
    <n v="11"/>
    <n v="0"/>
    <n v="86.42"/>
    <n v="1"/>
    <x v="9"/>
    <x v="82"/>
    <n v="25"/>
    <n v="11"/>
    <n v="2001"/>
    <n v="1"/>
    <s v="Slow"/>
    <s v="Ok"/>
    <b v="0"/>
    <n v="0"/>
    <s v="Slow"/>
    <s v="Slow"/>
    <s v="DD Ebrahim "/>
    <s v="Zim"/>
    <n v="12"/>
    <n v="16"/>
    <x v="7"/>
    <n v="3"/>
    <s v="DD"/>
    <s v="Ebrahim"/>
    <n v="7"/>
    <s v="EBRAHIM"/>
    <e v="#N/A"/>
  </r>
  <r>
    <n v="569"/>
    <x v="460"/>
    <s v="DPMD Jayawardene (SL)"/>
    <n v="106"/>
    <s v="Notout"/>
    <n v="119"/>
    <n v="94"/>
    <n v="8"/>
    <n v="2"/>
    <n v="112.76"/>
    <n v="2"/>
    <x v="7"/>
    <x v="74"/>
    <n v="15"/>
    <n v="12"/>
    <n v="2001"/>
    <n v="7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570"/>
    <x v="461"/>
    <s v="ME Trescothick (Eng)"/>
    <n v="121"/>
    <s v="Out"/>
    <n v="180"/>
    <n v="109"/>
    <n v="13"/>
    <n v="2"/>
    <n v="111"/>
    <n v="2"/>
    <x v="5"/>
    <x v="41"/>
    <n v="19"/>
    <n v="1"/>
    <n v="2002"/>
    <n v="7"/>
    <s v="Ok"/>
    <s v="Ok"/>
    <b v="0"/>
    <n v="0"/>
    <s v="Ok"/>
    <s v="Ok"/>
    <s v="ME Trescothick "/>
    <s v="Eng"/>
    <n v="16"/>
    <n v="20"/>
    <x v="0"/>
    <n v="3"/>
    <s v="ME"/>
    <s v="Trescothick"/>
    <n v="11"/>
    <s v="TRESCOTHICK"/>
    <s v="ME Trescothick belongs to England"/>
  </r>
  <r>
    <n v="571"/>
    <x v="461"/>
    <s v="CL Cairns (NZ)"/>
    <n v="102"/>
    <s v="Notout"/>
    <n v="123"/>
    <n v="99"/>
    <n v="9"/>
    <n v="3"/>
    <n v="103.03"/>
    <n v="2"/>
    <x v="10"/>
    <x v="20"/>
    <n v="19"/>
    <n v="1"/>
    <n v="2002"/>
    <n v="7"/>
    <s v="Ok"/>
    <s v="Ok"/>
    <b v="0"/>
    <n v="0"/>
    <s v="Ok"/>
    <s v="Ok"/>
    <s v="CL Cairns "/>
    <s v="NZ"/>
    <n v="11"/>
    <n v="14"/>
    <x v="2"/>
    <n v="3"/>
    <s v="CL"/>
    <s v="Cairns"/>
    <n v="6"/>
    <s v="CAIRNS"/>
    <s v="CL Cairns belongs to New Zealand"/>
  </r>
  <r>
    <n v="572"/>
    <x v="462"/>
    <s v="DR Martyn (Aus)"/>
    <n v="104"/>
    <s v="Notout"/>
    <n v="150"/>
    <n v="121"/>
    <n v="5"/>
    <n v="0"/>
    <n v="85.95"/>
    <n v="1"/>
    <x v="10"/>
    <x v="20"/>
    <n v="20"/>
    <n v="1"/>
    <n v="2002"/>
    <n v="1"/>
    <s v="Slow"/>
    <s v="Ok"/>
    <b v="0"/>
    <n v="0"/>
    <s v="Slow"/>
    <s v="Slow"/>
    <s v="DR Martyn "/>
    <s v="Aus"/>
    <n v="11"/>
    <n v="15"/>
    <x v="4"/>
    <n v="3"/>
    <s v="DR"/>
    <s v="Martyn"/>
    <n v="6"/>
    <s v="MARTYN"/>
    <s v="DR Martyn belongs to Australia"/>
  </r>
  <r>
    <n v="573"/>
    <x v="463"/>
    <s v="Mohammad Yousuf (Pak)"/>
    <n v="112"/>
    <s v="Notout"/>
    <n v="135"/>
    <n v="108"/>
    <n v="12"/>
    <n v="2"/>
    <n v="103.7"/>
    <n v="1"/>
    <x v="9"/>
    <x v="82"/>
    <n v="24"/>
    <n v="1"/>
    <n v="2002"/>
    <n v="5"/>
    <s v="Ok"/>
    <s v="Ok"/>
    <b v="0"/>
    <n v="0"/>
    <s v="Ok"/>
    <s v="Ok"/>
    <s v="Mohammad Yousuf "/>
    <s v="Pak"/>
    <n v="17"/>
    <n v="21"/>
    <x v="3"/>
    <n v="9"/>
    <s v="Mohammad"/>
    <s v="Yousuf"/>
    <n v="6"/>
    <s v="YOUSUF"/>
    <s v="Mohammad Yousuf belongs to Pakistan"/>
  </r>
  <r>
    <n v="574"/>
    <x v="464"/>
    <s v="MG Bevan (Aus)"/>
    <n v="102"/>
    <s v="Notout"/>
    <n v="168"/>
    <n v="95"/>
    <n v="7"/>
    <n v="0"/>
    <n v="107.36"/>
    <n v="2"/>
    <x v="1"/>
    <x v="10"/>
    <n v="29"/>
    <n v="1"/>
    <n v="2002"/>
    <n v="3"/>
    <s v="Ok"/>
    <s v="Ok"/>
    <b v="0"/>
    <n v="0"/>
    <s v="Ok"/>
    <s v="Ok"/>
    <s v="MG Bevan "/>
    <s v="Aus"/>
    <n v="10"/>
    <n v="14"/>
    <x v="4"/>
    <n v="3"/>
    <s v="MG"/>
    <s v="Bevan"/>
    <n v="5"/>
    <s v="BEVAN"/>
    <s v="MG Bevan belongs to Australia"/>
  </r>
  <r>
    <n v="575"/>
    <x v="465"/>
    <s v="NV Knight (Eng)"/>
    <n v="105"/>
    <s v="Out"/>
    <n v="177"/>
    <n v="131"/>
    <n v="7"/>
    <n v="0"/>
    <n v="80.150000000000006"/>
    <n v="1"/>
    <x v="5"/>
    <x v="15"/>
    <n v="31"/>
    <n v="1"/>
    <n v="2002"/>
    <n v="5"/>
    <s v="Slow"/>
    <s v="Ok"/>
    <b v="0"/>
    <n v="0"/>
    <s v="Slow"/>
    <s v="Slow"/>
    <s v="NV Knight "/>
    <s v="Eng"/>
    <n v="11"/>
    <n v="15"/>
    <x v="0"/>
    <n v="3"/>
    <s v="NV"/>
    <s v="Knight"/>
    <n v="6"/>
    <s v="KNIGHT"/>
    <s v="NV Knight belongs to England"/>
  </r>
  <r>
    <n v="576"/>
    <x v="466"/>
    <s v="JN Rhodes (SA)"/>
    <n v="107"/>
    <s v="Notout"/>
    <n v="168"/>
    <n v="135"/>
    <n v="9"/>
    <n v="0"/>
    <n v="79.25"/>
    <n v="1"/>
    <x v="1"/>
    <x v="34"/>
    <n v="1"/>
    <n v="2"/>
    <n v="2002"/>
    <n v="6"/>
    <s v="Slow"/>
    <s v="Ok"/>
    <b v="0"/>
    <n v="0"/>
    <s v="Slow"/>
    <s v="Slow"/>
    <s v="JN Rhodes "/>
    <s v="SA"/>
    <n v="11"/>
    <n v="14"/>
    <x v="8"/>
    <n v="3"/>
    <s v="JN"/>
    <s v="Rhodes"/>
    <n v="6"/>
    <s v="RHODES"/>
    <e v="#N/A"/>
  </r>
  <r>
    <n v="577"/>
    <x v="467"/>
    <s v="JH Kallis (SA)"/>
    <n v="104"/>
    <s v="Notout"/>
    <n v="178"/>
    <n v="120"/>
    <n v="7"/>
    <n v="1"/>
    <n v="86.66"/>
    <n v="2"/>
    <x v="0"/>
    <x v="34"/>
    <n v="3"/>
    <n v="2"/>
    <n v="2002"/>
    <n v="1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578"/>
    <x v="468"/>
    <s v="Shoaib Malik (Pak)"/>
    <n v="111"/>
    <s v="Notout"/>
    <n v="199"/>
    <n v="130"/>
    <n v="9"/>
    <n v="1"/>
    <n v="85.38"/>
    <n v="1"/>
    <x v="7"/>
    <x v="37"/>
    <n v="15"/>
    <n v="2"/>
    <n v="2002"/>
    <n v="6"/>
    <s v="Slow"/>
    <s v="Ok"/>
    <b v="0"/>
    <n v="0"/>
    <s v="Slow"/>
    <s v="Slow"/>
    <s v="Shoaib Malik "/>
    <s v="Pak"/>
    <n v="14"/>
    <n v="18"/>
    <x v="3"/>
    <n v="7"/>
    <s v="Shoaib"/>
    <s v="Malik"/>
    <n v="5"/>
    <s v="MALIK"/>
    <s v="Shoaib Malik belongs to Pakistan"/>
  </r>
  <r>
    <n v="579"/>
    <x v="469"/>
    <s v="CL Hooper (WI)"/>
    <n v="112"/>
    <s v="Notout"/>
    <n v="178"/>
    <n v="127"/>
    <n v="8"/>
    <n v="4"/>
    <n v="88.18"/>
    <n v="1"/>
    <x v="3"/>
    <x v="37"/>
    <n v="17"/>
    <n v="2"/>
    <n v="2002"/>
    <n v="1"/>
    <s v="Slow"/>
    <s v="Ok"/>
    <b v="0"/>
    <n v="0"/>
    <s v="Slow"/>
    <s v="Slow"/>
    <s v="CL Hooper "/>
    <s v="WI"/>
    <n v="11"/>
    <n v="14"/>
    <x v="1"/>
    <n v="3"/>
    <s v="CL"/>
    <s v="Hooper"/>
    <n v="6"/>
    <s v="HOOPER"/>
    <s v="CL Hooper belongs to West Indies"/>
  </r>
  <r>
    <n v="580"/>
    <x v="470"/>
    <s v="NJ Astle (NZ)"/>
    <n v="122"/>
    <s v="Notout"/>
    <n v="209"/>
    <n v="150"/>
    <n v="12"/>
    <n v="5"/>
    <n v="81.33"/>
    <n v="2"/>
    <x v="2"/>
    <x v="42"/>
    <n v="26"/>
    <n v="2"/>
    <n v="2002"/>
    <n v="3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581"/>
    <x v="471"/>
    <s v="D Mongia (India)"/>
    <n v="159"/>
    <s v="Notout"/>
    <n v="233"/>
    <n v="147"/>
    <n v="17"/>
    <n v="1"/>
    <n v="108.16"/>
    <n v="1"/>
    <x v="8"/>
    <x v="70"/>
    <n v="19"/>
    <n v="3"/>
    <n v="2002"/>
    <n v="3"/>
    <s v="Ok"/>
    <s v="Ok"/>
    <b v="0"/>
    <n v="0"/>
    <s v="Ok"/>
    <s v="Ok"/>
    <s v="D Mongia "/>
    <s v="India"/>
    <n v="10"/>
    <n v="16"/>
    <x v="6"/>
    <n v="2"/>
    <s v="D"/>
    <s v="Mongia"/>
    <n v="6"/>
    <s v="MONGIA"/>
    <e v="#N/A"/>
  </r>
  <r>
    <n v="582"/>
    <x v="472"/>
    <s v="RT Ponting (Aus)"/>
    <n v="129"/>
    <s v="Out"/>
    <n v="155"/>
    <n v="126"/>
    <n v="15"/>
    <n v="1"/>
    <n v="102.38"/>
    <n v="1"/>
    <x v="10"/>
    <x v="64"/>
    <n v="30"/>
    <n v="3"/>
    <n v="2002"/>
    <n v="7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583"/>
    <x v="473"/>
    <s v="AC Gilchrist (Aus)"/>
    <n v="105"/>
    <s v="Out"/>
    <n v="135"/>
    <n v="104"/>
    <n v="12"/>
    <n v="1"/>
    <n v="100.96"/>
    <n v="2"/>
    <x v="10"/>
    <x v="66"/>
    <n v="3"/>
    <n v="4"/>
    <n v="2002"/>
    <n v="4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584"/>
    <x v="474"/>
    <s v="Shahid Afridi (Pak)"/>
    <n v="108"/>
    <s v="Notout"/>
    <n v="171"/>
    <n v="92"/>
    <n v="7"/>
    <n v="8"/>
    <n v="117.39"/>
    <n v="2"/>
    <x v="1"/>
    <x v="37"/>
    <n v="15"/>
    <n v="4"/>
    <n v="2002"/>
    <n v="2"/>
    <s v="Ok"/>
    <s v="Ok"/>
    <b v="1"/>
    <n v="1"/>
    <s v="Ok"/>
    <s v="Ok"/>
    <s v="Shahid Afridi "/>
    <s v="Pak"/>
    <n v="15"/>
    <n v="19"/>
    <x v="3"/>
    <n v="7"/>
    <s v="Shahid"/>
    <s v="Afridi"/>
    <n v="6"/>
    <s v="AFRIDI"/>
    <s v="Shahid Afridi belongs to Pakistan"/>
  </r>
  <r>
    <n v="585"/>
    <x v="475"/>
    <s v="Mohammad Yousuf (Pak)"/>
    <n v="129"/>
    <s v="Out"/>
    <n v="178"/>
    <n v="131"/>
    <n v="8"/>
    <n v="3"/>
    <n v="98.47"/>
    <n v="1"/>
    <x v="6"/>
    <x v="37"/>
    <n v="17"/>
    <n v="4"/>
    <n v="2002"/>
    <n v="4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586"/>
    <x v="476"/>
    <s v="Mohammad Yousuf (Pak)"/>
    <n v="125"/>
    <s v="Out"/>
    <n v="215"/>
    <n v="155"/>
    <n v="14"/>
    <n v="1"/>
    <n v="80.64"/>
    <n v="1"/>
    <x v="1"/>
    <x v="21"/>
    <n v="21"/>
    <n v="4"/>
    <n v="2002"/>
    <n v="1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587"/>
    <x v="477"/>
    <s v="CD McMillan (NZ)"/>
    <n v="105"/>
    <s v="Out"/>
    <n v="176"/>
    <n v="116"/>
    <n v="8"/>
    <n v="1"/>
    <n v="90.51"/>
    <n v="1"/>
    <x v="3"/>
    <x v="58"/>
    <n v="24"/>
    <n v="4"/>
    <n v="2002"/>
    <n v="4"/>
    <s v="Slow"/>
    <s v="Ok"/>
    <b v="0"/>
    <n v="0"/>
    <s v="Slow"/>
    <s v="Slow"/>
    <s v="CD McMillan "/>
    <s v="NZ"/>
    <n v="13"/>
    <n v="16"/>
    <x v="2"/>
    <n v="3"/>
    <s v="CD"/>
    <s v="McMillan"/>
    <n v="8"/>
    <s v="MCMILLAN"/>
    <s v="CD McMillan belongs to New Zealand"/>
  </r>
  <r>
    <n v="588"/>
    <x v="478"/>
    <s v="Shoaib Malik (Pak)"/>
    <n v="115"/>
    <s v="Out"/>
    <n v="197"/>
    <n v="142"/>
    <n v="12"/>
    <n v="0"/>
    <n v="80.98"/>
    <n v="1"/>
    <x v="1"/>
    <x v="14"/>
    <n v="27"/>
    <n v="4"/>
    <n v="2002"/>
    <n v="7"/>
    <s v="Slow"/>
    <s v="Ok"/>
    <b v="0"/>
    <n v="0"/>
    <s v="Slow"/>
    <s v="Slow"/>
    <s v="Shoaib Malik "/>
    <s v="Pak"/>
    <n v="14"/>
    <n v="18"/>
    <x v="3"/>
    <n v="7"/>
    <s v="Shoaib"/>
    <s v="Malik"/>
    <n v="5"/>
    <s v="MALIK"/>
    <s v="Shoaib Malik belongs to Pakistan"/>
  </r>
  <r>
    <n v="589"/>
    <x v="479"/>
    <s v="S Chanderpaul (WI)"/>
    <n v="108"/>
    <s v="Notout"/>
    <n v="218"/>
    <n v="138"/>
    <n v="8"/>
    <n v="1"/>
    <n v="78.260000000000005"/>
    <n v="2"/>
    <x v="1"/>
    <x v="99"/>
    <n v="8"/>
    <n v="6"/>
    <n v="2002"/>
    <n v="7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590"/>
    <x v="480"/>
    <s v="ST Jayasuriya (SL)"/>
    <n v="112"/>
    <s v="Out"/>
    <n v="123"/>
    <n v="87"/>
    <n v="9"/>
    <n v="5"/>
    <n v="128.72999999999999"/>
    <n v="1"/>
    <x v="2"/>
    <x v="12"/>
    <n v="2"/>
    <n v="7"/>
    <n v="2002"/>
    <n v="3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591"/>
    <x v="481"/>
    <s v="SR Tendulkar (India)"/>
    <n v="105"/>
    <s v="Notout"/>
    <n v="167"/>
    <n v="108"/>
    <n v="8"/>
    <n v="1"/>
    <n v="97.22"/>
    <n v="1"/>
    <x v="2"/>
    <x v="91"/>
    <n v="4"/>
    <n v="7"/>
    <n v="2002"/>
    <n v="5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592"/>
    <x v="482"/>
    <s v="SR Tendulkar (India)"/>
    <n v="113"/>
    <s v="Out"/>
    <n v="141"/>
    <n v="102"/>
    <n v="12"/>
    <n v="1"/>
    <n v="110.78"/>
    <n v="1"/>
    <x v="6"/>
    <x v="90"/>
    <n v="11"/>
    <n v="7"/>
    <n v="2002"/>
    <n v="5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593"/>
    <x v="483"/>
    <s v="N Hussain (Eng)"/>
    <n v="115"/>
    <s v="Out"/>
    <n v="158"/>
    <n v="128"/>
    <n v="10"/>
    <n v="0"/>
    <n v="89.84"/>
    <n v="1"/>
    <x v="5"/>
    <x v="7"/>
    <n v="13"/>
    <n v="7"/>
    <n v="2002"/>
    <n v="7"/>
    <s v="Slow"/>
    <s v="Ok"/>
    <b v="0"/>
    <n v="0"/>
    <s v="Slow"/>
    <s v="Slow"/>
    <s v="N Hussain "/>
    <s v="Eng"/>
    <n v="11"/>
    <n v="15"/>
    <x v="0"/>
    <n v="2"/>
    <s v="N"/>
    <s v="Hussain"/>
    <n v="7"/>
    <s v="HUSSAIN"/>
    <s v="N Hussain belongs to England"/>
  </r>
  <r>
    <n v="594"/>
    <x v="483"/>
    <s v="ME Trescothick (Eng)"/>
    <n v="109"/>
    <s v="Out"/>
    <n v="148"/>
    <n v="100"/>
    <n v="7"/>
    <n v="2"/>
    <n v="109"/>
    <n v="1"/>
    <x v="5"/>
    <x v="7"/>
    <n v="13"/>
    <n v="7"/>
    <n v="2002"/>
    <n v="7"/>
    <s v="Ok"/>
    <s v="Ok"/>
    <b v="0"/>
    <n v="0"/>
    <s v="Ok"/>
    <s v="Ok"/>
    <s v="ME Trescothick "/>
    <s v="Eng"/>
    <n v="16"/>
    <n v="20"/>
    <x v="0"/>
    <n v="3"/>
    <s v="ME"/>
    <s v="Trescothick"/>
    <n v="11"/>
    <s v="TRESCOTHICK"/>
    <s v="ME Trescothick belongs to England"/>
  </r>
  <r>
    <n v="595"/>
    <x v="484"/>
    <s v="HH Gibbs (SA)"/>
    <n v="114"/>
    <s v="Out"/>
    <n v="181"/>
    <n v="130"/>
    <n v="8"/>
    <n v="3"/>
    <n v="87.69"/>
    <n v="1"/>
    <x v="3"/>
    <x v="100"/>
    <n v="12"/>
    <n v="8"/>
    <n v="2002"/>
    <n v="2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596"/>
    <x v="485"/>
    <s v="ML Hayden (Aus)"/>
    <n v="146"/>
    <s v="Out"/>
    <n v="207"/>
    <n v="128"/>
    <n v="12"/>
    <n v="6"/>
    <n v="114.06"/>
    <n v="1"/>
    <x v="3"/>
    <x v="78"/>
    <n v="30"/>
    <n v="8"/>
    <n v="2002"/>
    <n v="6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597"/>
    <x v="486"/>
    <s v="ST Jayasuriya (SL)"/>
    <n v="102"/>
    <s v="Notout"/>
    <n v="177"/>
    <n v="120"/>
    <n v="10"/>
    <n v="0"/>
    <n v="85"/>
    <n v="2"/>
    <x v="3"/>
    <x v="63"/>
    <n v="12"/>
    <n v="9"/>
    <n v="2002"/>
    <n v="5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598"/>
    <x v="487"/>
    <s v="A Flower (Zim)"/>
    <n v="145"/>
    <s v="Out"/>
    <n v="215"/>
    <n v="164"/>
    <n v="13"/>
    <n v="0"/>
    <n v="88.41"/>
    <n v="2"/>
    <x v="5"/>
    <x v="63"/>
    <n v="14"/>
    <n v="9"/>
    <n v="2002"/>
    <n v="7"/>
    <s v="Slow"/>
    <s v="Ok"/>
    <b v="0"/>
    <n v="0"/>
    <s v="Slow"/>
    <s v="Slow"/>
    <s v="A Flower "/>
    <s v="Zim"/>
    <n v="10"/>
    <n v="14"/>
    <x v="7"/>
    <n v="2"/>
    <s v="A"/>
    <s v="Flower"/>
    <n v="6"/>
    <s v="FLOWER"/>
    <e v="#N/A"/>
  </r>
  <r>
    <n v="599"/>
    <x v="487"/>
    <s v="M Kaif (India)"/>
    <n v="111"/>
    <s v="Notout"/>
    <n v="135"/>
    <n v="112"/>
    <n v="8"/>
    <n v="1"/>
    <n v="99.1"/>
    <n v="1"/>
    <x v="8"/>
    <x v="63"/>
    <n v="14"/>
    <n v="9"/>
    <n v="2002"/>
    <n v="7"/>
    <s v="Slow"/>
    <s v="Ok"/>
    <b v="0"/>
    <n v="0"/>
    <s v="Slow"/>
    <s v="Slow"/>
    <s v="M Kaif "/>
    <s v="India"/>
    <n v="8"/>
    <n v="14"/>
    <x v="6"/>
    <n v="2"/>
    <s v="M"/>
    <s v="Kaif"/>
    <n v="4"/>
    <s v="KAIF"/>
    <e v="#N/A"/>
  </r>
  <r>
    <n v="600"/>
    <x v="488"/>
    <s v="MS Atapattu (SL)"/>
    <n v="101"/>
    <s v="Out"/>
    <n v="173"/>
    <n v="118"/>
    <n v="8"/>
    <n v="0"/>
    <n v="85.59"/>
    <n v="1"/>
    <x v="13"/>
    <x v="63"/>
    <n v="16"/>
    <n v="9"/>
    <n v="2002"/>
    <n v="2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601"/>
    <x v="489"/>
    <s v="BC Lara (WI)"/>
    <n v="111"/>
    <s v="Out"/>
    <n v="137"/>
    <n v="120"/>
    <n v="8"/>
    <n v="2"/>
    <n v="92.5"/>
    <n v="1"/>
    <x v="12"/>
    <x v="77"/>
    <n v="17"/>
    <n v="9"/>
    <n v="2002"/>
    <n v="3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602"/>
    <x v="490"/>
    <s v="ME Trescothick (Eng)"/>
    <n v="119"/>
    <s v="Out"/>
    <n v="175"/>
    <n v="102"/>
    <n v="11"/>
    <n v="2"/>
    <n v="116.66"/>
    <n v="1"/>
    <x v="8"/>
    <x v="63"/>
    <n v="18"/>
    <n v="9"/>
    <n v="2002"/>
    <n v="4"/>
    <s v="Ok"/>
    <s v="Ok"/>
    <b v="0"/>
    <n v="0"/>
    <s v="Ok"/>
    <s v="Ok"/>
    <s v="ME Trescothick "/>
    <s v="Eng"/>
    <n v="16"/>
    <n v="20"/>
    <x v="0"/>
    <n v="3"/>
    <s v="ME"/>
    <s v="Trescothick"/>
    <n v="11"/>
    <s v="TRESCOTHICK"/>
    <s v="ME Trescothick belongs to England"/>
  </r>
  <r>
    <n v="603"/>
    <x v="491"/>
    <s v="HH Gibbs (SA)"/>
    <n v="116"/>
    <s v="Out"/>
    <n v="160"/>
    <n v="126"/>
    <n v="13"/>
    <n v="3"/>
    <n v="92.06"/>
    <n v="1"/>
    <x v="12"/>
    <x v="63"/>
    <n v="20"/>
    <n v="9"/>
    <n v="2002"/>
    <n v="6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604"/>
    <x v="492"/>
    <s v="V Sehwag (India)"/>
    <n v="126"/>
    <s v="Out"/>
    <n v="136"/>
    <n v="104"/>
    <n v="21"/>
    <n v="1"/>
    <n v="121.15"/>
    <n v="2"/>
    <x v="2"/>
    <x v="63"/>
    <n v="22"/>
    <n v="9"/>
    <n v="2002"/>
    <n v="1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605"/>
    <x v="492"/>
    <s v="SC Ganguly (India)"/>
    <n v="117"/>
    <s v="Notout"/>
    <n v="183"/>
    <n v="109"/>
    <n v="12"/>
    <n v="3"/>
    <n v="107.33"/>
    <n v="2"/>
    <x v="2"/>
    <x v="63"/>
    <n v="22"/>
    <n v="9"/>
    <n v="2002"/>
    <n v="1"/>
    <s v="Ok"/>
    <s v="Ok"/>
    <b v="0"/>
    <n v="0"/>
    <s v="Ok"/>
    <s v="Ok"/>
    <s v="SC Ganguly "/>
    <s v="India"/>
    <n v="12"/>
    <n v="18"/>
    <x v="6"/>
    <n v="3"/>
    <s v="SC"/>
    <s v="Ganguly"/>
    <n v="7"/>
    <s v="GANGULY"/>
    <e v="#N/A"/>
  </r>
  <r>
    <n v="606"/>
    <x v="493"/>
    <s v="HH Gibbs (SA)"/>
    <n v="116"/>
    <s v="Notout"/>
    <n v="162"/>
    <n v="119"/>
    <n v="16"/>
    <n v="0"/>
    <n v="97.47"/>
    <n v="2"/>
    <x v="5"/>
    <x v="63"/>
    <n v="25"/>
    <n v="9"/>
    <n v="2002"/>
    <n v="4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607"/>
    <x v="494"/>
    <s v="HH Gibbs (SA)"/>
    <n v="153"/>
    <s v="Out"/>
    <n v="181"/>
    <n v="131"/>
    <n v="17"/>
    <n v="3"/>
    <n v="116.79"/>
    <n v="1"/>
    <x v="9"/>
    <x v="93"/>
    <n v="3"/>
    <n v="10"/>
    <n v="2002"/>
    <n v="5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608"/>
    <x v="495"/>
    <s v="CH Gayle (WI)"/>
    <n v="103"/>
    <s v="Out"/>
    <n v="173"/>
    <n v="116"/>
    <n v="8"/>
    <n v="3"/>
    <n v="88.79"/>
    <n v="2"/>
    <x v="5"/>
    <x v="47"/>
    <n v="9"/>
    <n v="11"/>
    <n v="2002"/>
    <n v="7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609"/>
    <x v="496"/>
    <s v="V Sehwag (India)"/>
    <n v="114"/>
    <s v="Notout"/>
    <s v="-"/>
    <n v="82"/>
    <n v="17"/>
    <n v="2"/>
    <n v="139.02000000000001"/>
    <n v="2"/>
    <x v="7"/>
    <x v="39"/>
    <n v="12"/>
    <n v="11"/>
    <n v="2002"/>
    <n v="3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610"/>
    <x v="497"/>
    <s v="CH Gayle (WI)"/>
    <n v="140"/>
    <s v="Out"/>
    <n v="162"/>
    <n v="127"/>
    <n v="12"/>
    <n v="5"/>
    <n v="110.23"/>
    <n v="1"/>
    <x v="5"/>
    <x v="73"/>
    <n v="15"/>
    <n v="11"/>
    <n v="2002"/>
    <n v="6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611"/>
    <x v="497"/>
    <s v="R Dravid (India)"/>
    <n v="109"/>
    <s v="Notout"/>
    <n v="201"/>
    <n v="124"/>
    <n v="8"/>
    <n v="0"/>
    <n v="87.9"/>
    <n v="2"/>
    <x v="7"/>
    <x v="73"/>
    <n v="15"/>
    <n v="11"/>
    <n v="2002"/>
    <n v="6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612"/>
    <x v="498"/>
    <s v="CH Gayle (WI)"/>
    <n v="101"/>
    <s v="Out"/>
    <n v="173"/>
    <n v="107"/>
    <n v="10"/>
    <n v="3"/>
    <n v="94.39"/>
    <n v="2"/>
    <x v="5"/>
    <x v="54"/>
    <n v="18"/>
    <n v="11"/>
    <n v="2002"/>
    <n v="2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613"/>
    <x v="499"/>
    <s v="Mohammad Yousuf (Pak)"/>
    <n v="141"/>
    <s v="Notout"/>
    <n v="188"/>
    <n v="147"/>
    <n v="13"/>
    <n v="3"/>
    <n v="95.91"/>
    <n v="1"/>
    <x v="8"/>
    <x v="86"/>
    <n v="23"/>
    <n v="11"/>
    <n v="2002"/>
    <n v="7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614"/>
    <x v="500"/>
    <s v="MN Samuels (WI)"/>
    <n v="108"/>
    <s v="Notout"/>
    <s v="-"/>
    <n v="75"/>
    <n v="11"/>
    <n v="5"/>
    <n v="144"/>
    <n v="1"/>
    <x v="5"/>
    <x v="101"/>
    <n v="24"/>
    <n v="11"/>
    <n v="2002"/>
    <n v="1"/>
    <s v="Ok"/>
    <s v="Ok"/>
    <b v="0"/>
    <n v="0"/>
    <s v="Ok"/>
    <s v="Ok"/>
    <s v="MN Samuels "/>
    <s v="WI"/>
    <n v="12"/>
    <n v="15"/>
    <x v="1"/>
    <n v="3"/>
    <s v="MN"/>
    <s v="Samuels"/>
    <n v="7"/>
    <s v="SAMUELS"/>
    <s v="MN Samuels belongs to West Indies"/>
  </r>
  <r>
    <n v="615"/>
    <x v="500"/>
    <s v="Saleem Elahi (Pak)"/>
    <n v="107"/>
    <s v="Out"/>
    <n v="126"/>
    <n v="112"/>
    <n v="16"/>
    <n v="0"/>
    <n v="95.53"/>
    <n v="1"/>
    <x v="8"/>
    <x v="86"/>
    <n v="24"/>
    <n v="11"/>
    <n v="2002"/>
    <n v="1"/>
    <s v="Slow"/>
    <s v="Ok"/>
    <b v="0"/>
    <n v="0"/>
    <s v="Slow"/>
    <s v="Slow"/>
    <s v="Saleem Elahi "/>
    <s v="Pak"/>
    <n v="14"/>
    <n v="18"/>
    <x v="3"/>
    <n v="7"/>
    <s v="Saleem"/>
    <s v="Elahi"/>
    <n v="5"/>
    <s v="ELAHI"/>
    <s v="Saleem Elahi belongs to Pakistan"/>
  </r>
  <r>
    <n v="616"/>
    <x v="501"/>
    <s v="Saleem Elahi (Pak)"/>
    <n v="108"/>
    <s v="Out"/>
    <n v="188"/>
    <n v="119"/>
    <n v="10"/>
    <n v="0"/>
    <n v="90.75"/>
    <n v="1"/>
    <x v="8"/>
    <x v="71"/>
    <n v="27"/>
    <n v="11"/>
    <n v="2002"/>
    <n v="4"/>
    <s v="Slow"/>
    <s v="Ok"/>
    <b v="0"/>
    <n v="0"/>
    <s v="Slow"/>
    <s v="Slow"/>
    <s v="Saleem Elahi "/>
    <s v="Pak"/>
    <n v="14"/>
    <n v="18"/>
    <x v="3"/>
    <n v="7"/>
    <s v="Saleem"/>
    <s v="Elahi"/>
    <n v="5"/>
    <s v="ELAHI"/>
    <s v="Saleem Elahi belongs to Pakistan"/>
  </r>
  <r>
    <n v="617"/>
    <x v="501"/>
    <s v="Mohammad Yousuf (Pak)"/>
    <n v="100"/>
    <s v="Notout"/>
    <n v="96"/>
    <n v="68"/>
    <n v="8"/>
    <n v="2"/>
    <n v="147.05000000000001"/>
    <n v="1"/>
    <x v="8"/>
    <x v="71"/>
    <n v="27"/>
    <n v="11"/>
    <n v="2002"/>
    <n v="4"/>
    <s v="Ok"/>
    <s v="Ok"/>
    <b v="0"/>
    <n v="0"/>
    <s v="Ok"/>
    <s v="Ok"/>
    <s v="Mohammad Yousuf "/>
    <s v="Pak"/>
    <n v="17"/>
    <n v="21"/>
    <x v="3"/>
    <n v="9"/>
    <s v="Mohammad"/>
    <s v="Yousuf"/>
    <n v="6"/>
    <s v="YOUSUF"/>
    <s v="Mohammad Yousuf belongs to Pakistan"/>
  </r>
  <r>
    <n v="618"/>
    <x v="502"/>
    <s v="GW Flower (Zim)"/>
    <n v="105"/>
    <s v="Notout"/>
    <n v="190"/>
    <n v="146"/>
    <n v="11"/>
    <n v="0"/>
    <n v="71.91"/>
    <n v="1"/>
    <x v="3"/>
    <x v="71"/>
    <n v="30"/>
    <n v="11"/>
    <n v="2002"/>
    <n v="7"/>
    <s v="Slow"/>
    <s v="Ok"/>
    <b v="0"/>
    <n v="0"/>
    <s v="Slow"/>
    <s v="Slow"/>
    <s v="GW Flower "/>
    <s v="Zim"/>
    <n v="11"/>
    <n v="15"/>
    <x v="7"/>
    <n v="3"/>
    <s v="GW"/>
    <s v="Flower"/>
    <n v="6"/>
    <s v="FLOWER"/>
    <e v="#N/A"/>
  </r>
  <r>
    <n v="619"/>
    <x v="502"/>
    <s v="Faisal Iqbal (Pak)"/>
    <n v="100"/>
    <s v="Notout"/>
    <n v="148"/>
    <n v="97"/>
    <n v="9"/>
    <n v="3"/>
    <n v="103.09"/>
    <n v="2"/>
    <x v="8"/>
    <x v="71"/>
    <n v="30"/>
    <n v="11"/>
    <n v="2002"/>
    <n v="7"/>
    <s v="Ok"/>
    <s v="Ok"/>
    <b v="0"/>
    <n v="0"/>
    <s v="Ok"/>
    <s v="Ok"/>
    <s v="Faisal Iqbal "/>
    <s v="Pak"/>
    <n v="14"/>
    <n v="18"/>
    <x v="3"/>
    <n v="7"/>
    <s v="Faisal"/>
    <s v="Iqbal"/>
    <n v="5"/>
    <s v="IQBAL"/>
    <s v="Faisal Iqbal belongs to Pakistan"/>
  </r>
  <r>
    <n v="620"/>
    <x v="503"/>
    <s v="MS Atapattu (SL)"/>
    <n v="123"/>
    <s v="Notout"/>
    <n v="185"/>
    <n v="121"/>
    <n v="15"/>
    <n v="1"/>
    <n v="101.65"/>
    <n v="2"/>
    <x v="10"/>
    <x v="79"/>
    <n v="1"/>
    <n v="12"/>
    <n v="2002"/>
    <n v="1"/>
    <s v="Ok"/>
    <s v="Ok"/>
    <b v="0"/>
    <n v="0"/>
    <s v="Ok"/>
    <s v="Ok"/>
    <s v="MS Atapattu "/>
    <s v="SL"/>
    <n v="13"/>
    <n v="16"/>
    <x v="5"/>
    <n v="3"/>
    <s v="MS"/>
    <s v="Atapattu"/>
    <n v="8"/>
    <s v="ATAPATTU"/>
    <s v="MS Atapattu belongs to Sri Lanka"/>
  </r>
  <r>
    <n v="621"/>
    <x v="504"/>
    <s v="RR Sarwan (WI)"/>
    <n v="102"/>
    <s v="Notout"/>
    <n v="154"/>
    <n v="100"/>
    <n v="11"/>
    <n v="0"/>
    <n v="102"/>
    <n v="1"/>
    <x v="9"/>
    <x v="82"/>
    <n v="2"/>
    <n v="12"/>
    <n v="2002"/>
    <n v="2"/>
    <s v="Ok"/>
    <s v="Ok"/>
    <b v="0"/>
    <n v="0"/>
    <s v="Ok"/>
    <s v="Ok"/>
    <s v="RR Sarwan "/>
    <s v="WI"/>
    <n v="11"/>
    <n v="14"/>
    <x v="1"/>
    <n v="3"/>
    <s v="RR"/>
    <s v="Sarwan"/>
    <n v="6"/>
    <s v="SARWAN"/>
    <s v="RR Sarwan belongs to West Indies"/>
  </r>
  <r>
    <n v="622"/>
    <x v="505"/>
    <s v="HH Gibbs (SA)"/>
    <n v="108"/>
    <s v="Notout"/>
    <n v="140"/>
    <n v="92"/>
    <n v="14"/>
    <n v="3"/>
    <n v="117.39"/>
    <n v="2"/>
    <x v="6"/>
    <x v="84"/>
    <n v="4"/>
    <n v="12"/>
    <n v="2002"/>
    <n v="4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623"/>
    <x v="506"/>
    <s v="Saleem Elahi (Pak)"/>
    <n v="135"/>
    <s v="Out"/>
    <n v="191"/>
    <n v="129"/>
    <n v="19"/>
    <n v="0"/>
    <n v="104.65"/>
    <n v="1"/>
    <x v="10"/>
    <x v="80"/>
    <n v="11"/>
    <n v="12"/>
    <n v="2002"/>
    <n v="4"/>
    <s v="Ok"/>
    <s v="Ok"/>
    <b v="0"/>
    <n v="0"/>
    <s v="Ok"/>
    <s v="Ok"/>
    <s v="Saleem Elahi "/>
    <s v="Pak"/>
    <n v="14"/>
    <n v="18"/>
    <x v="3"/>
    <n v="7"/>
    <s v="Saleem"/>
    <s v="Elahi"/>
    <n v="5"/>
    <s v="ELAHI"/>
    <s v="Saleem Elahi belongs to Pakistan"/>
  </r>
  <r>
    <n v="624"/>
    <x v="506"/>
    <s v="Abdul Razzaq (Pak)"/>
    <n v="112"/>
    <s v="Out"/>
    <n v="170"/>
    <n v="120"/>
    <n v="13"/>
    <n v="2"/>
    <n v="93.33"/>
    <n v="1"/>
    <x v="10"/>
    <x v="80"/>
    <n v="11"/>
    <n v="12"/>
    <n v="2002"/>
    <n v="4"/>
    <s v="Slow"/>
    <s v="Ok"/>
    <b v="0"/>
    <n v="0"/>
    <s v="Slow"/>
    <s v="Slow"/>
    <s v="Abdul Razzaq "/>
    <s v="Pak"/>
    <n v="14"/>
    <n v="18"/>
    <x v="3"/>
    <n v="6"/>
    <s v="Abdul"/>
    <s v="Razzaq"/>
    <n v="6"/>
    <s v="RAZZAQ"/>
    <s v="Abdul Razzaq belongs to Pakistan"/>
  </r>
  <r>
    <n v="625"/>
    <x v="507"/>
    <s v="NV Knight (Eng)"/>
    <n v="111"/>
    <s v="Notout"/>
    <n v="209"/>
    <n v="133"/>
    <n v="6"/>
    <n v="1"/>
    <n v="83.45"/>
    <n v="1"/>
    <x v="0"/>
    <x v="11"/>
    <n v="13"/>
    <n v="12"/>
    <n v="2002"/>
    <n v="6"/>
    <s v="Slow"/>
    <s v="Ok"/>
    <b v="0"/>
    <n v="0"/>
    <s v="Slow"/>
    <s v="Slow"/>
    <s v="NV Knight "/>
    <s v="Eng"/>
    <n v="11"/>
    <n v="15"/>
    <x v="0"/>
    <n v="3"/>
    <s v="NV"/>
    <s v="Knight"/>
    <n v="6"/>
    <s v="KNIGHT"/>
    <s v="NV Knight belongs to England"/>
  </r>
  <r>
    <n v="626"/>
    <x v="508"/>
    <s v="AC Gilchrist (Aus)"/>
    <n v="124"/>
    <s v="Out"/>
    <n v="154"/>
    <n v="104"/>
    <n v="12"/>
    <n v="4"/>
    <n v="119.23"/>
    <n v="1"/>
    <x v="2"/>
    <x v="10"/>
    <n v="15"/>
    <n v="12"/>
    <n v="2002"/>
    <n v="1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627"/>
    <x v="508"/>
    <s v="RT Ponting (Aus)"/>
    <n v="119"/>
    <s v="Out"/>
    <n v="160"/>
    <n v="123"/>
    <n v="9"/>
    <n v="3"/>
    <n v="96.74"/>
    <n v="1"/>
    <x v="2"/>
    <x v="10"/>
    <n v="15"/>
    <n v="12"/>
    <n v="2002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628"/>
    <x v="509"/>
    <s v="G Kirsten (SA)"/>
    <n v="102"/>
    <s v="Notout"/>
    <n v="180"/>
    <n v="118"/>
    <n v="9"/>
    <n v="0"/>
    <n v="86.44"/>
    <n v="2"/>
    <x v="3"/>
    <x v="96"/>
    <n v="16"/>
    <n v="12"/>
    <n v="2002"/>
    <n v="2"/>
    <s v="Slow"/>
    <s v="Ok"/>
    <b v="0"/>
    <n v="0"/>
    <s v="Slow"/>
    <s v="Slow"/>
    <s v="G Kirsten "/>
    <s v="SA"/>
    <n v="11"/>
    <n v="14"/>
    <x v="8"/>
    <n v="2"/>
    <s v="G"/>
    <s v="Kirsten"/>
    <n v="7"/>
    <s v="KIRSTEN"/>
    <e v="#N/A"/>
  </r>
  <r>
    <n v="629"/>
    <x v="510"/>
    <s v="PD Collingwood (Eng)"/>
    <n v="100"/>
    <s v="Out"/>
    <n v="172"/>
    <n v="124"/>
    <n v="4"/>
    <n v="2"/>
    <n v="80.64"/>
    <n v="1"/>
    <x v="6"/>
    <x v="34"/>
    <n v="20"/>
    <n v="12"/>
    <n v="2002"/>
    <n v="6"/>
    <s v="Slow"/>
    <s v="Ok"/>
    <b v="0"/>
    <n v="0"/>
    <s v="Slow"/>
    <s v="Slow"/>
    <s v="PD Collingwood "/>
    <s v="Eng"/>
    <n v="16"/>
    <n v="20"/>
    <x v="0"/>
    <n v="3"/>
    <s v="PD"/>
    <s v="Collingwood"/>
    <n v="11"/>
    <s v="COLLINGWOOD"/>
    <s v="PD Collingwood belongs to England"/>
  </r>
  <r>
    <n v="630"/>
    <x v="511"/>
    <s v="DS Lehmann (Aus)"/>
    <n v="119"/>
    <s v="Out"/>
    <n v="154"/>
    <n v="119"/>
    <n v="12"/>
    <n v="1"/>
    <n v="100"/>
    <n v="1"/>
    <x v="6"/>
    <x v="34"/>
    <n v="22"/>
    <n v="12"/>
    <n v="2002"/>
    <n v="1"/>
    <s v="Slow"/>
    <s v="Ok"/>
    <b v="0"/>
    <n v="0"/>
    <s v="Ok"/>
    <s v="Ok"/>
    <s v="DS Lehmann "/>
    <s v="Aus"/>
    <n v="12"/>
    <n v="16"/>
    <x v="4"/>
    <n v="3"/>
    <s v="DS"/>
    <s v="Lehmann"/>
    <n v="7"/>
    <s v="LEHMANN"/>
    <s v="DS Lehmann belongs to Australia"/>
  </r>
  <r>
    <n v="631"/>
    <x v="512"/>
    <s v="V Sehwag (India)"/>
    <n v="108"/>
    <s v="Out"/>
    <n v="160"/>
    <n v="119"/>
    <n v="9"/>
    <n v="2"/>
    <n v="90.75"/>
    <n v="2"/>
    <x v="1"/>
    <x v="51"/>
    <n v="29"/>
    <n v="12"/>
    <n v="2002"/>
    <n v="1"/>
    <s v="Slow"/>
    <s v="Ok"/>
    <b v="0"/>
    <n v="0"/>
    <s v="Slow"/>
    <s v="Slow"/>
    <s v="V Sehwag "/>
    <s v="India"/>
    <n v="10"/>
    <n v="16"/>
    <x v="6"/>
    <n v="2"/>
    <s v="V"/>
    <s v="Sehwag"/>
    <n v="6"/>
    <s v="SEHWAG"/>
    <e v="#N/A"/>
  </r>
  <r>
    <n v="632"/>
    <x v="513"/>
    <s v="ST Jayasuriya (SL)"/>
    <n v="122"/>
    <s v="Out"/>
    <n v="146"/>
    <n v="105"/>
    <n v="12"/>
    <n v="4"/>
    <n v="116.19"/>
    <n v="1"/>
    <x v="0"/>
    <x v="11"/>
    <n v="9"/>
    <n v="1"/>
    <n v="2003"/>
    <n v="5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633"/>
    <x v="513"/>
    <s v="MS Atapattu (SL)"/>
    <n v="101"/>
    <s v="Out"/>
    <n v="178"/>
    <n v="124"/>
    <n v="5"/>
    <n v="0"/>
    <n v="81.45"/>
    <n v="1"/>
    <x v="0"/>
    <x v="11"/>
    <n v="9"/>
    <n v="1"/>
    <n v="2003"/>
    <n v="5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634"/>
    <x v="514"/>
    <s v="V Sehwag (India)"/>
    <n v="112"/>
    <s v="Out"/>
    <n v="175"/>
    <n v="139"/>
    <n v="11"/>
    <n v="3"/>
    <n v="80.569999999999993"/>
    <n v="2"/>
    <x v="1"/>
    <x v="13"/>
    <n v="11"/>
    <n v="1"/>
    <n v="2003"/>
    <n v="7"/>
    <s v="Slow"/>
    <s v="Ok"/>
    <b v="0"/>
    <n v="0"/>
    <s v="Slow"/>
    <s v="Slow"/>
    <s v="V Sehwag "/>
    <s v="India"/>
    <n v="10"/>
    <n v="16"/>
    <x v="6"/>
    <n v="2"/>
    <s v="V"/>
    <s v="Sehwag"/>
    <n v="6"/>
    <s v="SEHWAG"/>
    <e v="#N/A"/>
  </r>
  <r>
    <n v="635"/>
    <x v="514"/>
    <s v="DR Martyn (Aus)"/>
    <n v="101"/>
    <s v="Notout"/>
    <n v="184"/>
    <n v="114"/>
    <n v="10"/>
    <n v="0"/>
    <n v="88.59"/>
    <n v="1"/>
    <x v="2"/>
    <x v="55"/>
    <n v="11"/>
    <n v="1"/>
    <n v="2003"/>
    <n v="7"/>
    <s v="Slow"/>
    <s v="Ok"/>
    <b v="0"/>
    <n v="0"/>
    <s v="Slow"/>
    <s v="Slow"/>
    <s v="DR Martyn "/>
    <s v="Aus"/>
    <n v="11"/>
    <n v="15"/>
    <x v="4"/>
    <n v="3"/>
    <s v="DR"/>
    <s v="Martyn"/>
    <n v="6"/>
    <s v="MARTYN"/>
    <s v="DR Martyn belongs to Australia"/>
  </r>
  <r>
    <n v="636"/>
    <x v="515"/>
    <s v="ST Jayasuriya (SL)"/>
    <n v="106"/>
    <s v="Out"/>
    <n v="151"/>
    <n v="110"/>
    <n v="15"/>
    <n v="1"/>
    <n v="96.36"/>
    <n v="1"/>
    <x v="2"/>
    <x v="11"/>
    <n v="13"/>
    <n v="1"/>
    <n v="2003"/>
    <n v="2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637"/>
    <x v="516"/>
    <s v="RT Ponting (Aus)"/>
    <n v="106"/>
    <s v="Notout"/>
    <n v="115"/>
    <n v="97"/>
    <n v="11"/>
    <n v="1"/>
    <n v="109.27"/>
    <n v="2"/>
    <x v="6"/>
    <x v="10"/>
    <n v="21"/>
    <n v="1"/>
    <n v="2003"/>
    <n v="3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638"/>
    <x v="517"/>
    <s v="BC Lara (WI)"/>
    <n v="116"/>
    <s v="Out"/>
    <n v="181"/>
    <n v="134"/>
    <n v="12"/>
    <n v="2"/>
    <n v="86.56"/>
    <n v="1"/>
    <x v="10"/>
    <x v="94"/>
    <n v="9"/>
    <n v="2"/>
    <n v="2003"/>
    <n v="1"/>
    <s v="Slow"/>
    <s v="Ok"/>
    <b v="0"/>
    <n v="0"/>
    <s v="Slow"/>
    <s v="Slow"/>
    <s v="BC Lara "/>
    <s v="WI"/>
    <n v="9"/>
    <n v="12"/>
    <x v="1"/>
    <n v="3"/>
    <s v="BC"/>
    <s v="Lara"/>
    <n v="4"/>
    <s v="LARA"/>
    <s v="BC Lara belongs to West Indies"/>
  </r>
  <r>
    <n v="639"/>
    <x v="518"/>
    <s v="CB Wishart (Zim)"/>
    <n v="172"/>
    <s v="Notout"/>
    <n v="191"/>
    <n v="151"/>
    <n v="18"/>
    <n v="3"/>
    <n v="113.9"/>
    <n v="1"/>
    <x v="14"/>
    <x v="71"/>
    <n v="10"/>
    <n v="2"/>
    <n v="2003"/>
    <n v="2"/>
    <s v="Ok"/>
    <s v="Ok"/>
    <b v="0"/>
    <n v="0"/>
    <s v="Ok"/>
    <s v="Ok"/>
    <s v="CB Wishart "/>
    <s v="Zim"/>
    <n v="12"/>
    <n v="16"/>
    <x v="7"/>
    <n v="3"/>
    <s v="CB"/>
    <s v="Wishart"/>
    <n v="7"/>
    <s v="WISHART"/>
    <e v="#N/A"/>
  </r>
  <r>
    <n v="640"/>
    <x v="518"/>
    <s v="SB Styris (NZ)"/>
    <n v="141"/>
    <s v="Out"/>
    <n v="177"/>
    <n v="125"/>
    <n v="3"/>
    <n v="6"/>
    <n v="112.8"/>
    <n v="2"/>
    <x v="6"/>
    <x v="64"/>
    <n v="10"/>
    <n v="2"/>
    <n v="2003"/>
    <n v="2"/>
    <s v="Ok"/>
    <s v="Ok"/>
    <b v="0"/>
    <n v="0"/>
    <s v="Ok"/>
    <s v="Ok"/>
    <s v="SB Styris "/>
    <s v="NZ"/>
    <n v="11"/>
    <n v="14"/>
    <x v="2"/>
    <n v="3"/>
    <s v="SB"/>
    <s v="Styris"/>
    <n v="6"/>
    <s v="STYRIS"/>
    <s v="SB Styris belongs to New Zealand"/>
  </r>
  <r>
    <n v="641"/>
    <x v="518"/>
    <s v="ST Jayasuriya (SL)"/>
    <n v="120"/>
    <s v="Out"/>
    <n v="147"/>
    <n v="125"/>
    <n v="14"/>
    <n v="0"/>
    <n v="96"/>
    <n v="1"/>
    <x v="1"/>
    <x v="64"/>
    <n v="10"/>
    <n v="2"/>
    <n v="2003"/>
    <n v="2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642"/>
    <x v="519"/>
    <s v="A Symonds (Aus)"/>
    <n v="143"/>
    <s v="Notout"/>
    <n v="139"/>
    <n v="125"/>
    <n v="18"/>
    <n v="2"/>
    <n v="114.4"/>
    <n v="1"/>
    <x v="3"/>
    <x v="68"/>
    <n v="11"/>
    <n v="2"/>
    <n v="2003"/>
    <n v="3"/>
    <s v="Ok"/>
    <s v="Ok"/>
    <b v="0"/>
    <n v="0"/>
    <s v="Ok"/>
    <s v="Ok"/>
    <s v="A Symonds "/>
    <s v="Aus"/>
    <n v="11"/>
    <n v="15"/>
    <x v="4"/>
    <n v="2"/>
    <s v="A"/>
    <s v="Symonds"/>
    <n v="7"/>
    <s v="SYMONDS"/>
    <s v="A Symonds belongs to Australia"/>
  </r>
  <r>
    <n v="643"/>
    <x v="520"/>
    <s v="HH Gibbs (SA)"/>
    <n v="143"/>
    <s v="Out"/>
    <n v="195"/>
    <n v="141"/>
    <n v="19"/>
    <n v="3"/>
    <n v="101.41"/>
    <n v="1"/>
    <x v="1"/>
    <x v="68"/>
    <n v="16"/>
    <n v="2"/>
    <n v="2003"/>
    <n v="1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644"/>
    <x v="520"/>
    <s v="SP Fleming (NZ)"/>
    <n v="134"/>
    <s v="Notout"/>
    <n v="158"/>
    <n v="132"/>
    <n v="21"/>
    <n v="0"/>
    <n v="101.51"/>
    <n v="2"/>
    <x v="10"/>
    <x v="68"/>
    <n v="16"/>
    <n v="2"/>
    <n v="2003"/>
    <n v="1"/>
    <s v="Ok"/>
    <s v="Ok"/>
    <b v="0"/>
    <n v="0"/>
    <s v="Ok"/>
    <s v="Ok"/>
    <s v="SP Fleming "/>
    <s v="NZ"/>
    <n v="12"/>
    <n v="15"/>
    <x v="2"/>
    <n v="3"/>
    <s v="SP"/>
    <s v="Fleming"/>
    <n v="7"/>
    <s v="FLEMING"/>
    <s v="SP Fleming belongs to New Zealand"/>
  </r>
  <r>
    <n v="645"/>
    <x v="521"/>
    <s v="SR Tendulkar (India)"/>
    <n v="152"/>
    <s v="Out"/>
    <n v="193"/>
    <n v="151"/>
    <n v="18"/>
    <n v="0"/>
    <n v="100.66"/>
    <n v="1"/>
    <x v="14"/>
    <x v="102"/>
    <n v="23"/>
    <n v="2"/>
    <n v="2003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646"/>
    <x v="521"/>
    <s v="SC Ganguly (India)"/>
    <n v="112"/>
    <s v="Notout"/>
    <n v="173"/>
    <n v="119"/>
    <n v="6"/>
    <n v="4"/>
    <n v="94.11"/>
    <n v="1"/>
    <x v="14"/>
    <x v="102"/>
    <n v="23"/>
    <n v="2"/>
    <n v="2003"/>
    <n v="1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647"/>
    <x v="521"/>
    <s v="JM Davison (Can)"/>
    <n v="111"/>
    <s v="Out"/>
    <n v="98"/>
    <n v="76"/>
    <n v="8"/>
    <n v="6"/>
    <n v="146.05000000000001"/>
    <n v="1"/>
    <x v="7"/>
    <x v="62"/>
    <n v="23"/>
    <n v="2"/>
    <n v="2003"/>
    <n v="1"/>
    <s v="Ok"/>
    <s v="Ok"/>
    <b v="0"/>
    <n v="0"/>
    <s v="Ok"/>
    <s v="Ok"/>
    <s v="JM Davison "/>
    <s v="Can"/>
    <n v="12"/>
    <n v="16"/>
    <x v="11"/>
    <n v="3"/>
    <s v="JM"/>
    <s v="Davison"/>
    <n v="7"/>
    <s v="DAVISON"/>
    <e v="#N/A"/>
  </r>
  <r>
    <n v="648"/>
    <x v="522"/>
    <s v="Saeed Anwar (Pak)"/>
    <n v="101"/>
    <s v="Out"/>
    <n v="174"/>
    <n v="126"/>
    <n v="7"/>
    <n v="0"/>
    <n v="80.150000000000006"/>
    <n v="1"/>
    <x v="5"/>
    <x v="62"/>
    <n v="1"/>
    <n v="3"/>
    <n v="2003"/>
    <n v="7"/>
    <s v="Slow"/>
    <s v="Ok"/>
    <b v="0"/>
    <n v="0"/>
    <s v="Slow"/>
    <s v="Slow"/>
    <s v="Saeed Anwar "/>
    <s v="Pak"/>
    <n v="13"/>
    <n v="17"/>
    <x v="3"/>
    <n v="6"/>
    <s v="Saeed"/>
    <s v="Anwar"/>
    <n v="5"/>
    <s v="ANWAR"/>
    <s v="Saeed Anwar belongs to Pakistan"/>
  </r>
  <r>
    <n v="649"/>
    <x v="523"/>
    <s v="KJJ van Noortwijk (Neth)"/>
    <n v="134"/>
    <s v="Notout"/>
    <n v="188"/>
    <n v="129"/>
    <n v="11"/>
    <n v="3"/>
    <n v="103.87"/>
    <n v="1"/>
    <x v="14"/>
    <x v="64"/>
    <n v="3"/>
    <n v="3"/>
    <n v="2003"/>
    <n v="2"/>
    <s v="Ok"/>
    <s v="Ok"/>
    <b v="0"/>
    <n v="0"/>
    <s v="Ok"/>
    <s v="Ok"/>
    <s v="KJJ van Noortwijk "/>
    <s v="Neth"/>
    <n v="19"/>
    <n v="24"/>
    <x v="12"/>
    <n v="4"/>
    <s v="KJJ"/>
    <s v="van Noortwijk"/>
    <n v="13"/>
    <s v="VAN NOORTWIJK"/>
    <e v="#N/A"/>
  </r>
  <r>
    <n v="650"/>
    <x v="523"/>
    <s v="MS Atapattu (SL)"/>
    <n v="124"/>
    <s v="Out"/>
    <n v="191"/>
    <n v="129"/>
    <n v="18"/>
    <n v="0"/>
    <n v="96.12"/>
    <n v="1"/>
    <x v="10"/>
    <x v="66"/>
    <n v="3"/>
    <n v="3"/>
    <n v="2003"/>
    <n v="2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651"/>
    <x v="523"/>
    <s v="JF Kloppenburg (Neth)"/>
    <n v="121"/>
    <s v="Out"/>
    <n v="182"/>
    <n v="142"/>
    <n v="6"/>
    <n v="4"/>
    <n v="85.21"/>
    <n v="1"/>
    <x v="14"/>
    <x v="64"/>
    <n v="3"/>
    <n v="3"/>
    <n v="2003"/>
    <n v="2"/>
    <s v="Slow"/>
    <s v="Ok"/>
    <b v="0"/>
    <n v="0"/>
    <s v="Slow"/>
    <s v="Slow"/>
    <s v="JF Kloppenburg "/>
    <s v="Neth"/>
    <n v="16"/>
    <n v="21"/>
    <x v="12"/>
    <n v="3"/>
    <s v="JF"/>
    <s v="Kloppenburg"/>
    <n v="11"/>
    <s v="KLOPPENBURG"/>
    <e v="#N/A"/>
  </r>
  <r>
    <n v="652"/>
    <x v="524"/>
    <s v="CH Gayle (WI)"/>
    <n v="119"/>
    <s v="Out"/>
    <n v="175"/>
    <n v="151"/>
    <n v="8"/>
    <n v="2"/>
    <n v="78.8"/>
    <n v="1"/>
    <x v="12"/>
    <x v="84"/>
    <n v="4"/>
    <n v="3"/>
    <n v="2003"/>
    <n v="3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653"/>
    <x v="525"/>
    <s v="RT Ponting (Aus)"/>
    <n v="114"/>
    <s v="Out"/>
    <n v="130"/>
    <n v="109"/>
    <n v="8"/>
    <n v="4"/>
    <n v="104.58"/>
    <n v="1"/>
    <x v="6"/>
    <x v="62"/>
    <n v="7"/>
    <n v="3"/>
    <n v="2003"/>
    <n v="6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654"/>
    <x v="525"/>
    <s v="SC Ganguly (India)"/>
    <n v="107"/>
    <s v="Notout"/>
    <n v="196"/>
    <n v="120"/>
    <n v="11"/>
    <n v="2"/>
    <n v="89.16"/>
    <n v="2"/>
    <x v="12"/>
    <x v="94"/>
    <n v="7"/>
    <n v="3"/>
    <n v="2003"/>
    <n v="6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655"/>
    <x v="526"/>
    <s v="NJ Astle (NZ)"/>
    <n v="102"/>
    <s v="Notout"/>
    <n v="187"/>
    <n v="122"/>
    <n v="11"/>
    <n v="0"/>
    <n v="83.6"/>
    <n v="2"/>
    <x v="8"/>
    <x v="64"/>
    <n v="8"/>
    <n v="3"/>
    <n v="2003"/>
    <n v="7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656"/>
    <x v="527"/>
    <s v="MS Atapattu (SL)"/>
    <n v="103"/>
    <s v="Notout"/>
    <n v="207"/>
    <n v="127"/>
    <n v="7"/>
    <n v="0"/>
    <n v="81.099999999999994"/>
    <n v="1"/>
    <x v="8"/>
    <x v="65"/>
    <n v="15"/>
    <n v="3"/>
    <n v="2003"/>
    <n v="7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657"/>
    <x v="528"/>
    <s v="SC Ganguly (India)"/>
    <n v="111"/>
    <s v="Notout"/>
    <n v="140"/>
    <n v="114"/>
    <n v="5"/>
    <n v="5"/>
    <n v="97.36"/>
    <n v="1"/>
    <x v="12"/>
    <x v="66"/>
    <n v="20"/>
    <n v="3"/>
    <n v="2003"/>
    <n v="5"/>
    <s v="Slow"/>
    <s v="Ok"/>
    <b v="0"/>
    <n v="0"/>
    <s v="Slow"/>
    <s v="Slow"/>
    <s v="SC Ganguly "/>
    <s v="India"/>
    <n v="12"/>
    <n v="18"/>
    <x v="6"/>
    <n v="3"/>
    <s v="SC"/>
    <s v="Ganguly"/>
    <n v="7"/>
    <s v="GANGULY"/>
    <e v="#N/A"/>
  </r>
  <r>
    <n v="658"/>
    <x v="529"/>
    <s v="RT Ponting (Aus)"/>
    <n v="140"/>
    <s v="Notout"/>
    <n v="138"/>
    <n v="121"/>
    <n v="4"/>
    <n v="8"/>
    <n v="115.7"/>
    <n v="1"/>
    <x v="5"/>
    <x v="68"/>
    <n v="23"/>
    <n v="3"/>
    <n v="2003"/>
    <n v="1"/>
    <s v="Ok"/>
    <s v="Ok"/>
    <b v="1"/>
    <n v="1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659"/>
    <x v="530"/>
    <s v="KC Sangakkara (SL)"/>
    <n v="100"/>
    <s v="Notout"/>
    <n v="140"/>
    <n v="111"/>
    <n v="9"/>
    <n v="0"/>
    <n v="90.09"/>
    <n v="1"/>
    <x v="3"/>
    <x v="37"/>
    <n v="4"/>
    <n v="4"/>
    <n v="2003"/>
    <n v="6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660"/>
    <x v="531"/>
    <s v="DA Marillier (Zim)"/>
    <n v="100"/>
    <s v="Out"/>
    <n v="181"/>
    <n v="140"/>
    <n v="7"/>
    <n v="2"/>
    <n v="71.42"/>
    <n v="2"/>
    <x v="12"/>
    <x v="37"/>
    <n v="5"/>
    <n v="4"/>
    <n v="2003"/>
    <n v="7"/>
    <s v="Slow"/>
    <s v="Ok"/>
    <b v="0"/>
    <n v="0"/>
    <s v="Slow"/>
    <s v="Slow"/>
    <s v="DA Marillier "/>
    <s v="Zim"/>
    <n v="14"/>
    <n v="18"/>
    <x v="7"/>
    <n v="3"/>
    <s v="DA"/>
    <s v="Marillier"/>
    <n v="9"/>
    <s v="MARILLIER"/>
    <e v="#N/A"/>
  </r>
  <r>
    <n v="661"/>
    <x v="532"/>
    <s v="KC Sangakkara (SL)"/>
    <n v="103"/>
    <s v="Notout"/>
    <n v="137"/>
    <n v="108"/>
    <n v="9"/>
    <n v="0"/>
    <n v="95.37"/>
    <n v="1"/>
    <x v="12"/>
    <x v="37"/>
    <n v="6"/>
    <n v="4"/>
    <n v="2003"/>
    <n v="1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662"/>
    <x v="533"/>
    <s v="Yuvraj Singh (India)"/>
    <n v="102"/>
    <s v="Notout"/>
    <n v="99"/>
    <n v="85"/>
    <n v="9"/>
    <n v="4"/>
    <n v="120"/>
    <n v="1"/>
    <x v="9"/>
    <x v="82"/>
    <n v="11"/>
    <n v="4"/>
    <n v="2003"/>
    <n v="6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663"/>
    <x v="534"/>
    <s v="WW Hinds (WI)"/>
    <n v="125"/>
    <s v="Notout"/>
    <s v="-"/>
    <n v="140"/>
    <n v="5"/>
    <n v="6"/>
    <n v="89.28"/>
    <n v="2"/>
    <x v="0"/>
    <x v="89"/>
    <n v="30"/>
    <n v="5"/>
    <n v="2003"/>
    <n v="6"/>
    <s v="Slow"/>
    <s v="Ok"/>
    <b v="0"/>
    <n v="0"/>
    <s v="Slow"/>
    <s v="Slow"/>
    <s v="WW Hinds "/>
    <s v="WI"/>
    <n v="10"/>
    <n v="13"/>
    <x v="1"/>
    <n v="3"/>
    <s v="WW"/>
    <s v="Hinds"/>
    <n v="5"/>
    <s v="HINDS"/>
    <s v="WW Hinds belongs to West Indies"/>
  </r>
  <r>
    <n v="664"/>
    <x v="535"/>
    <s v="DS Lehmann (Aus)"/>
    <n v="107"/>
    <s v="Out"/>
    <s v="-"/>
    <n v="109"/>
    <n v="10"/>
    <n v="1"/>
    <n v="98.16"/>
    <n v="1"/>
    <x v="7"/>
    <x v="89"/>
    <n v="1"/>
    <n v="6"/>
    <n v="2003"/>
    <n v="1"/>
    <s v="Slow"/>
    <s v="Ok"/>
    <b v="0"/>
    <n v="0"/>
    <s v="Slow"/>
    <s v="Slow"/>
    <s v="DS Lehmann "/>
    <s v="Aus"/>
    <n v="12"/>
    <n v="16"/>
    <x v="4"/>
    <n v="3"/>
    <s v="DS"/>
    <s v="Lehmann"/>
    <n v="7"/>
    <s v="LEHMANN"/>
    <s v="DS Lehmann belongs to Australia"/>
  </r>
  <r>
    <n v="665"/>
    <x v="535"/>
    <s v="WW Hinds (WI)"/>
    <n v="103"/>
    <s v="Notout"/>
    <s v="-"/>
    <n v="130"/>
    <n v="6"/>
    <n v="3"/>
    <n v="79.23"/>
    <n v="2"/>
    <x v="0"/>
    <x v="89"/>
    <n v="1"/>
    <n v="6"/>
    <n v="2003"/>
    <n v="1"/>
    <s v="Slow"/>
    <s v="Ok"/>
    <b v="0"/>
    <n v="0"/>
    <s v="Slow"/>
    <s v="Slow"/>
    <s v="WW Hinds "/>
    <s v="WI"/>
    <n v="10"/>
    <n v="13"/>
    <x v="1"/>
    <n v="3"/>
    <s v="WW"/>
    <s v="Hinds"/>
    <n v="5"/>
    <s v="HINDS"/>
    <s v="WW Hinds belongs to West Indies"/>
  </r>
  <r>
    <n v="666"/>
    <x v="536"/>
    <s v="BC Lara (WI)"/>
    <n v="116"/>
    <s v="Out"/>
    <s v="-"/>
    <n v="106"/>
    <n v="8"/>
    <n v="2"/>
    <n v="109.43"/>
    <n v="1"/>
    <x v="6"/>
    <x v="35"/>
    <n v="8"/>
    <n v="6"/>
    <n v="2003"/>
    <n v="1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667"/>
    <x v="537"/>
    <s v="ME Trescothick (Eng)"/>
    <n v="108"/>
    <s v="Notout"/>
    <n v="227"/>
    <n v="145"/>
    <n v="9"/>
    <n v="1"/>
    <n v="74.48"/>
    <n v="2"/>
    <x v="3"/>
    <x v="7"/>
    <n v="22"/>
    <n v="6"/>
    <n v="2003"/>
    <n v="1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668"/>
    <x v="538"/>
    <s v="ME Trescothick (Eng)"/>
    <n v="114"/>
    <s v="Notout"/>
    <n v="200"/>
    <n v="125"/>
    <n v="13"/>
    <n v="0"/>
    <n v="91.2"/>
    <n v="2"/>
    <x v="10"/>
    <x v="2"/>
    <n v="28"/>
    <n v="6"/>
    <n v="2003"/>
    <n v="7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669"/>
    <x v="538"/>
    <s v="JH Kallis (SA)"/>
    <n v="107"/>
    <s v="Out"/>
    <n v="183"/>
    <n v="133"/>
    <n v="12"/>
    <n v="0"/>
    <n v="80.45"/>
    <n v="1"/>
    <x v="2"/>
    <x v="2"/>
    <n v="28"/>
    <n v="6"/>
    <n v="2003"/>
    <n v="7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670"/>
    <x v="538"/>
    <s v="VS Solanki (Eng)"/>
    <n v="106"/>
    <s v="Out"/>
    <n v="136"/>
    <n v="108"/>
    <n v="17"/>
    <n v="0"/>
    <n v="98.14"/>
    <n v="2"/>
    <x v="10"/>
    <x v="2"/>
    <n v="28"/>
    <n v="6"/>
    <n v="2003"/>
    <n v="7"/>
    <s v="Slow"/>
    <s v="Ok"/>
    <b v="0"/>
    <n v="0"/>
    <s v="Slow"/>
    <s v="Slow"/>
    <s v="VS Solanki "/>
    <s v="Eng"/>
    <n v="12"/>
    <n v="16"/>
    <x v="0"/>
    <n v="3"/>
    <s v="VS"/>
    <s v="Solanki"/>
    <n v="7"/>
    <s v="SOLANKI"/>
    <s v="VS Solanki belongs to England"/>
  </r>
  <r>
    <n v="671"/>
    <x v="539"/>
    <s v="JH Kallis (SA)"/>
    <n v="125"/>
    <s v="Notout"/>
    <n v="205"/>
    <n v="147"/>
    <n v="14"/>
    <n v="1"/>
    <n v="85.03"/>
    <n v="1"/>
    <x v="8"/>
    <x v="103"/>
    <n v="29"/>
    <n v="6"/>
    <n v="2003"/>
    <n v="1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672"/>
    <x v="540"/>
    <s v="RT Ponting (Aus)"/>
    <n v="101"/>
    <s v="Out"/>
    <n v="142"/>
    <n v="118"/>
    <n v="2"/>
    <n v="4"/>
    <n v="85.59"/>
    <n v="1"/>
    <x v="9"/>
    <x v="104"/>
    <n v="6"/>
    <n v="8"/>
    <n v="2003"/>
    <n v="4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673"/>
    <x v="541"/>
    <s v="Yasir Hameed (Pak)"/>
    <n v="116"/>
    <s v="Out"/>
    <n v="159"/>
    <n v="132"/>
    <n v="14"/>
    <n v="2"/>
    <n v="87.87"/>
    <n v="1"/>
    <x v="9"/>
    <x v="19"/>
    <n v="9"/>
    <n v="9"/>
    <n v="2003"/>
    <n v="3"/>
    <s v="Slow"/>
    <s v="Ok"/>
    <b v="0"/>
    <n v="0"/>
    <s v="Slow"/>
    <s v="Slow"/>
    <s v="Yasir Hameed "/>
    <s v="Pak"/>
    <n v="14"/>
    <n v="18"/>
    <x v="3"/>
    <n v="6"/>
    <s v="Yasir"/>
    <s v="Hameed"/>
    <n v="6"/>
    <s v="HAMEED"/>
    <s v="Yasir Hameed belongs to Pakistan"/>
  </r>
  <r>
    <n v="674"/>
    <x v="542"/>
    <s v="Mohammad Yousuf (Pak)"/>
    <n v="106"/>
    <s v="Out"/>
    <n v="155"/>
    <n v="127"/>
    <n v="7"/>
    <n v="1"/>
    <n v="83.46"/>
    <n v="1"/>
    <x v="9"/>
    <x v="45"/>
    <n v="12"/>
    <n v="9"/>
    <n v="2003"/>
    <n v="6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675"/>
    <x v="543"/>
    <s v="HH Dippenaar (SA)"/>
    <n v="110"/>
    <s v="Notout"/>
    <n v="257"/>
    <n v="131"/>
    <n v="7"/>
    <n v="2"/>
    <n v="83.96"/>
    <n v="2"/>
    <x v="3"/>
    <x v="14"/>
    <n v="3"/>
    <n v="10"/>
    <n v="2003"/>
    <n v="6"/>
    <s v="Slow"/>
    <s v="Ok"/>
    <b v="0"/>
    <n v="0"/>
    <s v="Slow"/>
    <s v="Slow"/>
    <s v="HH Dippenaar "/>
    <s v="SA"/>
    <n v="14"/>
    <n v="17"/>
    <x v="8"/>
    <n v="3"/>
    <s v="HH"/>
    <s v="Dippenaar"/>
    <n v="9"/>
    <s v="DIPPENAAR"/>
    <e v="#N/A"/>
  </r>
  <r>
    <n v="676"/>
    <x v="544"/>
    <s v="VVS Laxman (India)"/>
    <n v="102"/>
    <s v="Out"/>
    <n v="196"/>
    <n v="134"/>
    <n v="9"/>
    <n v="0"/>
    <n v="76.11"/>
    <n v="1"/>
    <x v="0"/>
    <x v="49"/>
    <n v="26"/>
    <n v="10"/>
    <n v="2003"/>
    <n v="1"/>
    <s v="Slow"/>
    <s v="Ok"/>
    <b v="0"/>
    <n v="0"/>
    <s v="Slow"/>
    <s v="Slow"/>
    <s v="VVS Laxman "/>
    <s v="India"/>
    <n v="12"/>
    <n v="18"/>
    <x v="6"/>
    <n v="4"/>
    <s v="VVS"/>
    <s v="Laxman"/>
    <n v="6"/>
    <s v="LAXMAN"/>
    <e v="#N/A"/>
  </r>
  <r>
    <n v="677"/>
    <x v="544"/>
    <s v="SR Tendulkar (India)"/>
    <n v="100"/>
    <s v="Out"/>
    <n v="158"/>
    <n v="119"/>
    <n v="9"/>
    <n v="1"/>
    <n v="84.03"/>
    <n v="1"/>
    <x v="0"/>
    <x v="49"/>
    <n v="26"/>
    <n v="10"/>
    <n v="2003"/>
    <n v="1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678"/>
    <x v="545"/>
    <s v="DR Martyn (Aus)"/>
    <n v="100"/>
    <s v="Out"/>
    <n v="168"/>
    <n v="119"/>
    <n v="10"/>
    <n v="1"/>
    <n v="84.03"/>
    <n v="1"/>
    <x v="5"/>
    <x v="40"/>
    <n v="1"/>
    <n v="11"/>
    <n v="2003"/>
    <n v="7"/>
    <s v="Slow"/>
    <s v="Ok"/>
    <b v="0"/>
    <n v="0"/>
    <s v="Slow"/>
    <s v="Slow"/>
    <s v="DR Martyn "/>
    <s v="Aus"/>
    <n v="11"/>
    <n v="15"/>
    <x v="4"/>
    <n v="3"/>
    <s v="DR"/>
    <s v="Martyn"/>
    <n v="6"/>
    <s v="MARTYN"/>
    <s v="DR Martyn belongs to Australia"/>
  </r>
  <r>
    <n v="679"/>
    <x v="546"/>
    <s v="AC Gilchrist (Aus)"/>
    <n v="111"/>
    <s v="Out"/>
    <n v="142"/>
    <n v="104"/>
    <n v="14"/>
    <n v="1"/>
    <n v="106.73"/>
    <n v="1"/>
    <x v="5"/>
    <x v="17"/>
    <n v="12"/>
    <n v="11"/>
    <n v="2003"/>
    <n v="4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680"/>
    <x v="546"/>
    <s v="RT Ponting (Aus)"/>
    <n v="108"/>
    <s v="Notout"/>
    <n v="150"/>
    <n v="103"/>
    <n v="1"/>
    <n v="7"/>
    <n v="104.85"/>
    <n v="1"/>
    <x v="5"/>
    <x v="17"/>
    <n v="12"/>
    <n v="11"/>
    <n v="2003"/>
    <n v="4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681"/>
    <x v="547"/>
    <s v="V Sehwag (India)"/>
    <n v="130"/>
    <s v="Out"/>
    <n v="193"/>
    <n v="134"/>
    <n v="15"/>
    <n v="2"/>
    <n v="97.01"/>
    <n v="1"/>
    <x v="1"/>
    <x v="44"/>
    <n v="15"/>
    <n v="11"/>
    <n v="2003"/>
    <n v="7"/>
    <s v="Slow"/>
    <s v="Ok"/>
    <b v="0"/>
    <n v="0"/>
    <s v="Slow"/>
    <s v="Slow"/>
    <s v="V Sehwag "/>
    <s v="India"/>
    <n v="10"/>
    <n v="16"/>
    <x v="6"/>
    <n v="2"/>
    <s v="V"/>
    <s v="Sehwag"/>
    <n v="6"/>
    <s v="SEHWAG"/>
    <e v="#N/A"/>
  </r>
  <r>
    <n v="682"/>
    <x v="547"/>
    <s v="SR Tendulkar (India)"/>
    <n v="102"/>
    <s v="Out"/>
    <n v="124"/>
    <n v="91"/>
    <n v="12"/>
    <n v="1"/>
    <n v="112.08"/>
    <n v="1"/>
    <x v="1"/>
    <x v="44"/>
    <n v="15"/>
    <n v="11"/>
    <n v="2003"/>
    <n v="7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683"/>
    <x v="548"/>
    <s v="CH Gayle (WI)"/>
    <n v="153"/>
    <s v="Notout"/>
    <n v="225"/>
    <n v="160"/>
    <n v="19"/>
    <n v="2"/>
    <n v="95.62"/>
    <n v="1"/>
    <x v="8"/>
    <x v="86"/>
    <n v="22"/>
    <n v="11"/>
    <n v="2003"/>
    <n v="7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684"/>
    <x v="548"/>
    <s v="BC Lara (WI)"/>
    <n v="113"/>
    <s v="Out"/>
    <n v="105"/>
    <n v="82"/>
    <n v="14"/>
    <n v="3"/>
    <n v="137.80000000000001"/>
    <n v="1"/>
    <x v="8"/>
    <x v="86"/>
    <n v="22"/>
    <n v="11"/>
    <n v="2003"/>
    <n v="7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685"/>
    <x v="549"/>
    <s v="WW Hinds (WI)"/>
    <n v="127"/>
    <s v="Notout"/>
    <n v="195"/>
    <n v="141"/>
    <n v="10"/>
    <n v="4"/>
    <n v="90.07"/>
    <n v="1"/>
    <x v="8"/>
    <x v="71"/>
    <n v="29"/>
    <n v="11"/>
    <n v="2003"/>
    <n v="7"/>
    <s v="Slow"/>
    <s v="Ok"/>
    <b v="0"/>
    <n v="0"/>
    <s v="Slow"/>
    <s v="Slow"/>
    <s v="WW Hinds "/>
    <s v="WI"/>
    <n v="10"/>
    <n v="13"/>
    <x v="1"/>
    <n v="3"/>
    <s v="WW"/>
    <s v="Hinds"/>
    <n v="5"/>
    <s v="HINDS"/>
    <s v="WW Hinds belongs to West Indies"/>
  </r>
  <r>
    <n v="686"/>
    <x v="550"/>
    <s v="CH Gayle (WI)"/>
    <n v="112"/>
    <s v="Notout"/>
    <n v="127"/>
    <n v="75"/>
    <n v="17"/>
    <n v="2"/>
    <n v="149.33000000000001"/>
    <n v="2"/>
    <x v="8"/>
    <x v="71"/>
    <n v="30"/>
    <n v="11"/>
    <n v="2003"/>
    <n v="1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687"/>
    <x v="551"/>
    <s v="HJH Marshall (NZ)"/>
    <n v="101"/>
    <s v="Notout"/>
    <n v="147"/>
    <n v="109"/>
    <n v="7"/>
    <n v="2"/>
    <n v="92.66"/>
    <n v="2"/>
    <x v="3"/>
    <x v="45"/>
    <n v="3"/>
    <n v="12"/>
    <n v="2003"/>
    <n v="4"/>
    <s v="Slow"/>
    <s v="Ok"/>
    <b v="0"/>
    <n v="0"/>
    <s v="Slow"/>
    <s v="Slow"/>
    <s v="HJH Marshall "/>
    <s v="NZ"/>
    <n v="14"/>
    <n v="17"/>
    <x v="2"/>
    <n v="4"/>
    <s v="HJH"/>
    <s v="Marshall"/>
    <n v="8"/>
    <s v="MARSHALL"/>
    <s v="HJH Marshall belongs to New Zealand"/>
  </r>
  <r>
    <n v="688"/>
    <x v="552"/>
    <s v="Yasir Hameed (Pak)"/>
    <n v="127"/>
    <s v="Notout"/>
    <s v="-"/>
    <n v="154"/>
    <n v="9"/>
    <n v="1"/>
    <n v="82.46"/>
    <n v="1"/>
    <x v="1"/>
    <x v="58"/>
    <n v="7"/>
    <n v="12"/>
    <n v="2003"/>
    <n v="1"/>
    <s v="Slow"/>
    <s v="Ok"/>
    <b v="0"/>
    <n v="0"/>
    <s v="Slow"/>
    <s v="Slow"/>
    <s v="Yasir Hameed "/>
    <s v="Pak"/>
    <n v="14"/>
    <n v="18"/>
    <x v="3"/>
    <n v="6"/>
    <s v="Yasir"/>
    <s v="Hameed"/>
    <n v="6"/>
    <s v="HAMEED"/>
    <s v="Yasir Hameed belongs to Pakistan"/>
  </r>
  <r>
    <n v="689"/>
    <x v="552"/>
    <s v="Imran Farhat (Pak)"/>
    <n v="107"/>
    <s v="Out"/>
    <n v="161"/>
    <n v="112"/>
    <n v="12"/>
    <n v="1"/>
    <n v="95.53"/>
    <n v="1"/>
    <x v="1"/>
    <x v="58"/>
    <n v="7"/>
    <n v="12"/>
    <n v="2003"/>
    <n v="1"/>
    <s v="Slow"/>
    <s v="Ok"/>
    <b v="0"/>
    <n v="0"/>
    <s v="Slow"/>
    <s v="Slow"/>
    <s v="Imran Farhat "/>
    <s v="Pak"/>
    <n v="14"/>
    <n v="18"/>
    <x v="3"/>
    <n v="6"/>
    <s v="Imran"/>
    <s v="Farhat"/>
    <n v="6"/>
    <s v="FARHAT"/>
    <s v="Imran Farhat belongs to Pakistan"/>
  </r>
  <r>
    <n v="690"/>
    <x v="553"/>
    <s v="SB Styris (NZ)"/>
    <n v="101"/>
    <s v="Notout"/>
    <n v="162"/>
    <n v="108"/>
    <n v="10"/>
    <n v="2"/>
    <n v="93.51"/>
    <n v="2"/>
    <x v="3"/>
    <x v="13"/>
    <n v="3"/>
    <n v="1"/>
    <n v="2004"/>
    <n v="7"/>
    <s v="Slow"/>
    <s v="Ok"/>
    <b v="0"/>
    <n v="0"/>
    <s v="Slow"/>
    <s v="Slow"/>
    <s v="SB Styris "/>
    <s v="NZ"/>
    <n v="11"/>
    <n v="14"/>
    <x v="2"/>
    <n v="3"/>
    <s v="SB"/>
    <s v="Styris"/>
    <n v="6"/>
    <s v="STYRIS"/>
    <s v="SB Styris belongs to New Zealand"/>
  </r>
  <r>
    <n v="691"/>
    <x v="554"/>
    <s v="SP Fleming (NZ)"/>
    <n v="115"/>
    <s v="Notout"/>
    <n v="213"/>
    <n v="135"/>
    <n v="13"/>
    <n v="0"/>
    <n v="85.18"/>
    <n v="2"/>
    <x v="3"/>
    <x v="3"/>
    <n v="10"/>
    <n v="1"/>
    <n v="2004"/>
    <n v="7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692"/>
    <x v="555"/>
    <s v="AC Gilchrist (Aus)"/>
    <n v="172"/>
    <s v="Out"/>
    <n v="197"/>
    <n v="126"/>
    <n v="13"/>
    <n v="3"/>
    <n v="136.5"/>
    <n v="1"/>
    <x v="8"/>
    <x v="55"/>
    <n v="16"/>
    <n v="1"/>
    <n v="2004"/>
    <n v="6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693"/>
    <x v="556"/>
    <s v="ML Hayden (Aus)"/>
    <n v="109"/>
    <s v="Out"/>
    <n v="150"/>
    <n v="107"/>
    <n v="12"/>
    <n v="0"/>
    <n v="101.86"/>
    <n v="2"/>
    <x v="5"/>
    <x v="20"/>
    <n v="18"/>
    <n v="1"/>
    <n v="2004"/>
    <n v="1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694"/>
    <x v="556"/>
    <s v="VVS Laxman (India)"/>
    <n v="103"/>
    <s v="Notout"/>
    <n v="185"/>
    <n v="113"/>
    <n v="8"/>
    <n v="0"/>
    <n v="91.15"/>
    <n v="1"/>
    <x v="0"/>
    <x v="20"/>
    <n v="18"/>
    <n v="1"/>
    <n v="2004"/>
    <n v="1"/>
    <s v="Slow"/>
    <s v="Ok"/>
    <b v="0"/>
    <n v="0"/>
    <s v="Slow"/>
    <s v="Slow"/>
    <s v="VVS Laxman "/>
    <s v="India"/>
    <n v="12"/>
    <n v="18"/>
    <x v="6"/>
    <n v="4"/>
    <s v="VVS"/>
    <s v="Laxman"/>
    <n v="6"/>
    <s v="LAXMAN"/>
    <e v="#N/A"/>
  </r>
  <r>
    <n v="695"/>
    <x v="557"/>
    <s v="Yuvraj Singh (India)"/>
    <n v="139"/>
    <s v="Out"/>
    <n v="143"/>
    <n v="122"/>
    <n v="16"/>
    <n v="2"/>
    <n v="113.93"/>
    <n v="1"/>
    <x v="0"/>
    <x v="11"/>
    <n v="22"/>
    <n v="1"/>
    <n v="2004"/>
    <n v="5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696"/>
    <x v="557"/>
    <s v="VVS Laxman (India)"/>
    <n v="106"/>
    <s v="Notout"/>
    <n v="219"/>
    <n v="130"/>
    <n v="5"/>
    <n v="0"/>
    <n v="81.53"/>
    <n v="1"/>
    <x v="0"/>
    <x v="11"/>
    <n v="22"/>
    <n v="1"/>
    <n v="2004"/>
    <n v="5"/>
    <s v="Slow"/>
    <s v="Ok"/>
    <b v="0"/>
    <n v="0"/>
    <s v="Slow"/>
    <s v="Slow"/>
    <s v="VVS Laxman "/>
    <s v="India"/>
    <n v="12"/>
    <n v="18"/>
    <x v="6"/>
    <n v="4"/>
    <s v="VVS"/>
    <s v="Laxman"/>
    <n v="6"/>
    <s v="LAXMAN"/>
    <e v="#N/A"/>
  </r>
  <r>
    <n v="697"/>
    <x v="558"/>
    <s v="VVS Laxman (India)"/>
    <n v="131"/>
    <s v="Out"/>
    <n v="203"/>
    <n v="138"/>
    <n v="13"/>
    <n v="1"/>
    <n v="94.92"/>
    <n v="1"/>
    <x v="8"/>
    <x v="22"/>
    <n v="24"/>
    <n v="1"/>
    <n v="2004"/>
    <n v="7"/>
    <s v="Slow"/>
    <s v="Ok"/>
    <b v="0"/>
    <n v="0"/>
    <s v="Slow"/>
    <s v="Slow"/>
    <s v="VVS Laxman "/>
    <s v="India"/>
    <n v="12"/>
    <n v="18"/>
    <x v="6"/>
    <n v="4"/>
    <s v="VVS"/>
    <s v="Laxman"/>
    <n v="6"/>
    <s v="LAXMAN"/>
    <e v="#N/A"/>
  </r>
  <r>
    <n v="698"/>
    <x v="558"/>
    <s v="SV Carlisle (Zim)"/>
    <n v="109"/>
    <s v="Out"/>
    <n v="181"/>
    <n v="128"/>
    <n v="9"/>
    <n v="0"/>
    <n v="85.15"/>
    <n v="2"/>
    <x v="5"/>
    <x v="22"/>
    <n v="24"/>
    <n v="1"/>
    <n v="2004"/>
    <n v="7"/>
    <s v="Slow"/>
    <s v="Ok"/>
    <b v="0"/>
    <n v="0"/>
    <s v="Slow"/>
    <s v="Slow"/>
    <s v="SV Carlisle "/>
    <s v="Zim"/>
    <n v="13"/>
    <n v="17"/>
    <x v="7"/>
    <n v="3"/>
    <s v="SV"/>
    <s v="Carlisle"/>
    <n v="8"/>
    <s v="CARLISLE"/>
    <e v="#N/A"/>
  </r>
  <r>
    <n v="699"/>
    <x v="558"/>
    <s v="SM Ervine (Zim)"/>
    <n v="100"/>
    <s v="Out"/>
    <n v="148"/>
    <n v="100"/>
    <n v="9"/>
    <n v="1"/>
    <n v="100"/>
    <n v="2"/>
    <x v="5"/>
    <x v="22"/>
    <n v="24"/>
    <n v="1"/>
    <n v="2004"/>
    <n v="7"/>
    <s v="Slow"/>
    <s v="Ok"/>
    <b v="0"/>
    <n v="0"/>
    <s v="Ok"/>
    <s v="Ok"/>
    <s v="SM Ervine "/>
    <s v="Zim"/>
    <n v="11"/>
    <n v="15"/>
    <x v="7"/>
    <n v="3"/>
    <s v="SM"/>
    <s v="Ervine"/>
    <n v="6"/>
    <s v="ERVINE"/>
    <e v="#N/A"/>
  </r>
  <r>
    <n v="700"/>
    <x v="559"/>
    <s v="JH Kallis (SA)"/>
    <n v="109"/>
    <s v="Notout"/>
    <n v="136"/>
    <n v="94"/>
    <n v="6"/>
    <n v="5"/>
    <n v="115.95"/>
    <n v="1"/>
    <x v="7"/>
    <x v="94"/>
    <n v="25"/>
    <n v="1"/>
    <n v="2004"/>
    <n v="1"/>
    <s v="Ok"/>
    <s v="Ok"/>
    <b v="0"/>
    <n v="0"/>
    <s v="Ok"/>
    <s v="Ok"/>
    <s v="JH Kallis "/>
    <s v="SA"/>
    <n v="11"/>
    <n v="14"/>
    <x v="8"/>
    <n v="3"/>
    <s v="JH"/>
    <s v="Kallis"/>
    <n v="6"/>
    <s v="KALLIS"/>
    <e v="#N/A"/>
  </r>
  <r>
    <n v="701"/>
    <x v="560"/>
    <s v="CH Gayle (WI)"/>
    <n v="152"/>
    <s v="Notout"/>
    <n v="220"/>
    <n v="153"/>
    <n v="12"/>
    <n v="3"/>
    <n v="99.34"/>
    <n v="1"/>
    <x v="10"/>
    <x v="68"/>
    <n v="4"/>
    <n v="2"/>
    <n v="2004"/>
    <n v="4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702"/>
    <x v="560"/>
    <s v="JH Kallis (SA)"/>
    <n v="139"/>
    <s v="Out"/>
    <n v="197"/>
    <n v="142"/>
    <n v="11"/>
    <n v="3"/>
    <n v="97.88"/>
    <n v="2"/>
    <x v="7"/>
    <x v="68"/>
    <n v="4"/>
    <n v="2"/>
    <n v="2004"/>
    <n v="4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703"/>
    <x v="561"/>
    <s v="ML Hayden (Aus)"/>
    <n v="126"/>
    <s v="Out"/>
    <n v="172"/>
    <n v="122"/>
    <n v="11"/>
    <n v="3"/>
    <n v="103.27"/>
    <n v="1"/>
    <x v="5"/>
    <x v="11"/>
    <n v="8"/>
    <n v="2"/>
    <n v="2004"/>
    <n v="1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704"/>
    <x v="562"/>
    <s v="SP Fleming (NZ)"/>
    <n v="108"/>
    <s v="Out"/>
    <n v="187"/>
    <n v="115"/>
    <n v="10"/>
    <n v="2"/>
    <n v="93.91"/>
    <n v="2"/>
    <x v="10"/>
    <x v="3"/>
    <n v="17"/>
    <n v="2"/>
    <n v="2004"/>
    <n v="3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705"/>
    <x v="563"/>
    <s v="KC Sangakkara (SL)"/>
    <n v="101"/>
    <s v="Out"/>
    <n v="139"/>
    <n v="110"/>
    <n v="15"/>
    <n v="0"/>
    <n v="91.81"/>
    <n v="2"/>
    <x v="0"/>
    <x v="63"/>
    <n v="27"/>
    <n v="2"/>
    <n v="2004"/>
    <n v="6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706"/>
    <x v="564"/>
    <s v="Inzamam ul-Haq (Pak)"/>
    <n v="122"/>
    <s v="Out"/>
    <n v="154"/>
    <n v="102"/>
    <n v="12"/>
    <n v="2"/>
    <n v="119.6"/>
    <n v="2"/>
    <x v="5"/>
    <x v="21"/>
    <n v="13"/>
    <n v="3"/>
    <n v="2004"/>
    <n v="7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707"/>
    <x v="565"/>
    <s v="SR Tendulkar (India)"/>
    <n v="141"/>
    <s v="Out"/>
    <n v="173"/>
    <n v="135"/>
    <n v="17"/>
    <n v="1"/>
    <n v="104.44"/>
    <n v="2"/>
    <x v="3"/>
    <x v="58"/>
    <n v="16"/>
    <n v="3"/>
    <n v="2004"/>
    <n v="3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708"/>
    <x v="566"/>
    <s v="Inzamam ul-Haq (Pak)"/>
    <n v="123"/>
    <s v="Out"/>
    <n v="160"/>
    <n v="121"/>
    <n v="9"/>
    <n v="4"/>
    <n v="101.65"/>
    <n v="1"/>
    <x v="5"/>
    <x v="14"/>
    <n v="21"/>
    <n v="3"/>
    <n v="2004"/>
    <n v="1"/>
    <s v="Ok"/>
    <s v="Ok"/>
    <b v="0"/>
    <n v="0"/>
    <s v="Ok"/>
    <s v="Ok"/>
    <s v="Inzamam-ul-Haq "/>
    <s v="Pak"/>
    <n v="16"/>
    <n v="20"/>
    <x v="3"/>
    <n v="8"/>
    <s v="Inzamam"/>
    <s v="ul-Haq"/>
    <n v="6"/>
    <s v="UL-HAQ"/>
    <s v="Inzamam ul-Haq belongs to Pakistan"/>
  </r>
  <r>
    <n v="709"/>
    <x v="567"/>
    <s v="VVS Laxman (India)"/>
    <n v="107"/>
    <s v="Out"/>
    <n v="158"/>
    <n v="104"/>
    <n v="11"/>
    <n v="0"/>
    <n v="102.88"/>
    <n v="1"/>
    <x v="3"/>
    <x v="14"/>
    <n v="24"/>
    <n v="3"/>
    <n v="2004"/>
    <n v="4"/>
    <s v="Ok"/>
    <s v="Ok"/>
    <b v="0"/>
    <n v="0"/>
    <s v="Ok"/>
    <s v="Ok"/>
    <s v="VVS Laxman "/>
    <s v="India"/>
    <n v="12"/>
    <n v="18"/>
    <x v="6"/>
    <n v="4"/>
    <s v="VVS"/>
    <s v="Laxman"/>
    <n v="6"/>
    <s v="LAXMAN"/>
    <e v="#N/A"/>
  </r>
  <r>
    <n v="710"/>
    <x v="568"/>
    <s v="ME Trescothick (Eng)"/>
    <n v="130"/>
    <s v="Out"/>
    <n v="201"/>
    <n v="138"/>
    <n v="13"/>
    <n v="2"/>
    <n v="94.2"/>
    <n v="1"/>
    <x v="7"/>
    <x v="99"/>
    <n v="1"/>
    <n v="5"/>
    <n v="2004"/>
    <n v="7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711"/>
    <x v="569"/>
    <s v="RR Sarwan (WI)"/>
    <n v="104"/>
    <s v="Notout"/>
    <n v="163"/>
    <n v="105"/>
    <n v="13"/>
    <n v="0"/>
    <n v="99.04"/>
    <n v="1"/>
    <x v="2"/>
    <x v="35"/>
    <n v="5"/>
    <n v="5"/>
    <n v="2004"/>
    <n v="4"/>
    <s v="Slow"/>
    <s v="Ok"/>
    <b v="0"/>
    <n v="0"/>
    <s v="Slow"/>
    <s v="Slow"/>
    <s v="RR Sarwan "/>
    <s v="WI"/>
    <n v="11"/>
    <n v="14"/>
    <x v="1"/>
    <n v="3"/>
    <s v="RR"/>
    <s v="Sarwan"/>
    <n v="6"/>
    <s v="SARWAN"/>
    <s v="RR Sarwan belongs to West Indies"/>
  </r>
  <r>
    <n v="712"/>
    <x v="570"/>
    <s v="MJ Clarke (Aus)"/>
    <n v="105"/>
    <s v="Notout"/>
    <n v="133"/>
    <n v="102"/>
    <n v="16"/>
    <n v="1"/>
    <n v="102.94"/>
    <n v="2"/>
    <x v="8"/>
    <x v="71"/>
    <n v="29"/>
    <n v="5"/>
    <n v="2004"/>
    <n v="7"/>
    <s v="Ok"/>
    <s v="Ok"/>
    <b v="0"/>
    <n v="0"/>
    <s v="Ok"/>
    <s v="Ok"/>
    <s v="MJ Clarke "/>
    <s v="Aus"/>
    <n v="11"/>
    <n v="15"/>
    <x v="4"/>
    <n v="3"/>
    <s v="MJ"/>
    <s v="Clarke"/>
    <n v="6"/>
    <s v="CLARKE"/>
    <s v="MJ Clarke belongs to Australia"/>
  </r>
  <r>
    <n v="713"/>
    <x v="571"/>
    <s v="A Flintoff (Eng)"/>
    <n v="106"/>
    <s v="Out"/>
    <n v="127"/>
    <n v="121"/>
    <n v="11"/>
    <n v="2"/>
    <n v="87.6"/>
    <n v="1"/>
    <x v="1"/>
    <x v="90"/>
    <n v="4"/>
    <n v="7"/>
    <n v="2004"/>
    <n v="1"/>
    <s v="Slow"/>
    <s v="Ok"/>
    <b v="0"/>
    <n v="0"/>
    <s v="Slow"/>
    <s v="Slow"/>
    <s v="A Flintoff "/>
    <s v="Eng"/>
    <n v="12"/>
    <n v="16"/>
    <x v="0"/>
    <n v="2"/>
    <s v="A"/>
    <s v="Flintoff"/>
    <n v="8"/>
    <s v="FLINTOFF"/>
    <s v="A Flintoff belongs to England"/>
  </r>
  <r>
    <n v="714"/>
    <x v="572"/>
    <s v="CH Gayle (WI)"/>
    <n v="132"/>
    <s v="Notout"/>
    <n v="212"/>
    <n v="165"/>
    <n v="12"/>
    <n v="1"/>
    <n v="80"/>
    <n v="2"/>
    <x v="2"/>
    <x v="7"/>
    <n v="6"/>
    <n v="7"/>
    <n v="2004"/>
    <n v="3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715"/>
    <x v="572"/>
    <s v="A Flintoff (Eng)"/>
    <n v="123"/>
    <s v="Out"/>
    <n v="129"/>
    <n v="104"/>
    <n v="8"/>
    <n v="7"/>
    <n v="118.26"/>
    <n v="1"/>
    <x v="7"/>
    <x v="7"/>
    <n v="6"/>
    <n v="7"/>
    <n v="2004"/>
    <n v="3"/>
    <s v="Ok"/>
    <s v="Ok"/>
    <b v="0"/>
    <n v="0"/>
    <s v="Ok"/>
    <s v="Ok"/>
    <s v="A Flintoff "/>
    <s v="Eng"/>
    <n v="12"/>
    <n v="16"/>
    <x v="0"/>
    <n v="2"/>
    <s v="A"/>
    <s v="Flintoff"/>
    <n v="8"/>
    <s v="FLINTOFF"/>
    <s v="A Flintoff belongs to England"/>
  </r>
  <r>
    <n v="716"/>
    <x v="572"/>
    <s v="AJ Strauss (Eng)"/>
    <n v="100"/>
    <s v="Out"/>
    <n v="183"/>
    <n v="116"/>
    <n v="8"/>
    <n v="2"/>
    <n v="86.2"/>
    <n v="1"/>
    <x v="7"/>
    <x v="7"/>
    <n v="6"/>
    <n v="7"/>
    <n v="2004"/>
    <n v="3"/>
    <s v="Slow"/>
    <s v="Ok"/>
    <b v="0"/>
    <n v="0"/>
    <s v="Slow"/>
    <s v="Slow"/>
    <s v="AJ Strauss "/>
    <s v="Eng"/>
    <n v="12"/>
    <n v="16"/>
    <x v="0"/>
    <n v="3"/>
    <s v="AJ"/>
    <s v="Strauss"/>
    <n v="7"/>
    <s v="STRAUSS"/>
    <s v="AJ Strauss belongs to England"/>
  </r>
  <r>
    <n v="717"/>
    <x v="573"/>
    <s v="R Dravid (India)"/>
    <n v="104"/>
    <s v="Out"/>
    <n v="120"/>
    <n v="93"/>
    <n v="8"/>
    <n v="0"/>
    <n v="111.82"/>
    <n v="1"/>
    <x v="11"/>
    <x v="105"/>
    <n v="16"/>
    <n v="7"/>
    <n v="2004"/>
    <n v="6"/>
    <s v="Ok"/>
    <s v="Ok"/>
    <b v="0"/>
    <n v="0"/>
    <s v="Ok"/>
    <s v="Ok"/>
    <s v="R Dravid "/>
    <s v="India"/>
    <n v="10"/>
    <n v="16"/>
    <x v="6"/>
    <n v="2"/>
    <s v="R"/>
    <s v="Dravid"/>
    <n v="6"/>
    <s v="DRAVID"/>
    <e v="#N/A"/>
  </r>
  <r>
    <n v="718"/>
    <x v="574"/>
    <s v="Yasir Hameed (Pak)"/>
    <n v="102"/>
    <s v="Out"/>
    <n v="167"/>
    <n v="123"/>
    <n v="10"/>
    <n v="0"/>
    <n v="82.92"/>
    <n v="1"/>
    <x v="9"/>
    <x v="77"/>
    <n v="17"/>
    <n v="7"/>
    <n v="2004"/>
    <n v="7"/>
    <s v="Slow"/>
    <s v="Ok"/>
    <b v="0"/>
    <n v="0"/>
    <s v="Slow"/>
    <s v="Slow"/>
    <s v="Yasir Hameed "/>
    <s v="Pak"/>
    <n v="14"/>
    <n v="18"/>
    <x v="3"/>
    <n v="6"/>
    <s v="Yasir"/>
    <s v="Hameed"/>
    <n v="6"/>
    <s v="HAMEED"/>
    <s v="Yasir Hameed belongs to Pakistan"/>
  </r>
  <r>
    <n v="719"/>
    <x v="575"/>
    <s v="Younis Khan (Pak)"/>
    <n v="144"/>
    <s v="Out"/>
    <n v="165"/>
    <n v="122"/>
    <n v="8"/>
    <n v="3"/>
    <n v="118.03"/>
    <n v="1"/>
    <x v="15"/>
    <x v="77"/>
    <n v="18"/>
    <n v="7"/>
    <n v="2004"/>
    <n v="1"/>
    <s v="Ok"/>
    <s v="Ok"/>
    <b v="0"/>
    <n v="0"/>
    <s v="Ok"/>
    <s v="Ok"/>
    <s v="Younis Khan "/>
    <s v="Pak"/>
    <n v="13"/>
    <n v="17"/>
    <x v="3"/>
    <n v="7"/>
    <s v="Younis"/>
    <s v="Khan"/>
    <n v="4"/>
    <s v="KHAN"/>
    <s v="Younis Khan belongs to Pakistan"/>
  </r>
  <r>
    <n v="720"/>
    <x v="575"/>
    <s v="Shoaib Malik (Pak)"/>
    <n v="118"/>
    <s v="Out"/>
    <n v="153"/>
    <n v="110"/>
    <n v="10"/>
    <n v="2"/>
    <n v="107.27"/>
    <n v="1"/>
    <x v="15"/>
    <x v="77"/>
    <n v="18"/>
    <n v="7"/>
    <n v="2004"/>
    <n v="1"/>
    <s v="Ok"/>
    <s v="Ok"/>
    <b v="0"/>
    <n v="0"/>
    <s v="Ok"/>
    <s v="Ok"/>
    <s v="Shoaib Malik "/>
    <s v="Pak"/>
    <n v="14"/>
    <n v="18"/>
    <x v="3"/>
    <n v="7"/>
    <s v="Shoaib"/>
    <s v="Malik"/>
    <n v="5"/>
    <s v="MALIK"/>
    <s v="Shoaib Malik belongs to Pakistan"/>
  </r>
  <r>
    <n v="721"/>
    <x v="576"/>
    <s v="ST Jayasuriya (SL)"/>
    <n v="107"/>
    <s v="Notout"/>
    <n v="130"/>
    <n v="101"/>
    <n v="11"/>
    <n v="0"/>
    <n v="105.94"/>
    <n v="2"/>
    <x v="9"/>
    <x v="63"/>
    <n v="23"/>
    <n v="7"/>
    <n v="2004"/>
    <n v="6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722"/>
    <x v="577"/>
    <s v="Shoaib Malik (Pak)"/>
    <n v="143"/>
    <s v="Out"/>
    <n v="197"/>
    <n v="127"/>
    <n v="18"/>
    <n v="1"/>
    <n v="112.59"/>
    <n v="1"/>
    <x v="5"/>
    <x v="63"/>
    <n v="25"/>
    <n v="7"/>
    <n v="2004"/>
    <n v="1"/>
    <s v="Ok"/>
    <s v="Ok"/>
    <b v="0"/>
    <n v="0"/>
    <s v="Ok"/>
    <s v="Ok"/>
    <s v="Shoaib Malik "/>
    <s v="Pak"/>
    <n v="14"/>
    <n v="18"/>
    <x v="3"/>
    <n v="7"/>
    <s v="Shoaib"/>
    <s v="Malik"/>
    <n v="5"/>
    <s v="MALIK"/>
    <s v="Shoaib Malik belongs to Pakistan"/>
  </r>
  <r>
    <n v="723"/>
    <x v="578"/>
    <s v="ST Jayasuriya (SL)"/>
    <n v="130"/>
    <s v="Out"/>
    <n v="213"/>
    <n v="132"/>
    <n v="14"/>
    <n v="1"/>
    <n v="98.48"/>
    <n v="2"/>
    <x v="5"/>
    <x v="63"/>
    <n v="27"/>
    <n v="7"/>
    <n v="2004"/>
    <n v="3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724"/>
    <x v="579"/>
    <s v="JH Kallis (SA)"/>
    <n v="101"/>
    <s v="Out"/>
    <n v="159"/>
    <n v="127"/>
    <n v="7"/>
    <n v="1"/>
    <n v="79.52"/>
    <n v="2"/>
    <x v="6"/>
    <x v="77"/>
    <n v="31"/>
    <n v="8"/>
    <n v="2004"/>
    <n v="3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725"/>
    <x v="580"/>
    <s v="A Symonds (Aus)"/>
    <n v="104"/>
    <s v="Notout"/>
    <n v="107"/>
    <n v="103"/>
    <n v="9"/>
    <n v="1"/>
    <n v="100.97"/>
    <n v="1"/>
    <x v="3"/>
    <x v="7"/>
    <n v="4"/>
    <n v="9"/>
    <n v="2004"/>
    <n v="7"/>
    <s v="Ok"/>
    <s v="Ok"/>
    <b v="0"/>
    <n v="0"/>
    <s v="Ok"/>
    <s v="Ok"/>
    <s v="A Symonds "/>
    <s v="Aus"/>
    <n v="11"/>
    <n v="15"/>
    <x v="4"/>
    <n v="2"/>
    <s v="A"/>
    <s v="Symonds"/>
    <n v="7"/>
    <s v="SYMONDS"/>
    <s v="A Symonds belongs to Australia"/>
  </r>
  <r>
    <n v="726"/>
    <x v="581"/>
    <s v="NJ Astle (NZ)"/>
    <n v="145"/>
    <s v="Notout"/>
    <n v="177"/>
    <n v="151"/>
    <n v="13"/>
    <n v="6"/>
    <n v="96.02"/>
    <n v="1"/>
    <x v="16"/>
    <x v="2"/>
    <n v="10"/>
    <n v="9"/>
    <n v="2004"/>
    <n v="6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727"/>
    <x v="582"/>
    <s v="A Flintoff (Eng)"/>
    <n v="104"/>
    <s v="Out"/>
    <n v="120"/>
    <n v="91"/>
    <n v="9"/>
    <n v="3"/>
    <n v="114.28"/>
    <n v="1"/>
    <x v="6"/>
    <x v="106"/>
    <n v="17"/>
    <n v="9"/>
    <n v="2004"/>
    <n v="6"/>
    <s v="Ok"/>
    <s v="Ok"/>
    <b v="0"/>
    <n v="0"/>
    <s v="Ok"/>
    <s v="Ok"/>
    <s v="A Flintoff "/>
    <s v="Eng"/>
    <n v="12"/>
    <n v="16"/>
    <x v="0"/>
    <n v="2"/>
    <s v="A"/>
    <s v="Flintoff"/>
    <n v="8"/>
    <s v="FLINTOFF"/>
    <s v="A Flintoff belongs to England"/>
  </r>
  <r>
    <n v="728"/>
    <x v="583"/>
    <s v="HH Gibbs (SA)"/>
    <n v="101"/>
    <s v="Out"/>
    <n v="162"/>
    <n v="135"/>
    <n v="9"/>
    <n v="1"/>
    <n v="74.81"/>
    <n v="1"/>
    <x v="7"/>
    <x v="2"/>
    <n v="18"/>
    <n v="9"/>
    <n v="2004"/>
    <n v="7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729"/>
    <x v="584"/>
    <s v="ME Trescothick (Eng)"/>
    <n v="104"/>
    <s v="Out"/>
    <n v="214"/>
    <n v="124"/>
    <n v="14"/>
    <n v="0"/>
    <n v="83.87"/>
    <n v="1"/>
    <x v="7"/>
    <x v="2"/>
    <n v="25"/>
    <n v="9"/>
    <n v="2004"/>
    <n v="7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730"/>
    <x v="585"/>
    <s v="Abdul Razzaq (Pak)"/>
    <n v="107"/>
    <s v="Notout"/>
    <s v="-"/>
    <n v="114"/>
    <n v="5"/>
    <n v="5"/>
    <n v="93.85"/>
    <n v="1"/>
    <x v="8"/>
    <x v="19"/>
    <n v="30"/>
    <n v="9"/>
    <n v="2004"/>
    <n v="5"/>
    <s v="Slow"/>
    <s v="Ok"/>
    <b v="0"/>
    <n v="0"/>
    <s v="Slow"/>
    <s v="Slow"/>
    <s v="Abdul Razzaq "/>
    <s v="Pak"/>
    <n v="14"/>
    <n v="18"/>
    <x v="3"/>
    <n v="6"/>
    <s v="Abdul"/>
    <s v="Razzaq"/>
    <n v="6"/>
    <s v="RAZZAQ"/>
    <s v="Abdul Razzaq belongs to Pakistan"/>
  </r>
  <r>
    <n v="731"/>
    <x v="586"/>
    <s v="Mohammad Yousuf (Pak)"/>
    <n v="107"/>
    <s v="Notout"/>
    <s v="-"/>
    <n v="121"/>
    <n v="7"/>
    <n v="1"/>
    <n v="88.42"/>
    <n v="2"/>
    <x v="6"/>
    <x v="21"/>
    <n v="6"/>
    <n v="10"/>
    <n v="2004"/>
    <n v="4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732"/>
    <x v="587"/>
    <s v="MS Atapattu (SL)"/>
    <n v="111"/>
    <s v="Out"/>
    <n v="160"/>
    <n v="114"/>
    <n v="8"/>
    <n v="2"/>
    <n v="97.36"/>
    <n v="1"/>
    <x v="3"/>
    <x v="14"/>
    <n v="14"/>
    <n v="10"/>
    <n v="2004"/>
    <n v="5"/>
    <s v="Slow"/>
    <s v="Ok"/>
    <b v="0"/>
    <n v="0"/>
    <s v="Slow"/>
    <s v="Slow"/>
    <s v="MS Atapattu "/>
    <s v="SL"/>
    <n v="13"/>
    <n v="16"/>
    <x v="5"/>
    <n v="3"/>
    <s v="MS"/>
    <s v="Atapattu"/>
    <n v="8"/>
    <s v="ATAPATTU"/>
    <s v="MS Atapattu belongs to Sri Lanka"/>
  </r>
  <r>
    <n v="733"/>
    <x v="588"/>
    <s v="Salman Butt (Pak)"/>
    <n v="108"/>
    <s v="Notout"/>
    <n v="225"/>
    <n v="130"/>
    <n v="13"/>
    <n v="0"/>
    <n v="83.07"/>
    <n v="2"/>
    <x v="5"/>
    <x v="41"/>
    <n v="13"/>
    <n v="11"/>
    <n v="2004"/>
    <n v="7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734"/>
    <x v="589"/>
    <s v="VS Solanki (Eng)"/>
    <n v="100"/>
    <s v="Out"/>
    <n v="120"/>
    <n v="93"/>
    <n v="14"/>
    <n v="2"/>
    <n v="107.52"/>
    <n v="2"/>
    <x v="8"/>
    <x v="86"/>
    <n v="4"/>
    <n v="12"/>
    <n v="2004"/>
    <n v="7"/>
    <s v="Ok"/>
    <s v="Ok"/>
    <b v="0"/>
    <n v="0"/>
    <s v="Ok"/>
    <s v="Ok"/>
    <s v="VS Solanki "/>
    <s v="Eng"/>
    <n v="12"/>
    <n v="16"/>
    <x v="0"/>
    <n v="3"/>
    <s v="VS"/>
    <s v="Solanki"/>
    <n v="7"/>
    <s v="SOLANKI"/>
    <s v="VS Solanki belongs to England"/>
  </r>
  <r>
    <n v="735"/>
    <x v="590"/>
    <s v="RT Ponting (ICC)"/>
    <n v="115"/>
    <s v="Out"/>
    <n v="168"/>
    <n v="102"/>
    <n v="8"/>
    <n v="3"/>
    <n v="112.74"/>
    <n v="1"/>
    <x v="17"/>
    <x v="10"/>
    <n v="10"/>
    <n v="1"/>
    <n v="2005"/>
    <n v="2"/>
    <s v="Ok"/>
    <s v="Ok"/>
    <b v="0"/>
    <n v="0"/>
    <s v="Ok"/>
    <s v="Ok"/>
    <s v="RT Ponting "/>
    <s v="ICC"/>
    <n v="12"/>
    <n v="16"/>
    <x v="13"/>
    <n v="3"/>
    <s v="RT"/>
    <s v="Ponting"/>
    <n v="7"/>
    <s v="PONTING"/>
    <e v="#N/A"/>
  </r>
  <r>
    <n v="736"/>
    <x v="591"/>
    <s v="Kamran Akmal (Pak)"/>
    <n v="124"/>
    <s v="Out"/>
    <s v="-"/>
    <n v="125"/>
    <n v="12"/>
    <n v="0"/>
    <n v="99.2"/>
    <n v="2"/>
    <x v="7"/>
    <x v="20"/>
    <n v="19"/>
    <n v="1"/>
    <n v="2005"/>
    <n v="4"/>
    <s v="Slow"/>
    <s v="Ok"/>
    <b v="0"/>
    <n v="0"/>
    <s v="Slow"/>
    <s v="Slow"/>
    <s v="Kamran Akmal "/>
    <s v="Pak"/>
    <n v="14"/>
    <n v="18"/>
    <x v="3"/>
    <n v="7"/>
    <s v="Kamran"/>
    <s v="Akmal"/>
    <n v="5"/>
    <s v="AKMAL"/>
    <s v="Kamran Akmal belongs to Pakistan"/>
  </r>
  <r>
    <n v="737"/>
    <x v="592"/>
    <s v="WW Hinds (WI)"/>
    <n v="107"/>
    <s v="Out"/>
    <s v="-"/>
    <n v="138"/>
    <n v="8"/>
    <n v="0"/>
    <n v="77.53"/>
    <n v="1"/>
    <x v="0"/>
    <x v="20"/>
    <n v="21"/>
    <n v="1"/>
    <n v="2005"/>
    <n v="6"/>
    <s v="Slow"/>
    <s v="Ok"/>
    <b v="0"/>
    <n v="0"/>
    <s v="Slow"/>
    <s v="Slow"/>
    <s v="WW Hinds "/>
    <s v="WI"/>
    <n v="10"/>
    <n v="13"/>
    <x v="1"/>
    <n v="3"/>
    <s v="WW"/>
    <s v="Hinds"/>
    <n v="5"/>
    <s v="HINDS"/>
    <s v="WW Hinds belongs to West Indies"/>
  </r>
  <r>
    <n v="738"/>
    <x v="593"/>
    <s v="MJ Clarke (Aus)"/>
    <n v="103"/>
    <s v="Notout"/>
    <s v="-"/>
    <n v="107"/>
    <n v="14"/>
    <n v="1"/>
    <n v="96.26"/>
    <n v="2"/>
    <x v="3"/>
    <x v="11"/>
    <n v="23"/>
    <n v="1"/>
    <n v="2005"/>
    <n v="1"/>
    <s v="Slow"/>
    <s v="Ok"/>
    <b v="0"/>
    <n v="0"/>
    <s v="Slow"/>
    <s v="Slow"/>
    <s v="MJ Clarke "/>
    <s v="Aus"/>
    <n v="11"/>
    <n v="15"/>
    <x v="4"/>
    <n v="3"/>
    <s v="MJ"/>
    <s v="Clarke"/>
    <n v="6"/>
    <s v="CLARKE"/>
    <s v="MJ Clarke belongs to Australia"/>
  </r>
  <r>
    <n v="739"/>
    <x v="594"/>
    <s v="BC Lara (WI)"/>
    <n v="156"/>
    <s v="Out"/>
    <n v="176"/>
    <n v="138"/>
    <n v="12"/>
    <n v="5"/>
    <n v="113.04"/>
    <n v="1"/>
    <x v="3"/>
    <x v="22"/>
    <n v="28"/>
    <n v="1"/>
    <n v="2005"/>
    <n v="6"/>
    <s v="Ok"/>
    <s v="Ok"/>
    <b v="0"/>
    <n v="0"/>
    <s v="Ok"/>
    <s v="Ok"/>
    <s v="BC Lara "/>
    <s v="WI"/>
    <n v="9"/>
    <n v="12"/>
    <x v="1"/>
    <n v="3"/>
    <s v="BC"/>
    <s v="Lara"/>
    <n v="4"/>
    <s v="LARA"/>
    <s v="BC Lara belongs to West Indies"/>
  </r>
  <r>
    <n v="740"/>
    <x v="595"/>
    <s v="Mohammad Yousuf (Pak)"/>
    <n v="105"/>
    <s v="Out"/>
    <s v="-"/>
    <n v="100"/>
    <n v="9"/>
    <n v="0"/>
    <n v="105"/>
    <n v="1"/>
    <x v="7"/>
    <x v="34"/>
    <n v="1"/>
    <n v="2"/>
    <n v="2005"/>
    <n v="3"/>
    <s v="Ok"/>
    <s v="Ok"/>
    <b v="0"/>
    <n v="0"/>
    <s v="Ok"/>
    <s v="Ok"/>
    <s v="Mohammad Yousuf "/>
    <s v="Pak"/>
    <n v="17"/>
    <n v="21"/>
    <x v="3"/>
    <n v="9"/>
    <s v="Mohammad"/>
    <s v="Yousuf"/>
    <n v="6"/>
    <s v="YOUSUF"/>
    <s v="Mohammad Yousuf belongs to Pakistan"/>
  </r>
  <r>
    <n v="741"/>
    <x v="596"/>
    <s v="KP Pietersen (Eng)"/>
    <n v="108"/>
    <s v="Notout"/>
    <n v="142"/>
    <n v="96"/>
    <n v="6"/>
    <n v="2"/>
    <n v="112.5"/>
    <n v="1"/>
    <x v="10"/>
    <x v="64"/>
    <n v="2"/>
    <n v="2"/>
    <n v="2005"/>
    <n v="4"/>
    <s v="Ok"/>
    <s v="Ok"/>
    <b v="0"/>
    <n v="0"/>
    <s v="Ok"/>
    <s v="Ok"/>
    <s v="KP Pietersen "/>
    <s v="Eng"/>
    <n v="14"/>
    <n v="18"/>
    <x v="0"/>
    <n v="3"/>
    <s v="KP"/>
    <s v="Pietersen"/>
    <n v="9"/>
    <s v="PIETERSEN"/>
    <s v="KP Pietersen belongs to England"/>
  </r>
  <r>
    <n v="742"/>
    <x v="597"/>
    <s v="GC Smith (SA)"/>
    <n v="105"/>
    <s v="Out"/>
    <n v="179"/>
    <n v="131"/>
    <n v="9"/>
    <n v="0"/>
    <n v="80.150000000000006"/>
    <n v="2"/>
    <x v="2"/>
    <x v="80"/>
    <n v="4"/>
    <n v="2"/>
    <n v="2005"/>
    <n v="6"/>
    <s v="Slow"/>
    <s v="Ok"/>
    <b v="0"/>
    <n v="0"/>
    <s v="Slow"/>
    <s v="Slow"/>
    <s v="GC Smith "/>
    <s v="SA"/>
    <n v="10"/>
    <n v="13"/>
    <x v="8"/>
    <n v="3"/>
    <s v="GC"/>
    <s v="Smith"/>
    <n v="5"/>
    <s v="SMITH"/>
    <e v="#N/A"/>
  </r>
  <r>
    <n v="743"/>
    <x v="598"/>
    <s v="HH Gibbs (SA)"/>
    <n v="100"/>
    <s v="Out"/>
    <n v="141"/>
    <n v="115"/>
    <n v="8"/>
    <n v="3"/>
    <n v="86.95"/>
    <n v="1"/>
    <x v="2"/>
    <x v="94"/>
    <n v="6"/>
    <n v="2"/>
    <n v="2005"/>
    <n v="1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744"/>
    <x v="599"/>
    <s v="GC Smith (SA)"/>
    <n v="115"/>
    <s v="Notout"/>
    <n v="224"/>
    <n v="131"/>
    <n v="7"/>
    <n v="0"/>
    <n v="87.78"/>
    <n v="1"/>
    <x v="2"/>
    <x v="65"/>
    <n v="9"/>
    <n v="2"/>
    <n v="2005"/>
    <n v="4"/>
    <s v="Slow"/>
    <s v="Ok"/>
    <b v="0"/>
    <n v="0"/>
    <s v="Slow"/>
    <s v="Slow"/>
    <s v="GC Smith "/>
    <s v="SA"/>
    <n v="10"/>
    <n v="13"/>
    <x v="8"/>
    <n v="3"/>
    <s v="GC"/>
    <s v="Smith"/>
    <n v="5"/>
    <s v="SMITH"/>
    <e v="#N/A"/>
  </r>
  <r>
    <n v="745"/>
    <x v="599"/>
    <s v="KP Pietersen (Eng)"/>
    <n v="100"/>
    <s v="Notout"/>
    <n v="104"/>
    <n v="69"/>
    <n v="7"/>
    <n v="4"/>
    <n v="144.91999999999999"/>
    <n v="2"/>
    <x v="10"/>
    <x v="65"/>
    <n v="9"/>
    <n v="2"/>
    <n v="2005"/>
    <n v="4"/>
    <s v="Ok"/>
    <s v="Ok"/>
    <b v="0"/>
    <n v="0"/>
    <s v="Ok"/>
    <s v="Ok"/>
    <s v="KP Pietersen "/>
    <s v="Eng"/>
    <n v="14"/>
    <n v="18"/>
    <x v="0"/>
    <n v="3"/>
    <s v="KP"/>
    <s v="Pietersen"/>
    <n v="9"/>
    <s v="PIETERSEN"/>
    <s v="KP Pietersen belongs to England"/>
  </r>
  <r>
    <n v="746"/>
    <x v="600"/>
    <s v="HH Gibbs (SA)"/>
    <n v="118"/>
    <s v="Out"/>
    <n v="176"/>
    <n v="133"/>
    <n v="10"/>
    <n v="1"/>
    <n v="88.72"/>
    <n v="1"/>
    <x v="2"/>
    <x v="66"/>
    <n v="11"/>
    <n v="2"/>
    <n v="2005"/>
    <n v="6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747"/>
    <x v="601"/>
    <s v="KP Pietersen (Eng)"/>
    <n v="116"/>
    <s v="Out"/>
    <n v="153"/>
    <n v="110"/>
    <n v="10"/>
    <n v="6"/>
    <n v="105.45"/>
    <n v="1"/>
    <x v="10"/>
    <x v="62"/>
    <n v="13"/>
    <n v="2"/>
    <n v="2005"/>
    <n v="1"/>
    <s v="Ok"/>
    <s v="Ok"/>
    <b v="0"/>
    <n v="0"/>
    <s v="Ok"/>
    <s v="Ok"/>
    <s v="KP Pietersen "/>
    <s v="Eng"/>
    <n v="14"/>
    <n v="18"/>
    <x v="0"/>
    <n v="3"/>
    <s v="KP"/>
    <s v="Pietersen"/>
    <n v="9"/>
    <s v="PIETERSEN"/>
    <s v="KP Pietersen belongs to England"/>
  </r>
  <r>
    <n v="748"/>
    <x v="602"/>
    <s v="ML Hayden (Aus)"/>
    <n v="114"/>
    <s v="Out"/>
    <n v="164"/>
    <n v="124"/>
    <n v="12"/>
    <n v="2"/>
    <n v="91.93"/>
    <n v="1"/>
    <x v="1"/>
    <x v="3"/>
    <n v="22"/>
    <n v="2"/>
    <n v="2005"/>
    <n v="3"/>
    <s v="Slow"/>
    <s v="Ok"/>
    <b v="0"/>
    <n v="0"/>
    <s v="Slow"/>
    <s v="Slow"/>
    <s v="ML Hayden "/>
    <s v="Aus"/>
    <n v="11"/>
    <n v="15"/>
    <x v="4"/>
    <n v="3"/>
    <s v="ML"/>
    <s v="Hayden"/>
    <n v="6"/>
    <s v="HAYDEN"/>
    <s v="ML Hayden belongs to Australia"/>
  </r>
  <r>
    <n v="749"/>
    <x v="603"/>
    <s v="GC Smith (SA)"/>
    <n v="117"/>
    <s v="Out"/>
    <n v="177"/>
    <n v="129"/>
    <n v="5"/>
    <n v="4"/>
    <n v="90.69"/>
    <n v="1"/>
    <x v="8"/>
    <x v="66"/>
    <n v="27"/>
    <n v="2"/>
    <n v="2005"/>
    <n v="1"/>
    <s v="Slow"/>
    <s v="Ok"/>
    <b v="0"/>
    <n v="0"/>
    <s v="Slow"/>
    <s v="Slow"/>
    <s v="GC Smith "/>
    <s v="SA"/>
    <n v="10"/>
    <n v="13"/>
    <x v="8"/>
    <n v="3"/>
    <s v="GC"/>
    <s v="Smith"/>
    <n v="5"/>
    <s v="SMITH"/>
    <e v="#N/A"/>
  </r>
  <r>
    <n v="750"/>
    <x v="604"/>
    <s v="RT Ponting (Aus)"/>
    <n v="141"/>
    <s v="Notout"/>
    <n v="170"/>
    <n v="127"/>
    <n v="10"/>
    <n v="5"/>
    <n v="111.02"/>
    <n v="1"/>
    <x v="1"/>
    <x v="51"/>
    <n v="5"/>
    <n v="3"/>
    <n v="2005"/>
    <n v="7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751"/>
    <x v="605"/>
    <s v="V Sehwag (India)"/>
    <n v="108"/>
    <s v="Out"/>
    <n v="156"/>
    <n v="95"/>
    <n v="9"/>
    <n v="3"/>
    <n v="113.68"/>
    <n v="1"/>
    <x v="3"/>
    <x v="83"/>
    <n v="2"/>
    <n v="4"/>
    <n v="2005"/>
    <n v="7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752"/>
    <x v="605"/>
    <s v="R Dravid (India)"/>
    <n v="104"/>
    <s v="Out"/>
    <n v="199"/>
    <n v="139"/>
    <n v="6"/>
    <n v="0"/>
    <n v="74.819999999999993"/>
    <n v="1"/>
    <x v="3"/>
    <x v="83"/>
    <n v="2"/>
    <n v="4"/>
    <n v="2005"/>
    <n v="7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753"/>
    <x v="606"/>
    <s v="MS Dhoni (India)"/>
    <n v="148"/>
    <s v="Out"/>
    <n v="155"/>
    <n v="123"/>
    <n v="15"/>
    <n v="4"/>
    <n v="120.32"/>
    <n v="1"/>
    <x v="3"/>
    <x v="72"/>
    <n v="5"/>
    <n v="4"/>
    <n v="2005"/>
    <n v="3"/>
    <s v="Ok"/>
    <s v="Ok"/>
    <b v="0"/>
    <n v="0"/>
    <s v="Ok"/>
    <s v="Ok"/>
    <s v="MS Dhoni "/>
    <s v="India"/>
    <n v="10"/>
    <n v="16"/>
    <x v="6"/>
    <n v="3"/>
    <s v="MS"/>
    <s v="Dhoni"/>
    <n v="5"/>
    <s v="DHONI"/>
    <e v="#N/A"/>
  </r>
  <r>
    <n v="754"/>
    <x v="607"/>
    <s v="Salman Butt (Pak)"/>
    <n v="101"/>
    <s v="Out"/>
    <n v="191"/>
    <n v="116"/>
    <n v="10"/>
    <n v="0"/>
    <n v="87.06"/>
    <n v="1"/>
    <x v="5"/>
    <x v="26"/>
    <n v="9"/>
    <n v="4"/>
    <n v="2005"/>
    <n v="7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755"/>
    <x v="608"/>
    <s v="SR Tendulkar (India)"/>
    <n v="123"/>
    <s v="Out"/>
    <n v="192"/>
    <n v="130"/>
    <n v="12"/>
    <n v="2"/>
    <n v="94.61"/>
    <n v="1"/>
    <x v="3"/>
    <x v="73"/>
    <n v="12"/>
    <n v="4"/>
    <n v="2005"/>
    <n v="3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756"/>
    <x v="609"/>
    <s v="Shahid Afridi (Pak)"/>
    <n v="102"/>
    <s v="Out"/>
    <n v="76"/>
    <n v="46"/>
    <n v="10"/>
    <n v="9"/>
    <n v="221.73"/>
    <n v="2"/>
    <x v="5"/>
    <x v="56"/>
    <n v="15"/>
    <n v="4"/>
    <n v="2005"/>
    <n v="6"/>
    <s v="Excellent"/>
    <s v="Ok"/>
    <b v="1"/>
    <n v="2"/>
    <s v="Excellent"/>
    <s v="Excellent"/>
    <s v="Shahid Afridi "/>
    <s v="Pak"/>
    <n v="15"/>
    <n v="19"/>
    <x v="3"/>
    <n v="7"/>
    <s v="Shahid"/>
    <s v="Afridi"/>
    <n v="6"/>
    <s v="AFRIDI"/>
    <s v="Shahid Afridi belongs to Pakistan"/>
  </r>
  <r>
    <n v="757"/>
    <x v="610"/>
    <s v="GC Smith (SA)"/>
    <n v="103"/>
    <s v="Out"/>
    <n v="152"/>
    <n v="102"/>
    <n v="13"/>
    <n v="0"/>
    <n v="100.98"/>
    <n v="2"/>
    <x v="7"/>
    <x v="29"/>
    <n v="7"/>
    <n v="5"/>
    <n v="2005"/>
    <n v="7"/>
    <s v="Ok"/>
    <s v="Ok"/>
    <b v="0"/>
    <n v="0"/>
    <s v="Ok"/>
    <s v="Ok"/>
    <s v="GC Smith "/>
    <s v="SA"/>
    <n v="10"/>
    <n v="13"/>
    <x v="8"/>
    <n v="3"/>
    <s v="GC"/>
    <s v="Smith"/>
    <n v="5"/>
    <s v="SMITH"/>
    <e v="#N/A"/>
  </r>
  <r>
    <n v="758"/>
    <x v="611"/>
    <s v="CH Gayle (WI)"/>
    <n v="132"/>
    <s v="Out"/>
    <n v="219"/>
    <n v="152"/>
    <n v="7"/>
    <n v="2"/>
    <n v="86.84"/>
    <n v="2"/>
    <x v="10"/>
    <x v="35"/>
    <n v="11"/>
    <n v="5"/>
    <n v="2005"/>
    <n v="4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759"/>
    <x v="611"/>
    <s v="HH Dippenaar (SA)"/>
    <n v="123"/>
    <s v="Out"/>
    <n v="184"/>
    <n v="129"/>
    <n v="12"/>
    <n v="0"/>
    <n v="95.34"/>
    <n v="1"/>
    <x v="7"/>
    <x v="35"/>
    <n v="11"/>
    <n v="5"/>
    <n v="2005"/>
    <n v="4"/>
    <s v="Slow"/>
    <s v="Ok"/>
    <b v="0"/>
    <n v="0"/>
    <s v="Slow"/>
    <s v="Slow"/>
    <s v="HH Dippenaar "/>
    <s v="SA"/>
    <n v="14"/>
    <n v="17"/>
    <x v="8"/>
    <n v="3"/>
    <s v="HH"/>
    <s v="Dippenaar"/>
    <n v="9"/>
    <s v="DIPPENAAR"/>
    <e v="#N/A"/>
  </r>
  <r>
    <n v="760"/>
    <x v="612"/>
    <s v="CH Gayle (WI)"/>
    <n v="124"/>
    <s v="Out"/>
    <n v="190"/>
    <n v="137"/>
    <n v="13"/>
    <n v="0"/>
    <n v="90.51"/>
    <n v="2"/>
    <x v="3"/>
    <x v="99"/>
    <n v="22"/>
    <n v="5"/>
    <n v="2005"/>
    <n v="1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761"/>
    <x v="613"/>
    <s v="ME Trescothick (Eng)"/>
    <n v="100"/>
    <s v="Notout"/>
    <n v="103"/>
    <n v="76"/>
    <n v="16"/>
    <n v="0"/>
    <n v="131.57"/>
    <n v="2"/>
    <x v="9"/>
    <x v="2"/>
    <n v="16"/>
    <n v="6"/>
    <n v="2005"/>
    <n v="5"/>
    <s v="Ok"/>
    <s v="Ok"/>
    <b v="0"/>
    <n v="0"/>
    <s v="Ok"/>
    <s v="Ok"/>
    <s v="ME Trescothick "/>
    <s v="Eng"/>
    <n v="16"/>
    <n v="20"/>
    <x v="0"/>
    <n v="3"/>
    <s v="ME"/>
    <s v="Trescothick"/>
    <n v="11"/>
    <s v="TRESCOTHICK"/>
    <s v="ME Trescothick belongs to England"/>
  </r>
  <r>
    <n v="762"/>
    <x v="614"/>
    <s v="Mohammad Ashraful (Ban)"/>
    <n v="100"/>
    <s v="Out"/>
    <n v="118"/>
    <n v="101"/>
    <n v="11"/>
    <n v="0"/>
    <n v="99"/>
    <n v="2"/>
    <x v="0"/>
    <x v="107"/>
    <n v="18"/>
    <n v="6"/>
    <n v="2005"/>
    <n v="7"/>
    <s v="Slow"/>
    <s v="Ok"/>
    <b v="0"/>
    <n v="0"/>
    <s v="Slow"/>
    <s v="Slow"/>
    <s v="Mohammad Ashraful "/>
    <s v="Ban"/>
    <n v="19"/>
    <n v="23"/>
    <x v="10"/>
    <n v="9"/>
    <s v="Mohammad"/>
    <s v="Ashraful"/>
    <n v="8"/>
    <s v="ASHRAFUL"/>
    <e v="#N/A"/>
  </r>
  <r>
    <n v="763"/>
    <x v="615"/>
    <s v="AJ Strauss (Eng)"/>
    <n v="152"/>
    <s v="Out"/>
    <n v="207"/>
    <n v="128"/>
    <n v="19"/>
    <n v="0"/>
    <n v="118.75"/>
    <n v="1"/>
    <x v="9"/>
    <x v="4"/>
    <n v="21"/>
    <n v="6"/>
    <n v="2005"/>
    <n v="3"/>
    <s v="Ok"/>
    <s v="Ok"/>
    <b v="0"/>
    <n v="0"/>
    <s v="Ok"/>
    <s v="Ok"/>
    <s v="AJ Strauss "/>
    <s v="Eng"/>
    <n v="12"/>
    <n v="16"/>
    <x v="0"/>
    <n v="3"/>
    <s v="AJ"/>
    <s v="Strauss"/>
    <n v="7"/>
    <s v="STRAUSS"/>
    <s v="AJ Strauss belongs to England"/>
  </r>
  <r>
    <n v="764"/>
    <x v="615"/>
    <s v="PD Collingwood (Eng)"/>
    <n v="112"/>
    <s v="Notout"/>
    <n v="96"/>
    <n v="86"/>
    <n v="10"/>
    <n v="5"/>
    <n v="130.22999999999999"/>
    <n v="1"/>
    <x v="9"/>
    <x v="4"/>
    <n v="21"/>
    <n v="6"/>
    <n v="2005"/>
    <n v="3"/>
    <s v="Ok"/>
    <s v="Ok"/>
    <b v="0"/>
    <n v="0"/>
    <s v="Ok"/>
    <s v="Ok"/>
    <s v="PD Collingwood "/>
    <s v="Eng"/>
    <n v="16"/>
    <n v="20"/>
    <x v="0"/>
    <n v="3"/>
    <s v="PD"/>
    <s v="Collingwood"/>
    <n v="11"/>
    <s v="COLLINGWOOD"/>
    <s v="PD Collingwood belongs to England"/>
  </r>
  <r>
    <n v="765"/>
    <x v="616"/>
    <s v="ME Trescothick (Eng)"/>
    <n v="104"/>
    <s v="Notout"/>
    <n v="197"/>
    <n v="134"/>
    <n v="8"/>
    <n v="1"/>
    <n v="77.61"/>
    <n v="2"/>
    <x v="0"/>
    <x v="12"/>
    <n v="7"/>
    <n v="7"/>
    <n v="2005"/>
    <n v="5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766"/>
    <x v="617"/>
    <s v="RT Ponting (Aus)"/>
    <n v="111"/>
    <s v="Out"/>
    <n v="157"/>
    <n v="115"/>
    <n v="14"/>
    <n v="1"/>
    <n v="96.52"/>
    <n v="2"/>
    <x v="2"/>
    <x v="7"/>
    <n v="10"/>
    <n v="7"/>
    <n v="2005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767"/>
    <x v="618"/>
    <s v="AC Gilchrist (Aus)"/>
    <n v="121"/>
    <s v="Notout"/>
    <n v="160"/>
    <n v="101"/>
    <n v="17"/>
    <n v="2"/>
    <n v="119.8"/>
    <n v="2"/>
    <x v="2"/>
    <x v="2"/>
    <n v="12"/>
    <n v="7"/>
    <n v="2005"/>
    <n v="3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768"/>
    <x v="619"/>
    <s v="Yuvraj Singh (India)"/>
    <n v="110"/>
    <s v="Out"/>
    <n v="149"/>
    <n v="114"/>
    <n v="11"/>
    <n v="1"/>
    <n v="96.49"/>
    <n v="1"/>
    <x v="7"/>
    <x v="63"/>
    <n v="7"/>
    <n v="8"/>
    <n v="2005"/>
    <n v="1"/>
    <s v="Slow"/>
    <s v="Ok"/>
    <b v="0"/>
    <n v="0"/>
    <s v="Slow"/>
    <s v="Slow"/>
    <s v="Yuvraj Singh "/>
    <s v="India"/>
    <n v="14"/>
    <n v="20"/>
    <x v="6"/>
    <n v="7"/>
    <s v="Yuvraj"/>
    <s v="Singh"/>
    <n v="5"/>
    <s v="SINGH"/>
    <e v="#N/A"/>
  </r>
  <r>
    <n v="769"/>
    <x v="620"/>
    <s v="L Vincent (NZ)"/>
    <n v="172"/>
    <s v="Out"/>
    <n v="168"/>
    <n v="120"/>
    <n v="16"/>
    <n v="9"/>
    <n v="143.33000000000001"/>
    <n v="1"/>
    <x v="8"/>
    <x v="86"/>
    <n v="24"/>
    <n v="8"/>
    <n v="2005"/>
    <n v="4"/>
    <s v="Ok"/>
    <s v="Ok"/>
    <b v="1"/>
    <n v="1"/>
    <s v="Ok"/>
    <s v="Ok"/>
    <s v="L Vincent "/>
    <s v="NZ"/>
    <n v="11"/>
    <n v="14"/>
    <x v="2"/>
    <n v="2"/>
    <s v="L"/>
    <s v="Vincent"/>
    <n v="7"/>
    <s v="VINCENT"/>
    <s v="L Vincent belongs to New Zealand"/>
  </r>
  <r>
    <n v="770"/>
    <x v="621"/>
    <s v="WU Tharanga (SL)"/>
    <n v="105"/>
    <s v="Out"/>
    <n v="157"/>
    <n v="110"/>
    <n v="9"/>
    <n v="0"/>
    <n v="95.45"/>
    <n v="1"/>
    <x v="9"/>
    <x v="63"/>
    <n v="2"/>
    <n v="9"/>
    <n v="2005"/>
    <n v="6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771"/>
    <x v="621"/>
    <s v="M Kaif (India)"/>
    <n v="102"/>
    <s v="Notout"/>
    <s v="-"/>
    <n v="121"/>
    <n v="11"/>
    <n v="0"/>
    <n v="84.29"/>
    <n v="2"/>
    <x v="1"/>
    <x v="71"/>
    <n v="2"/>
    <n v="9"/>
    <n v="2005"/>
    <n v="6"/>
    <s v="Slow"/>
    <s v="Ok"/>
    <b v="0"/>
    <n v="0"/>
    <s v="Slow"/>
    <s v="Slow"/>
    <s v="M Kaif "/>
    <s v="India"/>
    <n v="8"/>
    <n v="14"/>
    <x v="6"/>
    <n v="2"/>
    <s v="M"/>
    <s v="Kaif"/>
    <n v="4"/>
    <s v="KAIF"/>
    <e v="#N/A"/>
  </r>
  <r>
    <n v="772"/>
    <x v="622"/>
    <s v="Yuvraj Singh (India)"/>
    <n v="120"/>
    <s v="Out"/>
    <n v="155"/>
    <n v="124"/>
    <n v="12"/>
    <n v="1"/>
    <n v="96.77"/>
    <n v="2"/>
    <x v="8"/>
    <x v="71"/>
    <n v="4"/>
    <n v="9"/>
    <n v="2005"/>
    <n v="1"/>
    <s v="Slow"/>
    <s v="Ok"/>
    <b v="0"/>
    <n v="0"/>
    <s v="Slow"/>
    <s v="Slow"/>
    <s v="Yuvraj Singh "/>
    <s v="India"/>
    <n v="14"/>
    <n v="20"/>
    <x v="6"/>
    <n v="7"/>
    <s v="Yuvraj"/>
    <s v="Singh"/>
    <n v="5"/>
    <s v="SINGH"/>
    <e v="#N/A"/>
  </r>
  <r>
    <n v="773"/>
    <x v="623"/>
    <s v="NJ Astle (NZ)"/>
    <n v="115"/>
    <s v="Notout"/>
    <n v="188"/>
    <n v="131"/>
    <n v="13"/>
    <n v="1"/>
    <n v="87.78"/>
    <n v="2"/>
    <x v="5"/>
    <x v="71"/>
    <n v="6"/>
    <n v="9"/>
    <n v="2005"/>
    <n v="3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774"/>
    <x v="624"/>
    <s v="AC Gilchrist (Aus)"/>
    <n v="103"/>
    <s v="Out"/>
    <n v="129"/>
    <n v="79"/>
    <n v="8"/>
    <n v="4"/>
    <n v="130.37"/>
    <n v="1"/>
    <x v="18"/>
    <x v="92"/>
    <n v="7"/>
    <n v="10"/>
    <n v="2005"/>
    <n v="6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775"/>
    <x v="625"/>
    <s v="MS Dhoni (India)"/>
    <n v="183"/>
    <s v="Notout"/>
    <n v="210"/>
    <n v="145"/>
    <n v="15"/>
    <n v="10"/>
    <n v="126.2"/>
    <n v="2"/>
    <x v="6"/>
    <x v="38"/>
    <n v="31"/>
    <n v="10"/>
    <n v="2005"/>
    <n v="2"/>
    <s v="Ok"/>
    <s v="Ok"/>
    <b v="1"/>
    <n v="2"/>
    <s v="Ok"/>
    <s v="Ok"/>
    <s v="MS Dhoni "/>
    <s v="India"/>
    <n v="10"/>
    <n v="16"/>
    <x v="6"/>
    <n v="3"/>
    <s v="MS"/>
    <s v="Dhoni"/>
    <n v="5"/>
    <s v="DHONI"/>
    <e v="#N/A"/>
  </r>
  <r>
    <n v="776"/>
    <x v="625"/>
    <s v="KC Sangakkara (SL)"/>
    <n v="138"/>
    <s v="Notout"/>
    <n v="210"/>
    <n v="147"/>
    <n v="13"/>
    <n v="2"/>
    <n v="93.87"/>
    <n v="1"/>
    <x v="5"/>
    <x v="38"/>
    <n v="31"/>
    <n v="10"/>
    <n v="2005"/>
    <n v="2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777"/>
    <x v="626"/>
    <s v="G Gambhir (India)"/>
    <n v="103"/>
    <s v="Out"/>
    <n v="160"/>
    <n v="97"/>
    <n v="13"/>
    <n v="1"/>
    <n v="106.18"/>
    <n v="1"/>
    <x v="6"/>
    <x v="73"/>
    <n v="6"/>
    <n v="11"/>
    <n v="2005"/>
    <n v="1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778"/>
    <x v="626"/>
    <s v="R Dravid (India)"/>
    <n v="103"/>
    <s v="Notout"/>
    <n v="157"/>
    <n v="120"/>
    <n v="8"/>
    <n v="1"/>
    <n v="85.83"/>
    <n v="1"/>
    <x v="6"/>
    <x v="73"/>
    <n v="6"/>
    <n v="11"/>
    <n v="2005"/>
    <n v="1"/>
    <s v="Slow"/>
    <s v="Ok"/>
    <b v="0"/>
    <n v="0"/>
    <s v="Slow"/>
    <s v="Slow"/>
    <s v="R Dravid "/>
    <s v="India"/>
    <n v="10"/>
    <n v="16"/>
    <x v="6"/>
    <n v="2"/>
    <s v="R"/>
    <s v="Dravid"/>
    <n v="6"/>
    <s v="DRAVID"/>
    <e v="#N/A"/>
  </r>
  <r>
    <n v="779"/>
    <x v="627"/>
    <s v="Yuvraj Singh (India)"/>
    <n v="103"/>
    <s v="Out"/>
    <n v="192"/>
    <n v="122"/>
    <n v="10"/>
    <n v="3"/>
    <n v="84.42"/>
    <n v="1"/>
    <x v="10"/>
    <x v="44"/>
    <n v="16"/>
    <n v="11"/>
    <n v="2005"/>
    <n v="4"/>
    <s v="Slow"/>
    <s v="Ok"/>
    <b v="0"/>
    <n v="0"/>
    <s v="Slow"/>
    <s v="Slow"/>
    <s v="Yuvraj Singh "/>
    <s v="India"/>
    <n v="14"/>
    <n v="20"/>
    <x v="6"/>
    <n v="7"/>
    <s v="Yuvraj"/>
    <s v="Singh"/>
    <n v="5"/>
    <s v="SINGH"/>
    <e v="#N/A"/>
  </r>
  <r>
    <n v="780"/>
    <x v="628"/>
    <s v="GC Smith (SA)"/>
    <n v="134"/>
    <s v="Notout"/>
    <n v="146"/>
    <n v="124"/>
    <n v="20"/>
    <n v="1"/>
    <n v="108.06"/>
    <n v="2"/>
    <x v="5"/>
    <x v="41"/>
    <n v="25"/>
    <n v="11"/>
    <n v="2005"/>
    <n v="6"/>
    <s v="Ok"/>
    <s v="Ok"/>
    <b v="0"/>
    <n v="0"/>
    <s v="Ok"/>
    <s v="Ok"/>
    <s v="GC Smith "/>
    <s v="SA"/>
    <n v="10"/>
    <n v="13"/>
    <x v="8"/>
    <n v="3"/>
    <s v="GC"/>
    <s v="Smith"/>
    <n v="5"/>
    <s v="SMITH"/>
    <e v="#N/A"/>
  </r>
  <r>
    <n v="781"/>
    <x v="629"/>
    <s v="A Symonds (Aus)"/>
    <n v="156"/>
    <s v="Out"/>
    <n v="149"/>
    <n v="127"/>
    <n v="12"/>
    <n v="8"/>
    <n v="122.83"/>
    <n v="1"/>
    <x v="1"/>
    <x v="5"/>
    <n v="7"/>
    <n v="12"/>
    <n v="2005"/>
    <n v="4"/>
    <s v="Ok"/>
    <s v="Ok"/>
    <b v="1"/>
    <n v="1"/>
    <s v="Ok"/>
    <s v="Ok"/>
    <s v="A Symonds "/>
    <s v="Aus"/>
    <n v="11"/>
    <n v="15"/>
    <x v="4"/>
    <n v="2"/>
    <s v="A"/>
    <s v="Symonds"/>
    <n v="7"/>
    <s v="SYMONDS"/>
    <s v="A Symonds belongs to Australia"/>
  </r>
  <r>
    <n v="782"/>
    <x v="630"/>
    <s v="SB Styris (NZ)"/>
    <n v="101"/>
    <s v="Out"/>
    <n v="142"/>
    <n v="96"/>
    <n v="12"/>
    <n v="2"/>
    <n v="105.2"/>
    <n v="2"/>
    <x v="0"/>
    <x v="3"/>
    <n v="10"/>
    <n v="12"/>
    <n v="2005"/>
    <n v="7"/>
    <s v="Ok"/>
    <s v="Ok"/>
    <b v="0"/>
    <n v="0"/>
    <s v="Ok"/>
    <s v="Ok"/>
    <s v="SB Styris "/>
    <s v="NZ"/>
    <n v="11"/>
    <n v="14"/>
    <x v="2"/>
    <n v="3"/>
    <s v="SB"/>
    <s v="Styris"/>
    <n v="6"/>
    <s v="STYRIS"/>
    <s v="SB Styris belongs to New Zealand"/>
  </r>
  <r>
    <n v="783"/>
    <x v="631"/>
    <s v="Kamran Akmal (Pak)"/>
    <n v="102"/>
    <s v="Out"/>
    <n v="156"/>
    <n v="111"/>
    <n v="15"/>
    <n v="1"/>
    <n v="91.89"/>
    <n v="2"/>
    <x v="2"/>
    <x v="14"/>
    <n v="12"/>
    <n v="12"/>
    <n v="2005"/>
    <n v="2"/>
    <s v="Slow"/>
    <s v="Ok"/>
    <b v="0"/>
    <n v="0"/>
    <s v="Slow"/>
    <s v="Slow"/>
    <s v="Kamran Akmal "/>
    <s v="Pak"/>
    <n v="14"/>
    <n v="18"/>
    <x v="3"/>
    <n v="7"/>
    <s v="Kamran"/>
    <s v="Akmal"/>
    <n v="5"/>
    <s v="AKMAL"/>
    <s v="Kamran Akmal belongs to Pakistan"/>
  </r>
  <r>
    <n v="784"/>
    <x v="632"/>
    <s v="Kamran Akmal (Pak)"/>
    <n v="109"/>
    <s v="Out"/>
    <n v="128"/>
    <n v="111"/>
    <n v="12"/>
    <n v="0"/>
    <n v="98.19"/>
    <n v="1"/>
    <x v="2"/>
    <x v="21"/>
    <n v="15"/>
    <n v="12"/>
    <n v="2005"/>
    <n v="5"/>
    <s v="Slow"/>
    <s v="Ok"/>
    <b v="0"/>
    <n v="0"/>
    <s v="Slow"/>
    <s v="Slow"/>
    <s v="Kamran Akmal "/>
    <s v="Pak"/>
    <n v="14"/>
    <n v="18"/>
    <x v="3"/>
    <n v="7"/>
    <s v="Kamran"/>
    <s v="Akmal"/>
    <n v="5"/>
    <s v="AKMAL"/>
    <s v="Kamran Akmal belongs to Pakistan"/>
  </r>
  <r>
    <n v="785"/>
    <x v="633"/>
    <s v="WU Tharanga (SL)"/>
    <n v="103"/>
    <s v="Out"/>
    <n v="155"/>
    <n v="125"/>
    <n v="14"/>
    <n v="0"/>
    <n v="82.4"/>
    <n v="1"/>
    <x v="1"/>
    <x v="3"/>
    <n v="3"/>
    <n v="1"/>
    <n v="2006"/>
    <n v="3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786"/>
    <x v="634"/>
    <s v="PG Fulton (NZ)"/>
    <n v="112"/>
    <s v="Out"/>
    <n v="180"/>
    <n v="131"/>
    <n v="8"/>
    <n v="2"/>
    <n v="85.49"/>
    <n v="2"/>
    <x v="6"/>
    <x v="51"/>
    <n v="8"/>
    <n v="1"/>
    <n v="2006"/>
    <n v="1"/>
    <s v="Slow"/>
    <s v="Ok"/>
    <b v="0"/>
    <n v="0"/>
    <s v="Slow"/>
    <s v="Slow"/>
    <s v="PG Fulton "/>
    <s v="NZ"/>
    <n v="11"/>
    <n v="14"/>
    <x v="2"/>
    <n v="3"/>
    <s v="PG"/>
    <s v="Fulton"/>
    <n v="6"/>
    <s v="FULTON"/>
    <s v="PG Fulton belongs to New Zealand"/>
  </r>
  <r>
    <n v="787"/>
    <x v="635"/>
    <s v="ST Jayasuriya (SL)"/>
    <n v="114"/>
    <s v="Out"/>
    <n v="132"/>
    <n v="96"/>
    <n v="10"/>
    <n v="4"/>
    <n v="118.75"/>
    <n v="1"/>
    <x v="0"/>
    <x v="11"/>
    <n v="22"/>
    <n v="1"/>
    <n v="2006"/>
    <n v="1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788"/>
    <x v="636"/>
    <s v="HH Dippenaar (SA)"/>
    <n v="125"/>
    <s v="Notout"/>
    <n v="209"/>
    <n v="145"/>
    <n v="7"/>
    <n v="0"/>
    <n v="86.2"/>
    <n v="1"/>
    <x v="6"/>
    <x v="22"/>
    <n v="24"/>
    <n v="1"/>
    <n v="2006"/>
    <n v="3"/>
    <s v="Slow"/>
    <s v="Ok"/>
    <b v="0"/>
    <n v="0"/>
    <s v="Slow"/>
    <s v="Slow"/>
    <s v="HH Dippenaar "/>
    <s v="SA"/>
    <n v="14"/>
    <n v="17"/>
    <x v="8"/>
    <n v="3"/>
    <s v="HH"/>
    <s v="Dippenaar"/>
    <n v="9"/>
    <s v="DIPPENAAR"/>
    <e v="#N/A"/>
  </r>
  <r>
    <n v="789"/>
    <x v="637"/>
    <s v="AC Gilchrist (Aus)"/>
    <n v="116"/>
    <s v="Out"/>
    <n v="131"/>
    <n v="105"/>
    <n v="11"/>
    <n v="4"/>
    <n v="110.47"/>
    <n v="2"/>
    <x v="6"/>
    <x v="34"/>
    <n v="29"/>
    <n v="1"/>
    <n v="2006"/>
    <n v="1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790"/>
    <x v="638"/>
    <s v="Salman Butt (Pak)"/>
    <n v="101"/>
    <s v="Out"/>
    <n v="147"/>
    <n v="111"/>
    <n v="15"/>
    <n v="0"/>
    <n v="90.99"/>
    <n v="2"/>
    <x v="5"/>
    <x v="69"/>
    <n v="6"/>
    <n v="2"/>
    <n v="2006"/>
    <n v="2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791"/>
    <x v="638"/>
    <s v="SR Tendulkar (India)"/>
    <n v="100"/>
    <s v="Out"/>
    <n v="188"/>
    <n v="113"/>
    <n v="10"/>
    <n v="1"/>
    <n v="88.49"/>
    <n v="1"/>
    <x v="3"/>
    <x v="69"/>
    <n v="6"/>
    <n v="2"/>
    <n v="2006"/>
    <n v="2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792"/>
    <x v="639"/>
    <s v="A Symonds (Aus)"/>
    <n v="151"/>
    <s v="Out"/>
    <n v="194"/>
    <n v="127"/>
    <n v="13"/>
    <n v="3"/>
    <n v="118.89"/>
    <n v="1"/>
    <x v="6"/>
    <x v="11"/>
    <n v="12"/>
    <n v="2"/>
    <n v="2006"/>
    <n v="1"/>
    <s v="Ok"/>
    <s v="Ok"/>
    <b v="0"/>
    <n v="0"/>
    <s v="Ok"/>
    <s v="Ok"/>
    <s v="A Symonds "/>
    <s v="Aus"/>
    <n v="11"/>
    <n v="15"/>
    <x v="4"/>
    <n v="2"/>
    <s v="A"/>
    <s v="Symonds"/>
    <n v="7"/>
    <s v="SYMONDS"/>
    <s v="A Symonds belongs to Australia"/>
  </r>
  <r>
    <n v="793"/>
    <x v="639"/>
    <s v="RT Ponting (Aus)"/>
    <n v="124"/>
    <s v="Out"/>
    <n v="178"/>
    <n v="127"/>
    <n v="9"/>
    <n v="3"/>
    <n v="97.63"/>
    <n v="1"/>
    <x v="6"/>
    <x v="11"/>
    <n v="12"/>
    <n v="2"/>
    <n v="2006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794"/>
    <x v="640"/>
    <s v="Shoaib Malik (Pak)"/>
    <n v="108"/>
    <s v="Out"/>
    <n v="168"/>
    <n v="120"/>
    <n v="11"/>
    <n v="1"/>
    <n v="90"/>
    <n v="1"/>
    <x v="5"/>
    <x v="14"/>
    <n v="13"/>
    <n v="2"/>
    <n v="2006"/>
    <n v="2"/>
    <s v="Slow"/>
    <s v="Ok"/>
    <b v="0"/>
    <n v="0"/>
    <s v="Slow"/>
    <s v="Slow"/>
    <s v="Shoaib Malik "/>
    <s v="Pak"/>
    <n v="14"/>
    <n v="18"/>
    <x v="3"/>
    <n v="7"/>
    <s v="Shoaib"/>
    <s v="Malik"/>
    <n v="5"/>
    <s v="MALIK"/>
    <s v="Shoaib Malik belongs to Pakistan"/>
  </r>
  <r>
    <n v="795"/>
    <x v="641"/>
    <s v="AC Gilchrist (Aus)"/>
    <n v="122"/>
    <s v="Out"/>
    <s v="-"/>
    <n v="91"/>
    <n v="13"/>
    <n v="4"/>
    <n v="134.06"/>
    <n v="2"/>
    <x v="6"/>
    <x v="20"/>
    <n v="14"/>
    <n v="2"/>
    <n v="2006"/>
    <n v="3"/>
    <s v="Ok"/>
    <s v="Ok"/>
    <b v="0"/>
    <n v="0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796"/>
    <x v="641"/>
    <s v="SM Katich (Aus)"/>
    <n v="107"/>
    <s v="Notout"/>
    <s v="-"/>
    <n v="142"/>
    <n v="9"/>
    <n v="0"/>
    <n v="75.349999999999994"/>
    <n v="2"/>
    <x v="6"/>
    <x v="20"/>
    <n v="14"/>
    <n v="2"/>
    <n v="2006"/>
    <n v="3"/>
    <s v="Slow"/>
    <s v="Ok"/>
    <b v="0"/>
    <n v="0"/>
    <s v="Slow"/>
    <s v="Slow"/>
    <s v="SM Katich "/>
    <s v="Aus"/>
    <n v="11"/>
    <n v="15"/>
    <x v="4"/>
    <n v="3"/>
    <s v="SM"/>
    <s v="Katich"/>
    <n v="6"/>
    <s v="KATICH"/>
    <s v="SM Katich belongs to Australia"/>
  </r>
  <r>
    <n v="797"/>
    <x v="642"/>
    <s v="Yuvraj Singh (India)"/>
    <n v="107"/>
    <s v="Notout"/>
    <n v="155"/>
    <n v="93"/>
    <n v="14"/>
    <n v="0"/>
    <n v="115.05"/>
    <n v="2"/>
    <x v="3"/>
    <x v="21"/>
    <n v="19"/>
    <n v="2"/>
    <n v="2006"/>
    <n v="1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798"/>
    <x v="643"/>
    <s v="NJ Astle (NZ)"/>
    <n v="118"/>
    <s v="Notout"/>
    <n v="179"/>
    <n v="126"/>
    <n v="7"/>
    <n v="3"/>
    <n v="93.65"/>
    <n v="1"/>
    <x v="7"/>
    <x v="3"/>
    <n v="25"/>
    <n v="2"/>
    <n v="2006"/>
    <n v="7"/>
    <s v="Slow"/>
    <s v="Ok"/>
    <b v="0"/>
    <n v="0"/>
    <s v="Slow"/>
    <s v="Slow"/>
    <s v="NJ Astle "/>
    <s v="NZ"/>
    <n v="10"/>
    <n v="13"/>
    <x v="2"/>
    <n v="3"/>
    <s v="NJ"/>
    <s v="Astle"/>
    <n v="5"/>
    <s v="ASTLE"/>
    <s v="NJ Astle belongs to New Zealand"/>
  </r>
  <r>
    <n v="799"/>
    <x v="643"/>
    <s v="KC Sangakkara (SL)"/>
    <n v="109"/>
    <s v="Out"/>
    <n v="200"/>
    <n v="125"/>
    <n v="11"/>
    <n v="0"/>
    <n v="87.2"/>
    <n v="1"/>
    <x v="9"/>
    <x v="53"/>
    <n v="25"/>
    <n v="2"/>
    <n v="2006"/>
    <n v="7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800"/>
    <x v="644"/>
    <s v="GC Smith (SA)"/>
    <n v="119"/>
    <s v="Notout"/>
    <n v="172"/>
    <n v="124"/>
    <n v="12"/>
    <n v="1"/>
    <n v="95.96"/>
    <n v="2"/>
    <x v="0"/>
    <x v="62"/>
    <n v="26"/>
    <n v="2"/>
    <n v="2006"/>
    <n v="1"/>
    <s v="Slow"/>
    <s v="Ok"/>
    <b v="0"/>
    <n v="0"/>
    <s v="Slow"/>
    <s v="Slow"/>
    <s v="GC Smith "/>
    <s v="SA"/>
    <n v="10"/>
    <n v="13"/>
    <x v="8"/>
    <n v="3"/>
    <s v="GC"/>
    <s v="Smith"/>
    <n v="5"/>
    <s v="SMITH"/>
    <e v="#N/A"/>
  </r>
  <r>
    <n v="801"/>
    <x v="645"/>
    <s v="RS Morton (WI)"/>
    <n v="110"/>
    <s v="Notout"/>
    <n v="197"/>
    <n v="155"/>
    <n v="7"/>
    <n v="0"/>
    <n v="70.959999999999994"/>
    <n v="2"/>
    <x v="1"/>
    <x v="51"/>
    <n v="1"/>
    <n v="3"/>
    <n v="2006"/>
    <n v="4"/>
    <s v="Slow"/>
    <s v="Ok"/>
    <b v="0"/>
    <n v="0"/>
    <s v="Slow"/>
    <s v="Slow"/>
    <s v="RS Morton "/>
    <s v="WI"/>
    <n v="11"/>
    <n v="14"/>
    <x v="1"/>
    <n v="3"/>
    <s v="RS"/>
    <s v="Morton"/>
    <n v="6"/>
    <s v="MORTON"/>
    <s v="RS Morton belongs to West Indies"/>
  </r>
  <r>
    <n v="802"/>
    <x v="645"/>
    <s v="L Vincent (NZ)"/>
    <n v="102"/>
    <s v="Out"/>
    <n v="187"/>
    <n v="117"/>
    <n v="10"/>
    <n v="1"/>
    <n v="87.17"/>
    <n v="1"/>
    <x v="7"/>
    <x v="51"/>
    <n v="1"/>
    <n v="3"/>
    <n v="2006"/>
    <n v="4"/>
    <s v="Slow"/>
    <s v="Ok"/>
    <b v="0"/>
    <n v="0"/>
    <s v="Slow"/>
    <s v="Slow"/>
    <s v="L Vincent "/>
    <s v="NZ"/>
    <n v="11"/>
    <n v="14"/>
    <x v="2"/>
    <n v="2"/>
    <s v="L"/>
    <s v="Vincent"/>
    <n v="7"/>
    <s v="VINCENT"/>
    <s v="L Vincent belongs to New Zealand"/>
  </r>
  <r>
    <n v="803"/>
    <x v="646"/>
    <s v="HH Dippenaar (SA)"/>
    <n v="101"/>
    <s v="Out"/>
    <n v="220"/>
    <n v="145"/>
    <n v="9"/>
    <n v="0"/>
    <n v="69.650000000000006"/>
    <n v="1"/>
    <x v="0"/>
    <x v="66"/>
    <n v="10"/>
    <n v="3"/>
    <n v="2006"/>
    <n v="6"/>
    <s v="Slow"/>
    <s v="Ok"/>
    <b v="0"/>
    <n v="0"/>
    <s v="Slow"/>
    <s v="Slow"/>
    <s v="HH Dippenaar "/>
    <s v="SA"/>
    <n v="14"/>
    <n v="17"/>
    <x v="8"/>
    <n v="3"/>
    <s v="HH"/>
    <s v="Dippenaar"/>
    <n v="9"/>
    <s v="DIPPENAAR"/>
    <e v="#N/A"/>
  </r>
  <r>
    <n v="804"/>
    <x v="647"/>
    <s v="HH Gibbs (SA)"/>
    <n v="175"/>
    <s v="Out"/>
    <n v="142"/>
    <n v="111"/>
    <n v="21"/>
    <n v="7"/>
    <n v="157.65"/>
    <n v="2"/>
    <x v="0"/>
    <x v="68"/>
    <n v="12"/>
    <n v="3"/>
    <n v="2006"/>
    <n v="1"/>
    <s v="Good"/>
    <s v="Phenominal"/>
    <b v="0"/>
    <n v="1"/>
    <s v="Good"/>
    <s v="Good"/>
    <s v="HH Gibbs "/>
    <s v="SA"/>
    <n v="10"/>
    <n v="13"/>
    <x v="8"/>
    <n v="3"/>
    <s v="HH"/>
    <s v="Gibbs"/>
    <n v="5"/>
    <s v="GIBBS"/>
    <e v="#N/A"/>
  </r>
  <r>
    <n v="805"/>
    <x v="647"/>
    <s v="RT Ponting (Aus)"/>
    <n v="164"/>
    <s v="Out"/>
    <n v="154"/>
    <n v="105"/>
    <n v="13"/>
    <n v="9"/>
    <n v="156.19"/>
    <n v="1"/>
    <x v="10"/>
    <x v="68"/>
    <n v="12"/>
    <n v="3"/>
    <n v="2006"/>
    <n v="1"/>
    <s v="Good"/>
    <s v="Phenominal"/>
    <b v="1"/>
    <n v="2"/>
    <s v="Good"/>
    <s v="Good"/>
    <s v="RT Ponting "/>
    <s v="Aus"/>
    <n v="12"/>
    <n v="16"/>
    <x v="4"/>
    <n v="3"/>
    <s v="RT"/>
    <s v="Ponting"/>
    <n v="7"/>
    <s v="PONTING"/>
    <s v="RT Ponting belongs to Australia"/>
  </r>
  <r>
    <n v="806"/>
    <x v="648"/>
    <s v="Rajin Saleh (Ban)"/>
    <n v="108"/>
    <s v="Notout"/>
    <n v="178"/>
    <n v="113"/>
    <n v="16"/>
    <n v="0"/>
    <n v="95.57"/>
    <n v="2"/>
    <x v="12"/>
    <x v="108"/>
    <n v="25"/>
    <n v="3"/>
    <n v="2006"/>
    <n v="7"/>
    <s v="Slow"/>
    <s v="Ok"/>
    <b v="0"/>
    <n v="0"/>
    <s v="Slow"/>
    <s v="Slow"/>
    <s v="Rajin Saleh "/>
    <s v="Ban"/>
    <n v="13"/>
    <n v="17"/>
    <x v="10"/>
    <n v="6"/>
    <s v="Rajin"/>
    <s v="Saleh"/>
    <n v="5"/>
    <s v="SALEH"/>
    <e v="#N/A"/>
  </r>
  <r>
    <n v="807"/>
    <x v="649"/>
    <s v="Yuvraj Singh (India)"/>
    <n v="103"/>
    <s v="Out"/>
    <n v="114"/>
    <n v="76"/>
    <n v="10"/>
    <n v="3"/>
    <n v="135.52000000000001"/>
    <n v="1"/>
    <x v="2"/>
    <x v="97"/>
    <n v="3"/>
    <n v="4"/>
    <n v="2006"/>
    <n v="2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808"/>
    <x v="650"/>
    <s v="A Symonds (Aus)"/>
    <n v="103"/>
    <s v="Notout"/>
    <n v="143"/>
    <n v="125"/>
    <n v="6"/>
    <n v="2"/>
    <n v="82.4"/>
    <n v="1"/>
    <x v="9"/>
    <x v="108"/>
    <n v="26"/>
    <n v="4"/>
    <n v="2006"/>
    <n v="4"/>
    <s v="Slow"/>
    <s v="Ok"/>
    <b v="0"/>
    <n v="0"/>
    <s v="Slow"/>
    <s v="Slow"/>
    <s v="A Symonds "/>
    <s v="Aus"/>
    <n v="11"/>
    <n v="15"/>
    <x v="4"/>
    <n v="2"/>
    <s v="A"/>
    <s v="Symonds"/>
    <n v="7"/>
    <s v="SYMONDS"/>
    <s v="A Symonds belongs to Australia"/>
  </r>
  <r>
    <n v="809"/>
    <x v="651"/>
    <s v="RS Morton (WI)"/>
    <n v="109"/>
    <s v="Out"/>
    <s v="-"/>
    <n v="150"/>
    <n v="12"/>
    <n v="1"/>
    <n v="72.66"/>
    <n v="1"/>
    <x v="8"/>
    <x v="36"/>
    <n v="13"/>
    <n v="5"/>
    <n v="2006"/>
    <n v="7"/>
    <s v="Slow"/>
    <s v="Ok"/>
    <b v="0"/>
    <n v="0"/>
    <s v="Slow"/>
    <s v="Slow"/>
    <s v="RS Morton "/>
    <s v="WI"/>
    <n v="11"/>
    <n v="14"/>
    <x v="1"/>
    <n v="3"/>
    <s v="RS"/>
    <s v="Morton"/>
    <n v="6"/>
    <s v="MORTON"/>
    <s v="RS Morton belongs to West Indies"/>
  </r>
  <r>
    <n v="810"/>
    <x v="652"/>
    <s v="CH Gayle (WI)"/>
    <n v="123"/>
    <s v="Out"/>
    <n v="187"/>
    <n v="130"/>
    <n v="18"/>
    <n v="2"/>
    <n v="94.61"/>
    <n v="1"/>
    <x v="5"/>
    <x v="29"/>
    <n v="18"/>
    <n v="5"/>
    <n v="2006"/>
    <n v="5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811"/>
    <x v="652"/>
    <s v="R Dravid (India)"/>
    <n v="105"/>
    <s v="Out"/>
    <n v="184"/>
    <n v="102"/>
    <n v="10"/>
    <n v="2"/>
    <n v="102.94"/>
    <n v="2"/>
    <x v="7"/>
    <x v="29"/>
    <n v="18"/>
    <n v="5"/>
    <n v="2006"/>
    <n v="5"/>
    <s v="Ok"/>
    <s v="Ok"/>
    <b v="0"/>
    <n v="0"/>
    <s v="Ok"/>
    <s v="Ok"/>
    <s v="R Dravid "/>
    <s v="India"/>
    <n v="10"/>
    <n v="16"/>
    <x v="6"/>
    <n v="2"/>
    <s v="R"/>
    <s v="Dravid"/>
    <n v="6"/>
    <s v="DRAVID"/>
    <e v="#N/A"/>
  </r>
  <r>
    <n v="812"/>
    <x v="653"/>
    <s v="V Sibanda (Zim)"/>
    <n v="116"/>
    <s v="Out"/>
    <n v="181"/>
    <n v="137"/>
    <n v="9"/>
    <n v="1"/>
    <n v="84.67"/>
    <n v="1"/>
    <x v="19"/>
    <x v="36"/>
    <n v="20"/>
    <n v="5"/>
    <n v="2006"/>
    <n v="7"/>
    <s v="Slow"/>
    <s v="Ok"/>
    <b v="0"/>
    <n v="0"/>
    <s v="Slow"/>
    <s v="Slow"/>
    <s v="V Sibanda "/>
    <s v="Zim"/>
    <n v="11"/>
    <n v="15"/>
    <x v="7"/>
    <n v="2"/>
    <s v="V"/>
    <s v="Sibanda"/>
    <n v="7"/>
    <s v="SIBANDA"/>
    <e v="#N/A"/>
  </r>
  <r>
    <n v="813"/>
    <x v="654"/>
    <s v="RR Sarwan (WI)"/>
    <n v="115"/>
    <s v="Notout"/>
    <s v="-"/>
    <n v="119"/>
    <n v="10"/>
    <n v="2"/>
    <n v="96.63"/>
    <n v="2"/>
    <x v="5"/>
    <x v="109"/>
    <n v="23"/>
    <n v="5"/>
    <n v="2006"/>
    <n v="3"/>
    <s v="Slow"/>
    <s v="Ok"/>
    <b v="0"/>
    <n v="0"/>
    <s v="Slow"/>
    <s v="Slow"/>
    <s v="RR Sarwan "/>
    <s v="WI"/>
    <n v="11"/>
    <n v="14"/>
    <x v="1"/>
    <n v="3"/>
    <s v="RR"/>
    <s v="Sarwan"/>
    <n v="6"/>
    <s v="SARWAN"/>
    <s v="RR Sarwan belongs to West Indies"/>
  </r>
  <r>
    <n v="814"/>
    <x v="655"/>
    <s v="ME Trescothick (Eng)"/>
    <n v="113"/>
    <s v="Out"/>
    <n v="172"/>
    <n v="114"/>
    <n v="12"/>
    <n v="0"/>
    <n v="99.12"/>
    <n v="1"/>
    <x v="20"/>
    <x v="110"/>
    <n v="13"/>
    <n v="6"/>
    <n v="2006"/>
    <n v="3"/>
    <s v="Slow"/>
    <s v="Ok"/>
    <b v="0"/>
    <n v="0"/>
    <s v="Slow"/>
    <s v="Slow"/>
    <s v="ME Trescothick "/>
    <s v="Eng"/>
    <n v="16"/>
    <n v="20"/>
    <x v="0"/>
    <n v="3"/>
    <s v="ME"/>
    <s v="Trescothick"/>
    <n v="11"/>
    <s v="TRESCOTHICK"/>
    <s v="ME Trescothick belongs to England"/>
  </r>
  <r>
    <n v="815"/>
    <x v="656"/>
    <s v="WU Tharanga (SL)"/>
    <n v="120"/>
    <s v="Out"/>
    <n v="221"/>
    <n v="156"/>
    <n v="14"/>
    <n v="0"/>
    <n v="76.92"/>
    <n v="1"/>
    <x v="2"/>
    <x v="7"/>
    <n v="17"/>
    <n v="6"/>
    <n v="2006"/>
    <n v="7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816"/>
    <x v="657"/>
    <s v="ST Jayasuriya (SL)"/>
    <n v="122"/>
    <s v="Out"/>
    <n v="173"/>
    <n v="136"/>
    <n v="15"/>
    <n v="2"/>
    <n v="89.7"/>
    <n v="1"/>
    <x v="2"/>
    <x v="2"/>
    <n v="20"/>
    <n v="6"/>
    <n v="2006"/>
    <n v="3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817"/>
    <x v="658"/>
    <s v="DPMD Jayawardene (SL)"/>
    <n v="126"/>
    <s v="Notout"/>
    <n v="153"/>
    <n v="127"/>
    <n v="19"/>
    <n v="0"/>
    <n v="99.21"/>
    <n v="2"/>
    <x v="2"/>
    <x v="91"/>
    <n v="24"/>
    <n v="6"/>
    <n v="2006"/>
    <n v="7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818"/>
    <x v="659"/>
    <s v="DPMD Jayawardene (SL)"/>
    <n v="100"/>
    <s v="Out"/>
    <n v="155"/>
    <n v="83"/>
    <n v="9"/>
    <n v="0"/>
    <n v="120.48"/>
    <n v="1"/>
    <x v="2"/>
    <x v="0"/>
    <n v="28"/>
    <n v="6"/>
    <n v="2006"/>
    <n v="4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819"/>
    <x v="660"/>
    <s v="ST Jayasuriya (SL)"/>
    <n v="152"/>
    <s v="Out"/>
    <n v="148"/>
    <n v="99"/>
    <n v="20"/>
    <n v="4"/>
    <n v="153.53"/>
    <n v="2"/>
    <x v="2"/>
    <x v="12"/>
    <n v="1"/>
    <n v="7"/>
    <n v="2006"/>
    <n v="7"/>
    <s v="Good"/>
    <s v="Phenominal"/>
    <b v="0"/>
    <n v="1"/>
    <s v="Good"/>
    <s v="Good"/>
    <s v="ST Jayasuriya "/>
    <s v="SL"/>
    <n v="15"/>
    <n v="18"/>
    <x v="5"/>
    <n v="3"/>
    <s v="ST"/>
    <s v="Jayasuriya"/>
    <n v="10"/>
    <s v="JAYASURIYA"/>
    <s v="ST Jayasuriya belongs to Sri Lanka"/>
  </r>
  <r>
    <n v="820"/>
    <x v="660"/>
    <s v="ME Trescothick (Eng)"/>
    <n v="121"/>
    <s v="Out"/>
    <n v="176"/>
    <n v="118"/>
    <n v="16"/>
    <n v="1"/>
    <n v="102.54"/>
    <n v="1"/>
    <x v="6"/>
    <x v="12"/>
    <n v="1"/>
    <n v="7"/>
    <n v="2006"/>
    <n v="7"/>
    <s v="Ok"/>
    <s v="Ok"/>
    <b v="0"/>
    <n v="0"/>
    <s v="Ok"/>
    <s v="Ok"/>
    <s v="ME Trescothick "/>
    <s v="Eng"/>
    <n v="16"/>
    <n v="20"/>
    <x v="0"/>
    <n v="3"/>
    <s v="ME"/>
    <s v="Trescothick"/>
    <n v="11"/>
    <s v="TRESCOTHICK"/>
    <s v="ME Trescothick belongs to England"/>
  </r>
  <r>
    <n v="821"/>
    <x v="660"/>
    <s v="WU Tharanga (SL)"/>
    <n v="109"/>
    <s v="Out"/>
    <n v="144"/>
    <n v="102"/>
    <n v="14"/>
    <n v="1"/>
    <n v="106.86"/>
    <n v="2"/>
    <x v="2"/>
    <x v="12"/>
    <n v="1"/>
    <n v="7"/>
    <n v="2006"/>
    <n v="7"/>
    <s v="Ok"/>
    <s v="Ok"/>
    <b v="0"/>
    <n v="0"/>
    <s v="Ok"/>
    <s v="Ok"/>
    <s v="WU Tharanga "/>
    <s v="SL"/>
    <n v="13"/>
    <n v="16"/>
    <x v="5"/>
    <n v="3"/>
    <s v="WU"/>
    <s v="Tharanga"/>
    <n v="8"/>
    <s v="THARANGA"/>
    <s v="WU Tharanga belongs to Sri Lanka"/>
  </r>
  <r>
    <n v="822"/>
    <x v="661"/>
    <s v="ST Jayasuriya (SL)"/>
    <n v="157"/>
    <s v="Out"/>
    <n v="157"/>
    <n v="104"/>
    <n v="24"/>
    <n v="1"/>
    <n v="150.96"/>
    <n v="1"/>
    <x v="13"/>
    <x v="111"/>
    <n v="4"/>
    <n v="7"/>
    <n v="2006"/>
    <n v="3"/>
    <s v="Good"/>
    <s v="Ok"/>
    <b v="0"/>
    <n v="1"/>
    <s v="Good"/>
    <s v="Good"/>
    <s v="ST Jayasuriya "/>
    <s v="SL"/>
    <n v="15"/>
    <n v="18"/>
    <x v="5"/>
    <n v="3"/>
    <s v="ST"/>
    <s v="Jayasuriya"/>
    <n v="10"/>
    <s v="JAYASURIYA"/>
    <s v="ST Jayasuriya belongs to Sri Lanka"/>
  </r>
  <r>
    <n v="823"/>
    <x v="661"/>
    <s v="TM Dilshan (SL)"/>
    <n v="117"/>
    <s v="Notout"/>
    <n v="97"/>
    <n v="78"/>
    <n v="15"/>
    <n v="2"/>
    <n v="150"/>
    <n v="1"/>
    <x v="13"/>
    <x v="111"/>
    <n v="4"/>
    <n v="7"/>
    <n v="2006"/>
    <n v="3"/>
    <s v="Ok"/>
    <s v="Ok"/>
    <b v="0"/>
    <n v="0"/>
    <s v="Good"/>
    <s v="Good"/>
    <s v="TM Dilshan "/>
    <s v="SL"/>
    <n v="12"/>
    <n v="15"/>
    <x v="5"/>
    <n v="3"/>
    <s v="TM"/>
    <s v="Dilshan"/>
    <n v="7"/>
    <s v="DILSHAN"/>
    <s v="TM Dilshan belongs to Sri Lanka"/>
  </r>
  <r>
    <n v="824"/>
    <x v="662"/>
    <s v="Shahriar Nafees (Ban)"/>
    <n v="118"/>
    <s v="Notout"/>
    <n v="184"/>
    <n v="148"/>
    <n v="12"/>
    <n v="0"/>
    <n v="79.72"/>
    <n v="2"/>
    <x v="8"/>
    <x v="71"/>
    <n v="6"/>
    <n v="8"/>
    <n v="2006"/>
    <n v="1"/>
    <s v="Slow"/>
    <s v="Ok"/>
    <b v="0"/>
    <n v="0"/>
    <s v="Slow"/>
    <s v="Slow"/>
    <s v="Shahriar Nafees "/>
    <s v="Ban"/>
    <n v="17"/>
    <n v="21"/>
    <x v="10"/>
    <n v="9"/>
    <s v="Shahriar"/>
    <s v="Nafees"/>
    <n v="6"/>
    <s v="NAFEES"/>
    <e v="#N/A"/>
  </r>
  <r>
    <n v="825"/>
    <x v="663"/>
    <s v="IH Romaine (Ber)"/>
    <n v="101"/>
    <s v="Out"/>
    <n v="147"/>
    <n v="111"/>
    <n v="13"/>
    <n v="5"/>
    <n v="90.99"/>
    <n v="1"/>
    <x v="21"/>
    <x v="85"/>
    <n v="21"/>
    <n v="8"/>
    <n v="2006"/>
    <n v="2"/>
    <s v="Slow"/>
    <s v="Ok"/>
    <b v="0"/>
    <n v="0"/>
    <s v="Slow"/>
    <s v="Slow"/>
    <s v="IH Romaine "/>
    <s v="Ber"/>
    <n v="12"/>
    <n v="16"/>
    <x v="14"/>
    <n v="3"/>
    <s v="IH"/>
    <s v="Romaine"/>
    <n v="7"/>
    <s v="ROMAINE"/>
    <e v="#N/A"/>
  </r>
  <r>
    <n v="826"/>
    <x v="664"/>
    <s v="Younis Khan (Pak)"/>
    <n v="101"/>
    <s v="Out"/>
    <n v="155"/>
    <n v="109"/>
    <n v="13"/>
    <n v="1"/>
    <n v="92.66"/>
    <n v="2"/>
    <x v="2"/>
    <x v="106"/>
    <n v="5"/>
    <n v="9"/>
    <n v="2006"/>
    <n v="3"/>
    <s v="Slow"/>
    <s v="Ok"/>
    <b v="0"/>
    <n v="0"/>
    <s v="Slow"/>
    <s v="Slow"/>
    <s v="Younis Khan "/>
    <s v="Pak"/>
    <n v="13"/>
    <n v="17"/>
    <x v="3"/>
    <n v="7"/>
    <s v="Younis"/>
    <s v="Khan"/>
    <n v="4"/>
    <s v="KHAN"/>
    <s v="Younis Khan belongs to Pakistan"/>
  </r>
  <r>
    <n v="827"/>
    <x v="665"/>
    <s v="SR Tendulkar (India)"/>
    <n v="141"/>
    <s v="Notout"/>
    <s v="-"/>
    <n v="148"/>
    <n v="13"/>
    <n v="5"/>
    <n v="95.27"/>
    <n v="1"/>
    <x v="7"/>
    <x v="112"/>
    <n v="14"/>
    <n v="9"/>
    <n v="2006"/>
    <n v="5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828"/>
    <x v="666"/>
    <s v="MEK Hussey (Aus)"/>
    <n v="109"/>
    <s v="Notout"/>
    <n v="130"/>
    <n v="90"/>
    <n v="10"/>
    <n v="3"/>
    <n v="121.11"/>
    <n v="1"/>
    <x v="7"/>
    <x v="112"/>
    <n v="18"/>
    <n v="9"/>
    <n v="2006"/>
    <n v="2"/>
    <s v="Ok"/>
    <s v="Ok"/>
    <b v="0"/>
    <n v="0"/>
    <s v="Ok"/>
    <s v="Ok"/>
    <s v="MEK Hussey "/>
    <s v="Aus"/>
    <n v="12"/>
    <n v="16"/>
    <x v="4"/>
    <n v="4"/>
    <s v="MEK"/>
    <s v="Hussey"/>
    <n v="6"/>
    <s v="HUSSEY"/>
    <s v="MEK Hussey belongs to Australia"/>
  </r>
  <r>
    <n v="829"/>
    <x v="667"/>
    <s v="MV Boucher (SA)"/>
    <n v="147"/>
    <s v="Notout"/>
    <n v="90"/>
    <n v="68"/>
    <n v="8"/>
    <n v="10"/>
    <n v="216.17"/>
    <n v="1"/>
    <x v="8"/>
    <x v="93"/>
    <n v="20"/>
    <n v="9"/>
    <n v="2006"/>
    <n v="4"/>
    <s v="Excellent"/>
    <s v="Ok"/>
    <b v="1"/>
    <n v="2"/>
    <s v="Excellent"/>
    <s v="Excellent"/>
    <s v="MV Boucher "/>
    <s v="SA"/>
    <n v="12"/>
    <n v="15"/>
    <x v="8"/>
    <n v="3"/>
    <s v="MV"/>
    <s v="Boucher"/>
    <n v="7"/>
    <s v="BOUCHER"/>
    <e v="#N/A"/>
  </r>
  <r>
    <n v="830"/>
    <x v="668"/>
    <s v="WU Tharanga (SL)"/>
    <n v="105"/>
    <s v="Out"/>
    <n v="177"/>
    <n v="129"/>
    <n v="11"/>
    <n v="1"/>
    <n v="81.39"/>
    <n v="1"/>
    <x v="9"/>
    <x v="81"/>
    <n v="7"/>
    <n v="10"/>
    <n v="2006"/>
    <n v="7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831"/>
    <x v="669"/>
    <s v="WU Tharanga (SL)"/>
    <n v="110"/>
    <s v="Out"/>
    <n v="158"/>
    <n v="130"/>
    <n v="13"/>
    <n v="1"/>
    <n v="84.61"/>
    <n v="1"/>
    <x v="8"/>
    <x v="73"/>
    <n v="10"/>
    <n v="10"/>
    <n v="2006"/>
    <n v="3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832"/>
    <x v="670"/>
    <s v="CH Gayle (WI)"/>
    <n v="104"/>
    <s v="Notout"/>
    <n v="132"/>
    <n v="118"/>
    <n v="11"/>
    <n v="3"/>
    <n v="88.13"/>
    <n v="2"/>
    <x v="9"/>
    <x v="38"/>
    <n v="11"/>
    <n v="10"/>
    <n v="2006"/>
    <n v="4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833"/>
    <x v="671"/>
    <s v="Shahriar Nafees (Ban)"/>
    <n v="123"/>
    <s v="Notout"/>
    <n v="201"/>
    <n v="161"/>
    <n v="17"/>
    <n v="1"/>
    <n v="76.39"/>
    <n v="1"/>
    <x v="8"/>
    <x v="38"/>
    <n v="13"/>
    <n v="10"/>
    <n v="2006"/>
    <n v="6"/>
    <s v="Slow"/>
    <s v="Ok"/>
    <b v="0"/>
    <n v="0"/>
    <s v="Slow"/>
    <s v="Slow"/>
    <s v="Shahriar Nafees "/>
    <s v="Ban"/>
    <n v="17"/>
    <n v="21"/>
    <x v="10"/>
    <n v="9"/>
    <s v="Shahriar"/>
    <s v="Nafees"/>
    <n v="6"/>
    <s v="NAFEES"/>
    <e v="#N/A"/>
  </r>
  <r>
    <n v="834"/>
    <x v="672"/>
    <s v="DJ Bravo (WI)"/>
    <n v="112"/>
    <s v="Notout"/>
    <n v="182"/>
    <n v="124"/>
    <n v="14"/>
    <n v="1"/>
    <n v="90.32"/>
    <n v="1"/>
    <x v="2"/>
    <x v="73"/>
    <n v="28"/>
    <n v="10"/>
    <n v="2006"/>
    <n v="7"/>
    <s v="Slow"/>
    <s v="Ok"/>
    <b v="0"/>
    <n v="0"/>
    <s v="Slow"/>
    <s v="Slow"/>
    <s v="DJ Bravo "/>
    <s v="WI"/>
    <n v="10"/>
    <n v="13"/>
    <x v="1"/>
    <n v="3"/>
    <s v="DJ"/>
    <s v="Bravo"/>
    <n v="5"/>
    <s v="BRAVO"/>
    <s v="DJ Bravo belongs to West Indies"/>
  </r>
  <r>
    <n v="835"/>
    <x v="672"/>
    <s v="CH Gayle (WI)"/>
    <n v="101"/>
    <s v="Out"/>
    <n v="177"/>
    <n v="128"/>
    <n v="10"/>
    <n v="1"/>
    <n v="78.900000000000006"/>
    <n v="1"/>
    <x v="2"/>
    <x v="73"/>
    <n v="28"/>
    <n v="10"/>
    <n v="2006"/>
    <n v="7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836"/>
    <x v="673"/>
    <s v="CH Gayle (WI)"/>
    <n v="133"/>
    <s v="Notout"/>
    <n v="197"/>
    <n v="135"/>
    <n v="17"/>
    <n v="3"/>
    <n v="98.51"/>
    <n v="2"/>
    <x v="10"/>
    <x v="38"/>
    <n v="2"/>
    <n v="11"/>
    <n v="2006"/>
    <n v="5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837"/>
    <x v="674"/>
    <s v="SO Tikolo (Kenya)"/>
    <n v="111"/>
    <s v="Out"/>
    <n v="121"/>
    <n v="98"/>
    <n v="9"/>
    <n v="1"/>
    <n v="113.26"/>
    <n v="1"/>
    <x v="19"/>
    <x v="113"/>
    <n v="14"/>
    <n v="11"/>
    <n v="2006"/>
    <n v="3"/>
    <s v="Ok"/>
    <s v="Ok"/>
    <b v="0"/>
    <n v="0"/>
    <s v="Ok"/>
    <s v="Ok"/>
    <s v="SO Tikolo "/>
    <s v="Kenya"/>
    <n v="11"/>
    <n v="17"/>
    <x v="9"/>
    <n v="3"/>
    <s v="SO"/>
    <s v="Tikolo"/>
    <n v="6"/>
    <s v="TIKOLO"/>
    <e v="#N/A"/>
  </r>
  <r>
    <n v="838"/>
    <x v="675"/>
    <s v="JH Kallis (SA)"/>
    <n v="119"/>
    <s v="Notout"/>
    <n v="189"/>
    <n v="160"/>
    <n v="15"/>
    <n v="0"/>
    <n v="74.37"/>
    <n v="1"/>
    <x v="5"/>
    <x v="66"/>
    <n v="22"/>
    <n v="11"/>
    <n v="2006"/>
    <n v="4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839"/>
    <x v="676"/>
    <s v="JM Kemp (SA)"/>
    <n v="100"/>
    <s v="Notout"/>
    <n v="125"/>
    <n v="89"/>
    <n v="6"/>
    <n v="7"/>
    <n v="112.35"/>
    <n v="1"/>
    <x v="5"/>
    <x v="94"/>
    <n v="26"/>
    <n v="11"/>
    <n v="2006"/>
    <n v="1"/>
    <s v="Ok"/>
    <s v="Ok"/>
    <b v="0"/>
    <n v="0"/>
    <s v="Ok"/>
    <s v="Ok"/>
    <s v="JM Kemp "/>
    <s v="SA"/>
    <n v="9"/>
    <n v="12"/>
    <x v="8"/>
    <n v="3"/>
    <s v="JM"/>
    <s v="Kemp"/>
    <n v="4"/>
    <s v="KEMP"/>
    <e v="#N/A"/>
  </r>
  <r>
    <n v="840"/>
    <x v="677"/>
    <s v="Shahriar Nafees (Ban)"/>
    <n v="105"/>
    <s v="Notout"/>
    <n v="165"/>
    <n v="138"/>
    <n v="13"/>
    <n v="1"/>
    <n v="76.08"/>
    <n v="2"/>
    <x v="8"/>
    <x v="114"/>
    <n v="30"/>
    <n v="11"/>
    <n v="2006"/>
    <n v="5"/>
    <s v="Slow"/>
    <s v="Ok"/>
    <b v="0"/>
    <n v="0"/>
    <s v="Slow"/>
    <s v="Slow"/>
    <s v="Shahriar Nafees "/>
    <s v="Ban"/>
    <n v="17"/>
    <n v="21"/>
    <x v="10"/>
    <n v="9"/>
    <s v="Shahriar"/>
    <s v="Nafees"/>
    <n v="6"/>
    <s v="NAFEES"/>
    <e v="#N/A"/>
  </r>
  <r>
    <n v="841"/>
    <x v="678"/>
    <s v="MN Samuels (WI)"/>
    <n v="100"/>
    <s v="Notout"/>
    <n v="142"/>
    <n v="99"/>
    <n v="17"/>
    <n v="1"/>
    <n v="101.01"/>
    <n v="2"/>
    <x v="3"/>
    <x v="19"/>
    <n v="13"/>
    <n v="12"/>
    <n v="2006"/>
    <n v="4"/>
    <s v="Ok"/>
    <s v="Ok"/>
    <b v="0"/>
    <n v="0"/>
    <s v="Ok"/>
    <s v="Ok"/>
    <s v="MN Samuels "/>
    <s v="WI"/>
    <n v="12"/>
    <n v="15"/>
    <x v="1"/>
    <n v="3"/>
    <s v="MN"/>
    <s v="Samuels"/>
    <n v="7"/>
    <s v="SAMUELS"/>
    <s v="MN Samuels belongs to West Indies"/>
  </r>
  <r>
    <n v="842"/>
    <x v="679"/>
    <s v="S Chanderpaul (WI)"/>
    <n v="101"/>
    <s v="Out"/>
    <n v="166"/>
    <n v="142"/>
    <n v="8"/>
    <n v="0"/>
    <n v="71.12"/>
    <n v="1"/>
    <x v="3"/>
    <x v="21"/>
    <n v="16"/>
    <n v="12"/>
    <n v="2006"/>
    <n v="7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843"/>
    <x v="680"/>
    <s v="LRPL Taylor (NZ)"/>
    <n v="128"/>
    <s v="Notout"/>
    <n v="191"/>
    <n v="133"/>
    <n v="12"/>
    <n v="4"/>
    <n v="96.24"/>
    <n v="1"/>
    <x v="6"/>
    <x v="51"/>
    <n v="28"/>
    <n v="12"/>
    <n v="2006"/>
    <n v="5"/>
    <s v="Slow"/>
    <s v="Ok"/>
    <b v="0"/>
    <n v="0"/>
    <s v="Slow"/>
    <s v="Slow"/>
    <s v="LRPL Taylor "/>
    <s v="NZ"/>
    <n v="13"/>
    <n v="16"/>
    <x v="2"/>
    <n v="5"/>
    <s v="LRPL"/>
    <s v="Taylor"/>
    <n v="6"/>
    <s v="TAYLOR"/>
    <s v="LRPL Taylor belongs to New Zealand"/>
  </r>
  <r>
    <n v="844"/>
    <x v="680"/>
    <s v="ST Jayasuriya (SL)"/>
    <n v="111"/>
    <s v="Out"/>
    <n v="105"/>
    <n v="82"/>
    <n v="12"/>
    <n v="5"/>
    <n v="135.36000000000001"/>
    <n v="2"/>
    <x v="1"/>
    <x v="51"/>
    <n v="28"/>
    <n v="12"/>
    <n v="2006"/>
    <n v="5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845"/>
    <x v="681"/>
    <s v="RR Watson (Scot)"/>
    <n v="123"/>
    <s v="Notout"/>
    <n v="175"/>
    <n v="120"/>
    <n v="10"/>
    <n v="2"/>
    <n v="102.5"/>
    <n v="2"/>
    <x v="21"/>
    <x v="113"/>
    <n v="18"/>
    <n v="1"/>
    <n v="2007"/>
    <n v="5"/>
    <s v="Ok"/>
    <s v="Ok"/>
    <b v="0"/>
    <n v="0"/>
    <s v="Ok"/>
    <s v="Ok"/>
    <s v="RR Watson "/>
    <s v="Scot"/>
    <n v="11"/>
    <n v="16"/>
    <x v="15"/>
    <n v="3"/>
    <s v="RR"/>
    <s v="Watson"/>
    <n v="6"/>
    <s v="WATSON"/>
    <e v="#N/A"/>
  </r>
  <r>
    <n v="846"/>
    <x v="682"/>
    <s v="S Chanderpaul (WI)"/>
    <n v="149"/>
    <s v="Notout"/>
    <n v="233"/>
    <n v="136"/>
    <n v="16"/>
    <n v="3"/>
    <n v="109.55"/>
    <n v="2"/>
    <x v="5"/>
    <x v="47"/>
    <n v="21"/>
    <n v="1"/>
    <n v="2007"/>
    <n v="1"/>
    <s v="Ok"/>
    <s v="Ok"/>
    <b v="0"/>
    <n v="0"/>
    <s v="Ok"/>
    <s v="Ok"/>
    <s v="S Chanderpaul "/>
    <s v="WI"/>
    <n v="15"/>
    <n v="18"/>
    <x v="1"/>
    <n v="2"/>
    <s v="S"/>
    <s v="Chanderpaul"/>
    <n v="11"/>
    <s v="CHANDERPAUL"/>
    <s v="S Chanderpaul belongs to West Indies"/>
  </r>
  <r>
    <n v="847"/>
    <x v="682"/>
    <s v="RD Shah (Kenya)"/>
    <n v="113"/>
    <s v="Out"/>
    <n v="167"/>
    <n v="121"/>
    <n v="8"/>
    <n v="3"/>
    <n v="93.38"/>
    <n v="1"/>
    <x v="22"/>
    <x v="113"/>
    <n v="21"/>
    <n v="1"/>
    <n v="2007"/>
    <n v="1"/>
    <s v="Slow"/>
    <s v="Ok"/>
    <b v="0"/>
    <n v="0"/>
    <s v="Slow"/>
    <s v="Slow"/>
    <s v="RD Shah "/>
    <s v="Kenya"/>
    <n v="9"/>
    <n v="15"/>
    <x v="9"/>
    <n v="3"/>
    <s v="RD"/>
    <s v="Shah"/>
    <n v="4"/>
    <s v="SHAH"/>
    <e v="#N/A"/>
  </r>
  <r>
    <n v="848"/>
    <x v="683"/>
    <s v="ML Hayden (Aus)"/>
    <n v="117"/>
    <s v="Out"/>
    <n v="171"/>
    <n v="111"/>
    <n v="15"/>
    <n v="0"/>
    <n v="105.4"/>
    <n v="1"/>
    <x v="1"/>
    <x v="34"/>
    <n v="28"/>
    <n v="1"/>
    <n v="2007"/>
    <n v="1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849"/>
    <x v="683"/>
    <s v="RT Ponting (Aus)"/>
    <n v="111"/>
    <s v="Out"/>
    <n v="170"/>
    <n v="122"/>
    <n v="8"/>
    <n v="1"/>
    <n v="90.98"/>
    <n v="1"/>
    <x v="1"/>
    <x v="34"/>
    <n v="28"/>
    <n v="1"/>
    <n v="2007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850"/>
    <x v="683"/>
    <s v="JDP Oram (NZ)"/>
    <n v="101"/>
    <s v="Notout"/>
    <n v="130"/>
    <n v="72"/>
    <n v="4"/>
    <n v="6"/>
    <n v="140.27000000000001"/>
    <n v="2"/>
    <x v="0"/>
    <x v="34"/>
    <n v="28"/>
    <n v="1"/>
    <n v="2007"/>
    <n v="1"/>
    <s v="Ok"/>
    <s v="Ok"/>
    <b v="0"/>
    <n v="0"/>
    <s v="Ok"/>
    <s v="Ok"/>
    <s v="JDP Oram "/>
    <s v="NZ"/>
    <n v="10"/>
    <n v="13"/>
    <x v="2"/>
    <n v="4"/>
    <s v="JDP"/>
    <s v="Oram"/>
    <n v="4"/>
    <s v="ORAM"/>
    <s v="JDP Oram belongs to New Zealand"/>
  </r>
  <r>
    <n v="851"/>
    <x v="684"/>
    <s v="JP Bray (Ire)"/>
    <n v="116"/>
    <s v="Out"/>
    <n v="204"/>
    <n v="136"/>
    <n v="10"/>
    <n v="4"/>
    <n v="85.29"/>
    <n v="1"/>
    <x v="22"/>
    <x v="78"/>
    <n v="30"/>
    <n v="1"/>
    <n v="2007"/>
    <n v="3"/>
    <s v="Slow"/>
    <s v="Ok"/>
    <b v="0"/>
    <n v="0"/>
    <s v="Slow"/>
    <s v="Slow"/>
    <s v="JP Bray "/>
    <s v="Ire"/>
    <n v="9"/>
    <n v="13"/>
    <x v="16"/>
    <n v="3"/>
    <s v="JP"/>
    <s v="Bray"/>
    <n v="4"/>
    <s v="BRAY"/>
    <e v="#N/A"/>
  </r>
  <r>
    <n v="852"/>
    <x v="684"/>
    <s v="NFI McCallum (Scot)"/>
    <n v="100"/>
    <s v="Out"/>
    <n v="110"/>
    <n v="92"/>
    <n v="7"/>
    <n v="3"/>
    <n v="108.69"/>
    <n v="2"/>
    <x v="20"/>
    <x v="78"/>
    <n v="30"/>
    <n v="1"/>
    <n v="2007"/>
    <n v="3"/>
    <s v="Ok"/>
    <s v="Ok"/>
    <b v="0"/>
    <n v="0"/>
    <s v="Ok"/>
    <s v="Ok"/>
    <s v="NFI McCallum "/>
    <s v="Scot"/>
    <n v="14"/>
    <n v="19"/>
    <x v="15"/>
    <n v="4"/>
    <s v="NFI"/>
    <s v="McCallum"/>
    <n v="8"/>
    <s v="MCCALLUM"/>
    <e v="#N/A"/>
  </r>
  <r>
    <n v="853"/>
    <x v="685"/>
    <s v="A Bagai (Can)"/>
    <n v="137"/>
    <s v="Notout"/>
    <n v="191"/>
    <n v="172"/>
    <n v="12"/>
    <n v="1"/>
    <n v="79.650000000000006"/>
    <n v="2"/>
    <x v="22"/>
    <x v="115"/>
    <n v="31"/>
    <n v="1"/>
    <n v="2007"/>
    <n v="4"/>
    <s v="Slow"/>
    <s v="Ok"/>
    <b v="0"/>
    <n v="0"/>
    <s v="Slow"/>
    <s v="Slow"/>
    <s v="A Bagai "/>
    <s v="Can"/>
    <n v="9"/>
    <n v="13"/>
    <x v="11"/>
    <n v="2"/>
    <s v="A"/>
    <s v="Bagai"/>
    <n v="5"/>
    <s v="BAGAI"/>
    <e v="#N/A"/>
  </r>
  <r>
    <n v="854"/>
    <x v="685"/>
    <s v="WTS Porterfield (Ire)"/>
    <n v="112"/>
    <s v="Notout"/>
    <n v="204"/>
    <n v="142"/>
    <n v="9"/>
    <n v="0"/>
    <n v="78.87"/>
    <n v="2"/>
    <x v="19"/>
    <x v="116"/>
    <n v="31"/>
    <n v="1"/>
    <n v="2007"/>
    <n v="4"/>
    <s v="Slow"/>
    <s v="Ok"/>
    <b v="0"/>
    <n v="0"/>
    <s v="Slow"/>
    <s v="Slow"/>
    <s v="WTS Porterfield "/>
    <s v="Ire"/>
    <n v="17"/>
    <n v="21"/>
    <x v="16"/>
    <n v="4"/>
    <s v="WTS"/>
    <s v="Porterfield"/>
    <n v="11"/>
    <s v="PORTERFIELD"/>
    <e v="#N/A"/>
  </r>
  <r>
    <n v="855"/>
    <x v="685"/>
    <s v="SR Tendulkar (India)"/>
    <n v="100"/>
    <s v="Notout"/>
    <n v="110"/>
    <n v="76"/>
    <n v="10"/>
    <n v="1"/>
    <n v="131.57"/>
    <n v="1"/>
    <x v="7"/>
    <x v="54"/>
    <n v="31"/>
    <n v="1"/>
    <n v="2007"/>
    <n v="4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856"/>
    <x v="686"/>
    <s v="KJ O'Brien (Ire)"/>
    <n v="142"/>
    <s v="Out"/>
    <n v="128"/>
    <n v="125"/>
    <n v="10"/>
    <n v="6"/>
    <n v="113.6"/>
    <n v="1"/>
    <x v="12"/>
    <x v="115"/>
    <n v="2"/>
    <n v="2"/>
    <n v="2007"/>
    <n v="6"/>
    <s v="Ok"/>
    <s v="Ok"/>
    <b v="0"/>
    <n v="0"/>
    <s v="Ok"/>
    <s v="Ok"/>
    <s v="KJ O'Brien "/>
    <s v="Ire"/>
    <n v="12"/>
    <n v="16"/>
    <x v="16"/>
    <n v="3"/>
    <s v="KJ"/>
    <s v="O'Brien"/>
    <n v="7"/>
    <s v="O'BRIEN"/>
    <e v="#N/A"/>
  </r>
  <r>
    <n v="857"/>
    <x v="686"/>
    <s v="EC Joyce (Eng)"/>
    <n v="107"/>
    <s v="Out"/>
    <n v="201"/>
    <n v="142"/>
    <n v="10"/>
    <n v="0"/>
    <n v="75.349999999999994"/>
    <n v="1"/>
    <x v="0"/>
    <x v="11"/>
    <n v="2"/>
    <n v="2"/>
    <n v="2007"/>
    <n v="6"/>
    <s v="Slow"/>
    <s v="Ok"/>
    <b v="0"/>
    <n v="0"/>
    <s v="Slow"/>
    <s v="Slow"/>
    <s v="EC Joyce "/>
    <s v="Eng"/>
    <n v="10"/>
    <n v="14"/>
    <x v="0"/>
    <n v="3"/>
    <s v="EC"/>
    <s v="Joyce"/>
    <n v="5"/>
    <s v="JOYCE"/>
    <s v="EC Joyce belongs to England"/>
  </r>
  <r>
    <n v="858"/>
    <x v="686"/>
    <s v="WTS Porterfield (Ire)"/>
    <n v="104"/>
    <s v="Notout"/>
    <n v="201"/>
    <n v="129"/>
    <n v="5"/>
    <n v="0"/>
    <n v="80.62"/>
    <n v="1"/>
    <x v="12"/>
    <x v="115"/>
    <n v="2"/>
    <n v="2"/>
    <n v="2007"/>
    <n v="6"/>
    <s v="Slow"/>
    <s v="Ok"/>
    <b v="0"/>
    <n v="0"/>
    <s v="Slow"/>
    <s v="Slow"/>
    <s v="WTS Porterfield "/>
    <s v="Ire"/>
    <n v="17"/>
    <n v="21"/>
    <x v="16"/>
    <n v="4"/>
    <s v="WTS"/>
    <s v="Porterfield"/>
    <n v="11"/>
    <s v="PORTERFIELD"/>
    <e v="#N/A"/>
  </r>
  <r>
    <n v="859"/>
    <x v="687"/>
    <s v="A Bagai (Can)"/>
    <n v="122"/>
    <s v="Out"/>
    <n v="176"/>
    <n v="132"/>
    <n v="10"/>
    <n v="0"/>
    <n v="92.42"/>
    <n v="2"/>
    <x v="20"/>
    <x v="116"/>
    <n v="4"/>
    <n v="2"/>
    <n v="2007"/>
    <n v="1"/>
    <s v="Slow"/>
    <s v="Ok"/>
    <b v="0"/>
    <n v="0"/>
    <s v="Slow"/>
    <s v="Slow"/>
    <s v="A Bagai "/>
    <s v="Can"/>
    <n v="9"/>
    <n v="13"/>
    <x v="11"/>
    <n v="2"/>
    <s v="A"/>
    <s v="Bagai"/>
    <n v="5"/>
    <s v="BAGAI"/>
    <e v="#N/A"/>
  </r>
  <r>
    <n v="860"/>
    <x v="687"/>
    <s v="EJG Morgan (Ire)"/>
    <n v="115"/>
    <s v="Out"/>
    <n v="154"/>
    <n v="106"/>
    <n v="10"/>
    <n v="2"/>
    <n v="108.49"/>
    <n v="1"/>
    <x v="21"/>
    <x v="116"/>
    <n v="4"/>
    <n v="2"/>
    <n v="2007"/>
    <n v="1"/>
    <s v="Ok"/>
    <s v="Ok"/>
    <b v="0"/>
    <n v="0"/>
    <s v="Ok"/>
    <s v="Ok"/>
    <s v="EJG Morgan "/>
    <s v="Ire"/>
    <n v="12"/>
    <n v="16"/>
    <x v="16"/>
    <n v="4"/>
    <s v="EJG"/>
    <s v="Morgan"/>
    <n v="6"/>
    <s v="MORGAN"/>
    <e v="#N/A"/>
  </r>
  <r>
    <n v="861"/>
    <x v="687"/>
    <s v="RN ten Doeschate (Neth)"/>
    <n v="109"/>
    <s v="Notout"/>
    <n v="116"/>
    <n v="125"/>
    <n v="9"/>
    <n v="0"/>
    <n v="87.2"/>
    <n v="2"/>
    <x v="19"/>
    <x v="115"/>
    <n v="4"/>
    <n v="2"/>
    <n v="2007"/>
    <n v="1"/>
    <s v="Slow"/>
    <s v="Ok"/>
    <b v="0"/>
    <n v="0"/>
    <s v="Slow"/>
    <s v="Slow"/>
    <s v="RN ten Doeschate "/>
    <s v="Neth"/>
    <n v="18"/>
    <n v="23"/>
    <x v="12"/>
    <n v="3"/>
    <s v="RN"/>
    <s v="ten Doeschate"/>
    <n v="13"/>
    <s v="TEN DOESCHATE"/>
    <e v="#N/A"/>
  </r>
  <r>
    <n v="862"/>
    <x v="687"/>
    <s v="RT Ponting (Aus)"/>
    <n v="104"/>
    <s v="Out"/>
    <n v="171"/>
    <n v="113"/>
    <n v="6"/>
    <n v="1"/>
    <n v="92.03"/>
    <n v="2"/>
    <x v="1"/>
    <x v="10"/>
    <n v="4"/>
    <n v="2"/>
    <n v="2007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863"/>
    <x v="688"/>
    <s v="DJ Reekers (Neth)"/>
    <n v="104"/>
    <s v="Out"/>
    <n v="136"/>
    <n v="82"/>
    <n v="12"/>
    <n v="3"/>
    <n v="126.82"/>
    <n v="1"/>
    <x v="20"/>
    <x v="78"/>
    <n v="5"/>
    <n v="2"/>
    <n v="2007"/>
    <n v="2"/>
    <s v="Ok"/>
    <s v="Ok"/>
    <b v="0"/>
    <n v="0"/>
    <s v="Ok"/>
    <s v="Ok"/>
    <s v="DJ Reekers "/>
    <s v="Neth"/>
    <n v="12"/>
    <n v="17"/>
    <x v="12"/>
    <n v="3"/>
    <s v="DJ"/>
    <s v="Reekers"/>
    <n v="7"/>
    <s v="REEKERS"/>
    <e v="#N/A"/>
  </r>
  <r>
    <n v="864"/>
    <x v="689"/>
    <s v="PD Collingwood (Eng)"/>
    <n v="106"/>
    <s v="Out"/>
    <n v="164"/>
    <n v="121"/>
    <n v="8"/>
    <n v="0"/>
    <n v="87.6"/>
    <n v="1"/>
    <x v="1"/>
    <x v="20"/>
    <n v="6"/>
    <n v="2"/>
    <n v="2007"/>
    <n v="3"/>
    <s v="Slow"/>
    <s v="Ok"/>
    <b v="0"/>
    <n v="0"/>
    <s v="Slow"/>
    <s v="Slow"/>
    <s v="PD Collingwood "/>
    <s v="Eng"/>
    <n v="16"/>
    <n v="20"/>
    <x v="0"/>
    <n v="3"/>
    <s v="PD"/>
    <s v="Collingwood"/>
    <n v="11"/>
    <s v="COLLINGWOOD"/>
    <s v="PD Collingwood belongs to England"/>
  </r>
  <r>
    <n v="865"/>
    <x v="689"/>
    <s v="SP Fleming (NZ)"/>
    <n v="106"/>
    <s v="Out"/>
    <n v="141"/>
    <n v="149"/>
    <n v="11"/>
    <n v="0"/>
    <n v="71.14"/>
    <n v="2"/>
    <x v="2"/>
    <x v="20"/>
    <n v="6"/>
    <n v="2"/>
    <n v="2007"/>
    <n v="3"/>
    <s v="Slow"/>
    <s v="Ok"/>
    <b v="0"/>
    <n v="0"/>
    <s v="Slow"/>
    <s v="Slow"/>
    <s v="SP Fleming "/>
    <s v="NZ"/>
    <n v="12"/>
    <n v="15"/>
    <x v="2"/>
    <n v="3"/>
    <s v="SP"/>
    <s v="Fleming"/>
    <n v="7"/>
    <s v="FLEMING"/>
    <s v="SP Fleming belongs to New Zealand"/>
  </r>
  <r>
    <n v="866"/>
    <x v="690"/>
    <s v="Mohammad Yousuf (Pak)"/>
    <n v="101"/>
    <s v="Notout"/>
    <n v="169"/>
    <n v="111"/>
    <n v="12"/>
    <n v="0"/>
    <n v="90.99"/>
    <n v="1"/>
    <x v="10"/>
    <x v="66"/>
    <n v="7"/>
    <n v="2"/>
    <n v="2007"/>
    <n v="4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867"/>
    <x v="691"/>
    <s v="PD Collingwood (Eng)"/>
    <n v="120"/>
    <s v="Notout"/>
    <n v="222"/>
    <n v="133"/>
    <n v="7"/>
    <n v="1"/>
    <n v="90.22"/>
    <n v="2"/>
    <x v="0"/>
    <x v="10"/>
    <n v="9"/>
    <n v="2"/>
    <n v="2007"/>
    <n v="6"/>
    <s v="Slow"/>
    <s v="Ok"/>
    <b v="0"/>
    <n v="0"/>
    <s v="Slow"/>
    <s v="Slow"/>
    <s v="PD Collingwood "/>
    <s v="Eng"/>
    <n v="16"/>
    <n v="20"/>
    <x v="0"/>
    <n v="3"/>
    <s v="PD"/>
    <s v="Collingwood"/>
    <n v="11"/>
    <s v="COLLINGWOOD"/>
    <s v="PD Collingwood belongs to England"/>
  </r>
  <r>
    <n v="868"/>
    <x v="692"/>
    <s v="KC Sangakkara (SL)"/>
    <n v="110"/>
    <s v="Out"/>
    <n v="178"/>
    <n v="127"/>
    <n v="11"/>
    <n v="4"/>
    <n v="86.61"/>
    <n v="1"/>
    <x v="5"/>
    <x v="39"/>
    <n v="11"/>
    <n v="2"/>
    <n v="2007"/>
    <n v="1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869"/>
    <x v="693"/>
    <s v="LPC Silva (SL)"/>
    <n v="107"/>
    <s v="Notout"/>
    <n v="165"/>
    <n v="107"/>
    <n v="12"/>
    <n v="1"/>
    <n v="100"/>
    <n v="1"/>
    <x v="5"/>
    <x v="72"/>
    <n v="17"/>
    <n v="2"/>
    <n v="2007"/>
    <n v="7"/>
    <s v="Slow"/>
    <s v="Ok"/>
    <b v="0"/>
    <n v="0"/>
    <s v="Ok"/>
    <s v="Ok"/>
    <s v="LPC Silva "/>
    <s v="SL"/>
    <n v="11"/>
    <n v="14"/>
    <x v="5"/>
    <n v="4"/>
    <s v="LPC"/>
    <s v="Silva"/>
    <n v="5"/>
    <s v="SILVA"/>
    <s v="LPC Silva belongs to Sri Lanka"/>
  </r>
  <r>
    <n v="870"/>
    <x v="694"/>
    <s v="LRPL Taylor (NZ)"/>
    <n v="117"/>
    <s v="Out"/>
    <n v="157"/>
    <n v="127"/>
    <n v="16"/>
    <n v="1"/>
    <n v="92.12"/>
    <n v="2"/>
    <x v="0"/>
    <x v="13"/>
    <n v="18"/>
    <n v="2"/>
    <n v="2007"/>
    <n v="1"/>
    <s v="Slow"/>
    <s v="Ok"/>
    <b v="0"/>
    <n v="0"/>
    <s v="Slow"/>
    <s v="Slow"/>
    <s v="LRPL Taylor "/>
    <s v="NZ"/>
    <n v="13"/>
    <n v="16"/>
    <x v="2"/>
    <n v="5"/>
    <s v="LRPL"/>
    <s v="Taylor"/>
    <n v="6"/>
    <s v="TAYLOR"/>
    <s v="LRPL Taylor belongs to New Zealand"/>
  </r>
  <r>
    <n v="871"/>
    <x v="694"/>
    <s v="MEK Hussey (Aus)"/>
    <n v="105"/>
    <s v="Out"/>
    <n v="123"/>
    <n v="84"/>
    <n v="8"/>
    <n v="6"/>
    <n v="125"/>
    <n v="1"/>
    <x v="1"/>
    <x v="13"/>
    <n v="18"/>
    <n v="2"/>
    <n v="2007"/>
    <n v="1"/>
    <s v="Ok"/>
    <s v="Ok"/>
    <b v="0"/>
    <n v="0"/>
    <s v="Ok"/>
    <s v="Ok"/>
    <s v="MEK Hussey "/>
    <s v="Aus"/>
    <n v="12"/>
    <n v="16"/>
    <x v="4"/>
    <n v="4"/>
    <s v="MEK"/>
    <s v="Hussey"/>
    <n v="6"/>
    <s v="HUSSEY"/>
    <s v="MEK Hussey belongs to Australia"/>
  </r>
  <r>
    <n v="872"/>
    <x v="695"/>
    <s v="ML Hayden (Aus)"/>
    <n v="201"/>
    <s v="Notout"/>
    <n v="227"/>
    <n v="166"/>
    <n v="11"/>
    <n v="10"/>
    <n v="109.03"/>
    <n v="1"/>
    <x v="1"/>
    <x v="67"/>
    <n v="20"/>
    <n v="2"/>
    <n v="2007"/>
    <n v="3"/>
    <s v="Ok"/>
    <s v="Ok"/>
    <b v="1"/>
    <n v="2"/>
    <s v="Ok"/>
    <s v="Ok"/>
    <s v="ML Hayden "/>
    <s v="Aus"/>
    <n v="11"/>
    <n v="15"/>
    <x v="4"/>
    <n v="3"/>
    <s v="ML"/>
    <s v="Hayden"/>
    <n v="6"/>
    <s v="HAYDEN"/>
    <s v="ML Hayden belongs to Australia"/>
  </r>
  <r>
    <n v="873"/>
    <x v="695"/>
    <s v="CD McMillan (NZ)"/>
    <n v="117"/>
    <s v="Out"/>
    <n v="138"/>
    <n v="96"/>
    <n v="13"/>
    <n v="5"/>
    <n v="121.87"/>
    <n v="2"/>
    <x v="0"/>
    <x v="67"/>
    <n v="20"/>
    <n v="2"/>
    <n v="2007"/>
    <n v="3"/>
    <s v="Ok"/>
    <s v="Ok"/>
    <b v="0"/>
    <n v="0"/>
    <s v="Ok"/>
    <s v="Ok"/>
    <s v="CD McMillan "/>
    <s v="NZ"/>
    <n v="13"/>
    <n v="16"/>
    <x v="2"/>
    <n v="3"/>
    <s v="CD"/>
    <s v="McMillan"/>
    <n v="8"/>
    <s v="MCMILLAN"/>
    <s v="CD McMillan belongs to New Zealand"/>
  </r>
  <r>
    <n v="874"/>
    <x v="696"/>
    <s v="Shahriar Nafees (Ban)"/>
    <n v="104"/>
    <s v="Notout"/>
    <s v="-"/>
    <n v="112"/>
    <n v="8"/>
    <n v="3"/>
    <n v="92.85"/>
    <n v="2"/>
    <x v="19"/>
    <x v="9"/>
    <n v="25"/>
    <n v="2"/>
    <n v="2007"/>
    <n v="1"/>
    <s v="Slow"/>
    <s v="Ok"/>
    <b v="0"/>
    <n v="0"/>
    <s v="Slow"/>
    <s v="Slow"/>
    <s v="Shahriar Nafees "/>
    <s v="Ban"/>
    <n v="17"/>
    <n v="21"/>
    <x v="10"/>
    <n v="9"/>
    <s v="Shahriar"/>
    <s v="Nafees"/>
    <n v="6"/>
    <s v="NAFEES"/>
    <e v="#N/A"/>
  </r>
  <r>
    <n v="875"/>
    <x v="697"/>
    <s v="Shakib Al Hasan (Ban)"/>
    <n v="134"/>
    <s v="Notout"/>
    <s v="-"/>
    <n v="152"/>
    <n v="14"/>
    <n v="0"/>
    <n v="88.15"/>
    <n v="1"/>
    <x v="21"/>
    <x v="9"/>
    <n v="28"/>
    <n v="2"/>
    <n v="2007"/>
    <n v="4"/>
    <s v="Slow"/>
    <s v="Ok"/>
    <b v="0"/>
    <n v="0"/>
    <s v="Slow"/>
    <s v="Slow"/>
    <s v="Shakib Al Hasan "/>
    <s v="Ban"/>
    <n v="17"/>
    <n v="21"/>
    <x v="10"/>
    <n v="7"/>
    <s v="Shakib"/>
    <s v="Al Hasan"/>
    <n v="8"/>
    <s v="AL HASAN"/>
    <e v="#N/A"/>
  </r>
  <r>
    <n v="876"/>
    <x v="698"/>
    <s v="RT Ponting (Aus)"/>
    <n v="113"/>
    <s v="Out"/>
    <n v="144"/>
    <n v="93"/>
    <n v="9"/>
    <n v="5"/>
    <n v="121.5"/>
    <n v="1"/>
    <x v="22"/>
    <x v="109"/>
    <n v="14"/>
    <n v="3"/>
    <n v="2007"/>
    <n v="4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877"/>
    <x v="699"/>
    <s v="JP Bray (Ire)"/>
    <n v="115"/>
    <s v="Notout"/>
    <n v="221"/>
    <n v="137"/>
    <n v="10"/>
    <n v="2"/>
    <n v="83.94"/>
    <n v="1"/>
    <x v="8"/>
    <x v="29"/>
    <n v="15"/>
    <n v="3"/>
    <n v="2007"/>
    <n v="5"/>
    <s v="Slow"/>
    <s v="Ok"/>
    <b v="0"/>
    <n v="0"/>
    <s v="Slow"/>
    <s v="Slow"/>
    <s v="JP Bray "/>
    <s v="Ire"/>
    <n v="9"/>
    <n v="13"/>
    <x v="16"/>
    <n v="3"/>
    <s v="JP"/>
    <s v="Bray"/>
    <n v="4"/>
    <s v="BRAY"/>
    <e v="#N/A"/>
  </r>
  <r>
    <n v="878"/>
    <x v="700"/>
    <s v="JH Kallis (SA)"/>
    <n v="128"/>
    <s v="Notout"/>
    <n v="157"/>
    <n v="109"/>
    <n v="11"/>
    <n v="5"/>
    <n v="117.43"/>
    <n v="1"/>
    <x v="13"/>
    <x v="109"/>
    <n v="16"/>
    <n v="3"/>
    <n v="2007"/>
    <n v="6"/>
    <s v="Ok"/>
    <s v="Ok"/>
    <b v="0"/>
    <n v="0"/>
    <s v="Ok"/>
    <s v="Ok"/>
    <s v="JH Kallis "/>
    <s v="SA"/>
    <n v="11"/>
    <n v="14"/>
    <x v="8"/>
    <n v="3"/>
    <s v="JH"/>
    <s v="Kallis"/>
    <n v="6"/>
    <s v="KALLIS"/>
    <e v="#N/A"/>
  </r>
  <r>
    <n v="879"/>
    <x v="701"/>
    <s v="BJ Hodge (Aus)"/>
    <n v="123"/>
    <s v="Out"/>
    <n v="108"/>
    <n v="89"/>
    <n v="8"/>
    <n v="7"/>
    <n v="138.19999999999999"/>
    <n v="1"/>
    <x v="13"/>
    <x v="109"/>
    <n v="18"/>
    <n v="3"/>
    <n v="2007"/>
    <n v="1"/>
    <s v="Ok"/>
    <s v="Ok"/>
    <b v="0"/>
    <n v="0"/>
    <s v="Ok"/>
    <s v="Ok"/>
    <s v="BJ Hodge "/>
    <s v="Aus"/>
    <n v="10"/>
    <n v="14"/>
    <x v="4"/>
    <n v="3"/>
    <s v="BJ"/>
    <s v="Hodge"/>
    <n v="5"/>
    <s v="HODGE"/>
    <s v="BJ Hodge belongs to Australia"/>
  </r>
  <r>
    <n v="880"/>
    <x v="702"/>
    <s v="V Sehwag (India)"/>
    <n v="114"/>
    <s v="Out"/>
    <n v="127"/>
    <n v="87"/>
    <n v="17"/>
    <n v="3"/>
    <n v="131.03"/>
    <n v="1"/>
    <x v="19"/>
    <x v="36"/>
    <n v="19"/>
    <n v="3"/>
    <n v="2007"/>
    <n v="2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881"/>
    <x v="703"/>
    <s v="Imran Nazir (Pak)"/>
    <n v="160"/>
    <s v="Out"/>
    <n v="201"/>
    <n v="121"/>
    <n v="14"/>
    <n v="8"/>
    <n v="132.22999999999999"/>
    <n v="1"/>
    <x v="8"/>
    <x v="29"/>
    <n v="21"/>
    <n v="3"/>
    <n v="2007"/>
    <n v="4"/>
    <s v="Ok"/>
    <s v="Ok"/>
    <b v="1"/>
    <n v="1"/>
    <s v="Ok"/>
    <s v="Ok"/>
    <s v="Imran Nazir "/>
    <s v="Pak"/>
    <n v="13"/>
    <n v="17"/>
    <x v="3"/>
    <n v="6"/>
    <s v="Imran"/>
    <s v="Nazir"/>
    <n v="5"/>
    <s v="NAZIR"/>
    <s v="Imran Nazir belongs to Pakistan"/>
  </r>
  <r>
    <n v="882"/>
    <x v="703"/>
    <s v="ST Jayasuriya (SL)"/>
    <n v="109"/>
    <s v="Out"/>
    <n v="159"/>
    <n v="87"/>
    <n v="7"/>
    <n v="7"/>
    <n v="125.28"/>
    <n v="1"/>
    <x v="9"/>
    <x v="36"/>
    <n v="21"/>
    <n v="3"/>
    <n v="2007"/>
    <n v="4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883"/>
    <x v="704"/>
    <s v="L Vincent (NZ)"/>
    <n v="101"/>
    <s v="Out"/>
    <n v="178"/>
    <n v="117"/>
    <n v="9"/>
    <n v="1"/>
    <n v="86.32"/>
    <n v="1"/>
    <x v="21"/>
    <x v="99"/>
    <n v="22"/>
    <n v="3"/>
    <n v="2007"/>
    <n v="5"/>
    <s v="Slow"/>
    <s v="Ok"/>
    <b v="0"/>
    <n v="0"/>
    <s v="Slow"/>
    <s v="Slow"/>
    <s v="L Vincent "/>
    <s v="NZ"/>
    <n v="11"/>
    <n v="14"/>
    <x v="2"/>
    <n v="2"/>
    <s v="L"/>
    <s v="Vincent"/>
    <n v="7"/>
    <s v="VINCENT"/>
    <s v="L Vincent belongs to New Zealand"/>
  </r>
  <r>
    <n v="884"/>
    <x v="705"/>
    <s v="S Chanderpaul (WI)"/>
    <n v="102"/>
    <s v="Notout"/>
    <n v="161"/>
    <n v="113"/>
    <n v="10"/>
    <n v="4"/>
    <n v="90.26"/>
    <n v="2"/>
    <x v="20"/>
    <x v="29"/>
    <n v="23"/>
    <n v="3"/>
    <n v="2007"/>
    <n v="6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885"/>
    <x v="706"/>
    <s v="ML Hayden (Aus)"/>
    <n v="101"/>
    <s v="Out"/>
    <n v="107"/>
    <n v="68"/>
    <n v="14"/>
    <n v="4"/>
    <n v="148.52000000000001"/>
    <n v="1"/>
    <x v="10"/>
    <x v="109"/>
    <n v="24"/>
    <n v="3"/>
    <n v="2007"/>
    <n v="7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886"/>
    <x v="707"/>
    <s v="ML Hayden (Aus)"/>
    <n v="158"/>
    <s v="Out"/>
    <n v="216"/>
    <n v="143"/>
    <n v="14"/>
    <n v="4"/>
    <n v="110.48"/>
    <n v="1"/>
    <x v="7"/>
    <x v="117"/>
    <n v="27"/>
    <n v="3"/>
    <n v="2007"/>
    <n v="3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887"/>
    <x v="708"/>
    <s v="ST Jayasuriya (SL)"/>
    <n v="115"/>
    <s v="Out"/>
    <n v="183"/>
    <n v="101"/>
    <n v="10"/>
    <n v="4"/>
    <n v="113.86"/>
    <n v="1"/>
    <x v="7"/>
    <x v="118"/>
    <n v="1"/>
    <n v="4"/>
    <n v="2007"/>
    <n v="1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888"/>
    <x v="709"/>
    <s v="SP Fleming (NZ)"/>
    <n v="102"/>
    <s v="Notout"/>
    <n v="118"/>
    <n v="92"/>
    <n v="10"/>
    <n v="3"/>
    <n v="110.86"/>
    <n v="2"/>
    <x v="9"/>
    <x v="117"/>
    <n v="2"/>
    <n v="4"/>
    <n v="2007"/>
    <n v="2"/>
    <s v="Ok"/>
    <s v="Ok"/>
    <b v="0"/>
    <n v="0"/>
    <s v="Ok"/>
    <s v="Ok"/>
    <s v="SP Fleming "/>
    <s v="NZ"/>
    <n v="12"/>
    <n v="15"/>
    <x v="2"/>
    <n v="3"/>
    <s v="SP"/>
    <s v="Fleming"/>
    <n v="7"/>
    <s v="FLEMING"/>
    <s v="SP Fleming belongs to New Zealand"/>
  </r>
  <r>
    <n v="889"/>
    <x v="710"/>
    <s v="KP Pietersen (Eng)"/>
    <n v="104"/>
    <s v="Out"/>
    <n v="182"/>
    <n v="122"/>
    <n v="6"/>
    <n v="1"/>
    <n v="85.24"/>
    <n v="1"/>
    <x v="0"/>
    <x v="117"/>
    <n v="8"/>
    <n v="4"/>
    <n v="2007"/>
    <n v="1"/>
    <s v="Slow"/>
    <s v="Ok"/>
    <b v="0"/>
    <n v="0"/>
    <s v="Slow"/>
    <s v="Slow"/>
    <s v="KP Pietersen "/>
    <s v="Eng"/>
    <n v="14"/>
    <n v="18"/>
    <x v="0"/>
    <n v="3"/>
    <s v="KP"/>
    <s v="Pietersen"/>
    <n v="9"/>
    <s v="PIETERSEN"/>
    <s v="KP Pietersen belongs to England"/>
  </r>
  <r>
    <n v="890"/>
    <x v="711"/>
    <s v="AB de Villiers (SA)"/>
    <n v="146"/>
    <s v="Out"/>
    <n v="195"/>
    <n v="130"/>
    <n v="12"/>
    <n v="5"/>
    <n v="112.3"/>
    <n v="1"/>
    <x v="7"/>
    <x v="89"/>
    <n v="10"/>
    <n v="4"/>
    <n v="2007"/>
    <n v="3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891"/>
    <x v="712"/>
    <s v="SB Styris (NZ)"/>
    <n v="111"/>
    <s v="Notout"/>
    <n v="198"/>
    <n v="157"/>
    <n v="8"/>
    <n v="0"/>
    <n v="70.7"/>
    <n v="1"/>
    <x v="6"/>
    <x v="89"/>
    <n v="12"/>
    <n v="4"/>
    <n v="2007"/>
    <n v="5"/>
    <s v="Slow"/>
    <s v="Ok"/>
    <b v="0"/>
    <n v="0"/>
    <s v="Slow"/>
    <s v="Slow"/>
    <s v="SB Styris "/>
    <s v="NZ"/>
    <n v="11"/>
    <n v="14"/>
    <x v="2"/>
    <n v="3"/>
    <s v="SB"/>
    <s v="Styris"/>
    <n v="6"/>
    <s v="STYRIS"/>
    <s v="SB Styris belongs to New Zealand"/>
  </r>
  <r>
    <n v="892"/>
    <x v="713"/>
    <s v="ML Hayden (Aus)"/>
    <n v="103"/>
    <s v="Out"/>
    <n v="150"/>
    <n v="100"/>
    <n v="10"/>
    <n v="2"/>
    <n v="103"/>
    <n v="1"/>
    <x v="1"/>
    <x v="89"/>
    <n v="20"/>
    <n v="4"/>
    <n v="2007"/>
    <n v="6"/>
    <s v="Ok"/>
    <s v="Ok"/>
    <b v="0"/>
    <n v="0"/>
    <s v="Ok"/>
    <s v="Ok"/>
    <s v="ML Hayden "/>
    <s v="Aus"/>
    <n v="11"/>
    <n v="15"/>
    <x v="4"/>
    <n v="3"/>
    <s v="ML"/>
    <s v="Hayden"/>
    <n v="6"/>
    <s v="HAYDEN"/>
    <s v="ML Hayden belongs to Australia"/>
  </r>
  <r>
    <n v="893"/>
    <x v="714"/>
    <s v="KP Pietersen (Eng)"/>
    <n v="100"/>
    <s v="Out"/>
    <n v="144"/>
    <n v="91"/>
    <n v="10"/>
    <n v="1"/>
    <n v="109.89"/>
    <n v="2"/>
    <x v="7"/>
    <x v="35"/>
    <n v="21"/>
    <n v="4"/>
    <n v="2007"/>
    <n v="7"/>
    <s v="Ok"/>
    <s v="Ok"/>
    <b v="0"/>
    <n v="0"/>
    <s v="Ok"/>
    <s v="Ok"/>
    <s v="KP Pietersen "/>
    <s v="Eng"/>
    <n v="14"/>
    <n v="18"/>
    <x v="0"/>
    <n v="3"/>
    <s v="KP"/>
    <s v="Pietersen"/>
    <n v="9"/>
    <s v="PIETERSEN"/>
    <s v="KP Pietersen belongs to England"/>
  </r>
  <r>
    <n v="894"/>
    <x v="715"/>
    <s v="DPMD Jayawardene (SL)"/>
    <n v="115"/>
    <s v="Notout"/>
    <n v="155"/>
    <n v="109"/>
    <n v="10"/>
    <n v="3"/>
    <n v="105.5"/>
    <n v="1"/>
    <x v="1"/>
    <x v="29"/>
    <n v="24"/>
    <n v="4"/>
    <n v="2007"/>
    <n v="3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895"/>
    <x v="716"/>
    <s v="AC Gilchrist (Aus)"/>
    <n v="149"/>
    <s v="Out"/>
    <n v="129"/>
    <n v="104"/>
    <n v="13"/>
    <n v="8"/>
    <n v="143.26"/>
    <n v="1"/>
    <x v="6"/>
    <x v="35"/>
    <n v="28"/>
    <n v="4"/>
    <n v="2007"/>
    <n v="7"/>
    <s v="Ok"/>
    <s v="Ok"/>
    <b v="1"/>
    <n v="1"/>
    <s v="Ok"/>
    <s v="Ok"/>
    <s v="AC Gilchrist "/>
    <s v="Aus"/>
    <n v="14"/>
    <n v="18"/>
    <x v="4"/>
    <n v="3"/>
    <s v="AC"/>
    <s v="Gilchrist"/>
    <n v="9"/>
    <s v="GILCHRIST"/>
    <s v="AC Gilchrist belongs to Australia"/>
  </r>
  <r>
    <n v="896"/>
    <x v="717"/>
    <s v="G Gambhir (India)"/>
    <n v="101"/>
    <s v="Out"/>
    <n v="153"/>
    <n v="113"/>
    <n v="11"/>
    <n v="0"/>
    <n v="89.38"/>
    <n v="1"/>
    <x v="9"/>
    <x v="82"/>
    <n v="12"/>
    <n v="5"/>
    <n v="2007"/>
    <n v="7"/>
    <s v="Slow"/>
    <s v="Ok"/>
    <b v="0"/>
    <n v="0"/>
    <s v="Slow"/>
    <s v="Slow"/>
    <s v="G Gambhir "/>
    <s v="India"/>
    <n v="11"/>
    <n v="17"/>
    <x v="6"/>
    <n v="2"/>
    <s v="G"/>
    <s v="Gambhir"/>
    <n v="7"/>
    <s v="GAMBHIR"/>
    <e v="#N/A"/>
  </r>
  <r>
    <n v="897"/>
    <x v="718"/>
    <s v="SM Pollock (Afr)"/>
    <n v="130"/>
    <s v="Out"/>
    <n v="165"/>
    <n v="110"/>
    <n v="19"/>
    <n v="1"/>
    <n v="118.18"/>
    <n v="2"/>
    <x v="17"/>
    <x v="17"/>
    <n v="6"/>
    <n v="6"/>
    <n v="2007"/>
    <n v="4"/>
    <s v="Ok"/>
    <s v="Ok"/>
    <b v="0"/>
    <n v="0"/>
    <s v="Ok"/>
    <s v="Ok"/>
    <s v="SM Pollock "/>
    <s v="Afr"/>
    <n v="12"/>
    <n v="16"/>
    <x v="17"/>
    <n v="3"/>
    <s v="SM"/>
    <s v="Pollock"/>
    <n v="7"/>
    <s v="POLLOCK"/>
    <e v="#N/A"/>
  </r>
  <r>
    <n v="898"/>
    <x v="719"/>
    <s v="MS Dhoni (Asia)"/>
    <n v="139"/>
    <s v="Notout"/>
    <n v="144"/>
    <n v="97"/>
    <n v="15"/>
    <n v="5"/>
    <n v="143.29"/>
    <n v="1"/>
    <x v="23"/>
    <x v="43"/>
    <n v="10"/>
    <n v="6"/>
    <n v="2007"/>
    <n v="1"/>
    <s v="Ok"/>
    <s v="Ok"/>
    <b v="0"/>
    <n v="0"/>
    <s v="Ok"/>
    <s v="Ok"/>
    <s v="MS Dhoni "/>
    <s v="Asia"/>
    <n v="10"/>
    <n v="15"/>
    <x v="18"/>
    <n v="3"/>
    <s v="MS"/>
    <s v="Dhoni"/>
    <n v="5"/>
    <s v="DHONI"/>
    <e v="#N/A"/>
  </r>
  <r>
    <n v="899"/>
    <x v="719"/>
    <s v="DPMD Jayawardene (Asia)"/>
    <n v="107"/>
    <s v="Out"/>
    <n v="148"/>
    <n v="106"/>
    <n v="9"/>
    <n v="2"/>
    <n v="100.94"/>
    <n v="1"/>
    <x v="23"/>
    <x v="43"/>
    <n v="10"/>
    <n v="6"/>
    <n v="2007"/>
    <n v="1"/>
    <s v="Ok"/>
    <s v="Ok"/>
    <b v="0"/>
    <n v="0"/>
    <s v="Ok"/>
    <s v="Ok"/>
    <s v="DPMD Jayawardene "/>
    <s v="Asia"/>
    <n v="18"/>
    <n v="23"/>
    <x v="18"/>
    <n v="5"/>
    <s v="DPMD"/>
    <s v="Jayawardene"/>
    <n v="11"/>
    <s v="JAYAWARDENE"/>
    <e v="#N/A"/>
  </r>
  <r>
    <n v="900"/>
    <x v="720"/>
    <s v="S Chanderpaul (WI)"/>
    <n v="116"/>
    <s v="Notout"/>
    <n v="81"/>
    <n v="122"/>
    <n v="9"/>
    <n v="3"/>
    <n v="95.08"/>
    <n v="1"/>
    <x v="2"/>
    <x v="6"/>
    <n v="4"/>
    <n v="7"/>
    <n v="2007"/>
    <n v="4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901"/>
    <x v="721"/>
    <s v="IR Bell (Eng)"/>
    <n v="126"/>
    <s v="Notout"/>
    <n v="161"/>
    <n v="118"/>
    <n v="10"/>
    <n v="1"/>
    <n v="106.77"/>
    <n v="1"/>
    <x v="5"/>
    <x v="106"/>
    <n v="21"/>
    <n v="8"/>
    <n v="2007"/>
    <n v="3"/>
    <s v="Ok"/>
    <s v="Ok"/>
    <b v="0"/>
    <n v="0"/>
    <s v="Ok"/>
    <s v="Ok"/>
    <s v="IR Bell "/>
    <s v="Eng"/>
    <n v="9"/>
    <n v="13"/>
    <x v="0"/>
    <n v="3"/>
    <s v="IR"/>
    <s v="Bell"/>
    <n v="4"/>
    <s v="BELL"/>
    <s v="IR Bell belongs to England"/>
  </r>
  <r>
    <n v="902"/>
    <x v="721"/>
    <s v="AN Cook (Eng)"/>
    <n v="102"/>
    <s v="Out"/>
    <n v="168"/>
    <n v="126"/>
    <n v="8"/>
    <n v="0"/>
    <n v="80.95"/>
    <n v="1"/>
    <x v="5"/>
    <x v="106"/>
    <n v="21"/>
    <n v="8"/>
    <n v="2007"/>
    <n v="3"/>
    <s v="Slow"/>
    <s v="Ok"/>
    <b v="0"/>
    <n v="0"/>
    <s v="Slow"/>
    <s v="Slow"/>
    <s v="AN Cook "/>
    <s v="Eng"/>
    <n v="9"/>
    <n v="13"/>
    <x v="0"/>
    <n v="3"/>
    <s v="AN"/>
    <s v="Cook"/>
    <n v="4"/>
    <s v="COOK"/>
    <s v="AN Cook belongs to England"/>
  </r>
  <r>
    <n v="903"/>
    <x v="722"/>
    <s v="HH Gibbs (SA)"/>
    <n v="111"/>
    <s v="Out"/>
    <n v="160"/>
    <n v="100"/>
    <n v="16"/>
    <n v="2"/>
    <n v="111"/>
    <n v="2"/>
    <x v="8"/>
    <x v="71"/>
    <n v="25"/>
    <n v="8"/>
    <n v="2007"/>
    <n v="7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904"/>
    <x v="723"/>
    <s v="AB de Villiers (SA)"/>
    <n v="107"/>
    <s v="Out"/>
    <n v="131"/>
    <n v="89"/>
    <n v="8"/>
    <n v="6"/>
    <n v="120.22"/>
    <n v="1"/>
    <x v="8"/>
    <x v="71"/>
    <n v="26"/>
    <n v="8"/>
    <n v="2007"/>
    <n v="1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905"/>
    <x v="723"/>
    <s v="T Taibu (Zim)"/>
    <n v="107"/>
    <s v="Notout"/>
    <n v="129"/>
    <n v="103"/>
    <n v="9"/>
    <n v="1"/>
    <n v="103.88"/>
    <n v="2"/>
    <x v="10"/>
    <x v="71"/>
    <n v="26"/>
    <n v="8"/>
    <n v="2007"/>
    <n v="1"/>
    <s v="Ok"/>
    <s v="Ok"/>
    <b v="0"/>
    <n v="0"/>
    <s v="Ok"/>
    <s v="Ok"/>
    <s v="T Taibu "/>
    <s v="Zim"/>
    <n v="9"/>
    <n v="13"/>
    <x v="7"/>
    <n v="2"/>
    <s v="T"/>
    <s v="Taibu"/>
    <n v="5"/>
    <s v="TAIBU"/>
    <e v="#N/A"/>
  </r>
  <r>
    <n v="906"/>
    <x v="724"/>
    <s v="OA Shah (Eng)"/>
    <n v="107"/>
    <s v="Notout"/>
    <n v="125"/>
    <n v="95"/>
    <n v="11"/>
    <n v="2"/>
    <n v="112.63"/>
    <n v="1"/>
    <x v="5"/>
    <x v="2"/>
    <n v="5"/>
    <n v="9"/>
    <n v="2007"/>
    <n v="4"/>
    <s v="Ok"/>
    <s v="Ok"/>
    <b v="0"/>
    <n v="0"/>
    <s v="Ok"/>
    <s v="Ok"/>
    <s v="OA Shah "/>
    <s v="Eng"/>
    <n v="9"/>
    <n v="13"/>
    <x v="0"/>
    <n v="3"/>
    <s v="OA"/>
    <s v="Shah"/>
    <n v="4"/>
    <s v="SHAH"/>
    <s v="OA Shah belongs to England"/>
  </r>
  <r>
    <n v="907"/>
    <x v="725"/>
    <s v="MJ Clarke (Aus)"/>
    <n v="130"/>
    <s v="Out"/>
    <n v="202"/>
    <n v="132"/>
    <n v="10"/>
    <n v="3"/>
    <n v="98.48"/>
    <n v="1"/>
    <x v="5"/>
    <x v="17"/>
    <n v="29"/>
    <n v="9"/>
    <n v="2007"/>
    <n v="7"/>
    <s v="Slow"/>
    <s v="Ok"/>
    <b v="0"/>
    <n v="0"/>
    <s v="Slow"/>
    <s v="Slow"/>
    <s v="MJ Clarke "/>
    <s v="Aus"/>
    <n v="11"/>
    <n v="15"/>
    <x v="4"/>
    <n v="3"/>
    <s v="MJ"/>
    <s v="Clarke"/>
    <n v="6"/>
    <s v="CLARKE"/>
    <s v="MJ Clarke belongs to Australia"/>
  </r>
  <r>
    <n v="908"/>
    <x v="726"/>
    <s v="Yuvraj Singh (India)"/>
    <n v="121"/>
    <s v="Out"/>
    <n v="177"/>
    <n v="115"/>
    <n v="12"/>
    <n v="3"/>
    <n v="105.21"/>
    <n v="2"/>
    <x v="0"/>
    <x v="44"/>
    <n v="5"/>
    <n v="10"/>
    <n v="2007"/>
    <n v="6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909"/>
    <x v="727"/>
    <s v="A Symonds (Aus)"/>
    <n v="107"/>
    <s v="Notout"/>
    <n v="139"/>
    <n v="88"/>
    <n v="9"/>
    <n v="4"/>
    <n v="121.59"/>
    <n v="1"/>
    <x v="5"/>
    <x v="47"/>
    <n v="14"/>
    <n v="10"/>
    <n v="2007"/>
    <n v="1"/>
    <s v="Ok"/>
    <s v="Ok"/>
    <b v="0"/>
    <n v="0"/>
    <s v="Ok"/>
    <s v="Ok"/>
    <s v="A Symonds "/>
    <s v="Aus"/>
    <n v="11"/>
    <n v="15"/>
    <x v="4"/>
    <n v="2"/>
    <s v="A"/>
    <s v="Symonds"/>
    <n v="7"/>
    <s v="SYMONDS"/>
    <s v="A Symonds belongs to Australia"/>
  </r>
  <r>
    <n v="910"/>
    <x v="728"/>
    <s v="TM Odoyo (Kenya)"/>
    <n v="111"/>
    <s v="Notout"/>
    <s v="-"/>
    <n v="113"/>
    <n v="11"/>
    <n v="0"/>
    <n v="98.23"/>
    <n v="2"/>
    <x v="21"/>
    <x v="78"/>
    <n v="18"/>
    <n v="10"/>
    <n v="2007"/>
    <n v="5"/>
    <s v="Slow"/>
    <s v="Ok"/>
    <b v="0"/>
    <n v="0"/>
    <s v="Slow"/>
    <s v="Slow"/>
    <s v="TM Odoyo "/>
    <s v="Kenya"/>
    <n v="10"/>
    <n v="16"/>
    <x v="9"/>
    <n v="3"/>
    <s v="TM"/>
    <s v="Odoyo"/>
    <n v="5"/>
    <s v="ODOYO"/>
    <e v="#N/A"/>
  </r>
  <r>
    <n v="911"/>
    <x v="728"/>
    <s v="AB de Villiers (SA)"/>
    <n v="103"/>
    <s v="Notout"/>
    <n v="125"/>
    <n v="95"/>
    <n v="9"/>
    <n v="3"/>
    <n v="108.42"/>
    <n v="1"/>
    <x v="3"/>
    <x v="14"/>
    <n v="18"/>
    <n v="10"/>
    <n v="2007"/>
    <n v="5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912"/>
    <x v="728"/>
    <s v="HH Gibbs (SA)"/>
    <n v="102"/>
    <s v="Out"/>
    <n v="180"/>
    <n v="128"/>
    <n v="11"/>
    <n v="1"/>
    <n v="79.680000000000007"/>
    <n v="1"/>
    <x v="3"/>
    <x v="14"/>
    <n v="18"/>
    <n v="10"/>
    <n v="2007"/>
    <n v="5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913"/>
    <x v="729"/>
    <s v="Mohammad Yousuf (Pak)"/>
    <n v="117"/>
    <s v="Out"/>
    <n v="190"/>
    <n v="143"/>
    <n v="9"/>
    <n v="0"/>
    <n v="81.81"/>
    <n v="1"/>
    <x v="10"/>
    <x v="14"/>
    <n v="20"/>
    <n v="10"/>
    <n v="2007"/>
    <n v="7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914"/>
    <x v="730"/>
    <s v="Younis Khan (Pak)"/>
    <n v="117"/>
    <s v="Out"/>
    <n v="189"/>
    <n v="110"/>
    <n v="9"/>
    <n v="2"/>
    <n v="106.36"/>
    <n v="2"/>
    <x v="5"/>
    <x v="81"/>
    <n v="8"/>
    <n v="11"/>
    <n v="2007"/>
    <n v="5"/>
    <s v="Ok"/>
    <s v="Ok"/>
    <b v="0"/>
    <n v="0"/>
    <s v="Ok"/>
    <s v="Ok"/>
    <s v="Younis Khan "/>
    <s v="Pak"/>
    <n v="13"/>
    <n v="17"/>
    <x v="3"/>
    <n v="7"/>
    <s v="Younis"/>
    <s v="Khan"/>
    <n v="4"/>
    <s v="KHAN"/>
    <s v="Younis Khan belongs to Pakistan"/>
  </r>
  <r>
    <n v="915"/>
    <x v="731"/>
    <s v="Salman Butt (Pak)"/>
    <n v="129"/>
    <s v="Out"/>
    <n v="210"/>
    <n v="142"/>
    <n v="17"/>
    <n v="0"/>
    <n v="90.84"/>
    <n v="2"/>
    <x v="5"/>
    <x v="56"/>
    <n v="11"/>
    <n v="11"/>
    <n v="2007"/>
    <n v="1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916"/>
    <x v="732"/>
    <s v="S Chanderpaul (WI)"/>
    <n v="127"/>
    <s v="Notout"/>
    <n v="201"/>
    <n v="138"/>
    <n v="5"/>
    <n v="2"/>
    <n v="92.02"/>
    <n v="2"/>
    <x v="8"/>
    <x v="71"/>
    <n v="30"/>
    <n v="11"/>
    <n v="2007"/>
    <n v="6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917"/>
    <x v="733"/>
    <s v="HH Gibbs (SA)"/>
    <n v="119"/>
    <s v="Out"/>
    <n v="138"/>
    <n v="101"/>
    <n v="10"/>
    <n v="7"/>
    <n v="117.82"/>
    <n v="2"/>
    <x v="1"/>
    <x v="94"/>
    <n v="2"/>
    <n v="12"/>
    <n v="2007"/>
    <n v="1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918"/>
    <x v="734"/>
    <s v="RT Ponting (Aus)"/>
    <n v="107"/>
    <s v="Notout"/>
    <n v="158"/>
    <n v="108"/>
    <n v="13"/>
    <n v="0"/>
    <n v="99.07"/>
    <n v="2"/>
    <x v="1"/>
    <x v="22"/>
    <n v="14"/>
    <n v="12"/>
    <n v="2007"/>
    <n v="6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919"/>
    <x v="735"/>
    <s v="RT Ponting (Aus)"/>
    <n v="134"/>
    <s v="Notout"/>
    <n v="198"/>
    <n v="133"/>
    <n v="10"/>
    <n v="2"/>
    <n v="100.75"/>
    <n v="1"/>
    <x v="1"/>
    <x v="55"/>
    <n v="20"/>
    <n v="12"/>
    <n v="2007"/>
    <n v="5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920"/>
    <x v="736"/>
    <s v="JH Kallis (SA)"/>
    <n v="121"/>
    <s v="Notout"/>
    <n v="185"/>
    <n v="133"/>
    <n v="12"/>
    <n v="1"/>
    <n v="90.97"/>
    <n v="2"/>
    <x v="7"/>
    <x v="80"/>
    <n v="27"/>
    <n v="1"/>
    <n v="2008"/>
    <n v="1"/>
    <s v="Slow"/>
    <s v="Ok"/>
    <b v="0"/>
    <n v="0"/>
    <s v="Slow"/>
    <s v="Slow"/>
    <s v="JH Kallis "/>
    <s v="SA"/>
    <n v="11"/>
    <n v="14"/>
    <x v="8"/>
    <n v="3"/>
    <s v="JH"/>
    <s v="Kallis"/>
    <n v="6"/>
    <s v="KALLIS"/>
    <e v="#N/A"/>
  </r>
  <r>
    <n v="921"/>
    <x v="737"/>
    <s v="Mohammad Yousuf (Pak)"/>
    <n v="108"/>
    <s v="Notout"/>
    <n v="144"/>
    <n v="111"/>
    <n v="10"/>
    <n v="1"/>
    <n v="97.29"/>
    <n v="2"/>
    <x v="8"/>
    <x v="45"/>
    <n v="30"/>
    <n v="1"/>
    <n v="2008"/>
    <n v="4"/>
    <s v="Slow"/>
    <s v="Ok"/>
    <b v="0"/>
    <n v="0"/>
    <s v="Slow"/>
    <s v="Slow"/>
    <s v="Mohammad Yousuf "/>
    <s v="Pak"/>
    <n v="17"/>
    <n v="21"/>
    <x v="3"/>
    <n v="9"/>
    <s v="Mohammad"/>
    <s v="Yousuf"/>
    <n v="6"/>
    <s v="YOUSUF"/>
    <s v="Mohammad Yousuf belongs to Pakistan"/>
  </r>
  <r>
    <n v="922"/>
    <x v="738"/>
    <s v="HH Gibbs (SA)"/>
    <n v="102"/>
    <s v="Out"/>
    <n v="109"/>
    <n v="84"/>
    <n v="13"/>
    <n v="3"/>
    <n v="121.42"/>
    <n v="2"/>
    <x v="7"/>
    <x v="68"/>
    <n v="3"/>
    <n v="2"/>
    <n v="2008"/>
    <n v="1"/>
    <s v="Ok"/>
    <s v="Ok"/>
    <b v="0"/>
    <n v="0"/>
    <s v="Ok"/>
    <s v="Ok"/>
    <s v="HH Gibbs "/>
    <s v="SA"/>
    <n v="10"/>
    <n v="13"/>
    <x v="8"/>
    <n v="3"/>
    <s v="HH"/>
    <s v="Gibbs"/>
    <n v="5"/>
    <s v="GIBBS"/>
    <e v="#N/A"/>
  </r>
  <r>
    <n v="923"/>
    <x v="739"/>
    <s v="G Gambhir (India)"/>
    <n v="102"/>
    <s v="Notout"/>
    <n v="159"/>
    <n v="101"/>
    <n v="10"/>
    <n v="1"/>
    <n v="100.99"/>
    <n v="1"/>
    <x v="6"/>
    <x v="20"/>
    <n v="5"/>
    <n v="2"/>
    <n v="2008"/>
    <n v="3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924"/>
    <x v="740"/>
    <s v="AC Gilchrist (Aus)"/>
    <n v="118"/>
    <s v="Out"/>
    <n v="194"/>
    <n v="132"/>
    <n v="9"/>
    <n v="3"/>
    <n v="89.39"/>
    <n v="1"/>
    <x v="6"/>
    <x v="34"/>
    <n v="15"/>
    <n v="2"/>
    <n v="2008"/>
    <n v="6"/>
    <s v="Slow"/>
    <s v="Ok"/>
    <b v="0"/>
    <n v="0"/>
    <s v="Slow"/>
    <s v="Slow"/>
    <s v="AC Gilchrist "/>
    <s v="Aus"/>
    <n v="14"/>
    <n v="18"/>
    <x v="4"/>
    <n v="3"/>
    <s v="AC"/>
    <s v="Gilchrist"/>
    <n v="9"/>
    <s v="GILCHRIST"/>
    <s v="AC Gilchrist belongs to Australia"/>
  </r>
  <r>
    <n v="925"/>
    <x v="741"/>
    <s v="KC Sangakkara (SL)"/>
    <n v="128"/>
    <s v="Out"/>
    <n v="241"/>
    <n v="155"/>
    <n v="12"/>
    <n v="0"/>
    <n v="82.58"/>
    <n v="1"/>
    <x v="5"/>
    <x v="22"/>
    <n v="19"/>
    <n v="2"/>
    <n v="2008"/>
    <n v="3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926"/>
    <x v="742"/>
    <s v="JM How (NZ)"/>
    <n v="139"/>
    <s v="Out"/>
    <n v="187"/>
    <n v="116"/>
    <n v="10"/>
    <n v="3"/>
    <n v="119.82"/>
    <n v="2"/>
    <x v="2"/>
    <x v="51"/>
    <n v="20"/>
    <n v="2"/>
    <n v="2008"/>
    <n v="4"/>
    <s v="Ok"/>
    <s v="Ok"/>
    <b v="0"/>
    <n v="0"/>
    <s v="Ok"/>
    <s v="Ok"/>
    <s v="JM How "/>
    <s v="NZ"/>
    <n v="8"/>
    <n v="11"/>
    <x v="2"/>
    <n v="3"/>
    <s v="JM"/>
    <s v="How"/>
    <n v="3"/>
    <s v="HOW"/>
    <s v="JM How belongs to New Zealand"/>
  </r>
  <r>
    <n v="927"/>
    <x v="743"/>
    <s v="RT Ponting (Aus)"/>
    <n v="124"/>
    <s v="Out"/>
    <n v="190"/>
    <n v="133"/>
    <n v="7"/>
    <n v="1"/>
    <n v="93.23"/>
    <n v="1"/>
    <x v="5"/>
    <x v="11"/>
    <n v="24"/>
    <n v="2"/>
    <n v="2008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928"/>
    <x v="743"/>
    <s v="G Gambhir (India)"/>
    <n v="113"/>
    <s v="Out"/>
    <n v="177"/>
    <n v="119"/>
    <n v="9"/>
    <n v="1"/>
    <n v="94.95"/>
    <n v="2"/>
    <x v="0"/>
    <x v="11"/>
    <n v="24"/>
    <n v="2"/>
    <n v="2008"/>
    <n v="1"/>
    <s v="Slow"/>
    <s v="Ok"/>
    <b v="0"/>
    <n v="0"/>
    <s v="Slow"/>
    <s v="Slow"/>
    <s v="G Gambhir "/>
    <s v="India"/>
    <n v="11"/>
    <n v="17"/>
    <x v="6"/>
    <n v="2"/>
    <s v="G"/>
    <s v="Gambhir"/>
    <n v="7"/>
    <s v="GAMBHIR"/>
    <e v="#N/A"/>
  </r>
  <r>
    <n v="929"/>
    <x v="744"/>
    <s v="SR Tendulkar (India)"/>
    <n v="117"/>
    <s v="Notout"/>
    <n v="235"/>
    <n v="120"/>
    <n v="10"/>
    <n v="0"/>
    <n v="97.5"/>
    <n v="2"/>
    <x v="0"/>
    <x v="11"/>
    <n v="2"/>
    <n v="3"/>
    <n v="2008"/>
    <n v="1"/>
    <s v="Slow"/>
    <s v="Ok"/>
    <b v="0"/>
    <n v="0"/>
    <s v="Slow"/>
    <s v="Slow"/>
    <s v="SR Tendulkar "/>
    <s v="India"/>
    <n v="14"/>
    <n v="20"/>
    <x v="6"/>
    <n v="3"/>
    <s v="SR"/>
    <s v="Tendulkar"/>
    <n v="9"/>
    <s v="TENDULKAR"/>
    <e v="#N/A"/>
  </r>
  <r>
    <n v="930"/>
    <x v="745"/>
    <s v="GC Smith (SA)"/>
    <n v="103"/>
    <s v="Notout"/>
    <n v="159"/>
    <n v="118"/>
    <n v="14"/>
    <n v="1"/>
    <n v="87.28"/>
    <n v="2"/>
    <x v="9"/>
    <x v="53"/>
    <n v="9"/>
    <n v="3"/>
    <n v="2008"/>
    <n v="1"/>
    <s v="Slow"/>
    <s v="Ok"/>
    <b v="0"/>
    <n v="0"/>
    <s v="Slow"/>
    <s v="Slow"/>
    <s v="GC Smith "/>
    <s v="SA"/>
    <n v="10"/>
    <n v="13"/>
    <x v="8"/>
    <n v="3"/>
    <s v="GC"/>
    <s v="Smith"/>
    <n v="5"/>
    <s v="SMITH"/>
    <e v="#N/A"/>
  </r>
  <r>
    <n v="931"/>
    <x v="746"/>
    <s v="Tamim Iqbal (Ban)"/>
    <n v="129"/>
    <s v="Out"/>
    <n v="204"/>
    <n v="136"/>
    <n v="15"/>
    <n v="1"/>
    <n v="94.85"/>
    <n v="1"/>
    <x v="20"/>
    <x v="82"/>
    <n v="22"/>
    <n v="3"/>
    <n v="2008"/>
    <n v="7"/>
    <s v="Slow"/>
    <s v="Ok"/>
    <b v="0"/>
    <n v="0"/>
    <s v="Slow"/>
    <s v="Slow"/>
    <s v="Tamim Iqbal "/>
    <s v="Ban"/>
    <n v="13"/>
    <n v="17"/>
    <x v="10"/>
    <n v="6"/>
    <s v="Tamim"/>
    <s v="Iqbal"/>
    <n v="5"/>
    <s v="IQBAL"/>
    <e v="#N/A"/>
  </r>
  <r>
    <n v="932"/>
    <x v="747"/>
    <s v="Mohammad Yousuf (Pak)"/>
    <n v="108"/>
    <s v="Notout"/>
    <n v="166"/>
    <n v="103"/>
    <n v="11"/>
    <n v="0"/>
    <n v="104.85"/>
    <n v="1"/>
    <x v="9"/>
    <x v="14"/>
    <n v="8"/>
    <n v="4"/>
    <n v="2008"/>
    <n v="3"/>
    <s v="Ok"/>
    <s v="Ok"/>
    <b v="0"/>
    <n v="0"/>
    <s v="Ok"/>
    <s v="Ok"/>
    <s v="Mohammad Yousuf "/>
    <s v="Pak"/>
    <n v="17"/>
    <n v="21"/>
    <x v="3"/>
    <n v="9"/>
    <s v="Mohammad"/>
    <s v="Yousuf"/>
    <n v="6"/>
    <s v="YOUSUF"/>
    <s v="Mohammad Yousuf belongs to Pakistan"/>
  </r>
  <r>
    <n v="933"/>
    <x v="748"/>
    <s v="Salman Butt (Pak)"/>
    <n v="132"/>
    <s v="Out"/>
    <n v="225"/>
    <n v="127"/>
    <n v="15"/>
    <n v="0"/>
    <n v="103.93"/>
    <n v="1"/>
    <x v="9"/>
    <x v="14"/>
    <n v="13"/>
    <n v="4"/>
    <n v="2008"/>
    <n v="1"/>
    <s v="Ok"/>
    <s v="Ok"/>
    <b v="0"/>
    <n v="0"/>
    <s v="Ok"/>
    <s v="Ok"/>
    <s v="Salman Butt "/>
    <s v="Pak"/>
    <n v="13"/>
    <n v="17"/>
    <x v="3"/>
    <n v="7"/>
    <s v="Salman"/>
    <s v="Butt"/>
    <n v="4"/>
    <s v="BUTT"/>
    <s v="Salman Butt belongs to Pakistan"/>
  </r>
  <r>
    <n v="934"/>
    <x v="748"/>
    <s v="Kamran Akmal (Pak)"/>
    <n v="100"/>
    <s v="Out"/>
    <n v="105"/>
    <n v="81"/>
    <n v="16"/>
    <n v="1"/>
    <n v="123.45"/>
    <n v="1"/>
    <x v="9"/>
    <x v="14"/>
    <n v="13"/>
    <n v="4"/>
    <n v="2008"/>
    <n v="1"/>
    <s v="Ok"/>
    <s v="Ok"/>
    <b v="0"/>
    <n v="0"/>
    <s v="Ok"/>
    <s v="Ok"/>
    <s v="Kamran Akmal "/>
    <s v="Pak"/>
    <n v="14"/>
    <n v="18"/>
    <x v="3"/>
    <n v="7"/>
    <s v="Kamran"/>
    <s v="Akmal"/>
    <n v="5"/>
    <s v="AKMAL"/>
    <s v="Kamran Akmal belongs to Pakistan"/>
  </r>
  <r>
    <n v="935"/>
    <x v="749"/>
    <s v="Shakib Al Hasan (Ban)"/>
    <n v="108"/>
    <s v="Out"/>
    <s v="-"/>
    <n v="120"/>
    <n v="8"/>
    <n v="0"/>
    <n v="90"/>
    <n v="1"/>
    <x v="3"/>
    <x v="19"/>
    <n v="16"/>
    <n v="4"/>
    <n v="2008"/>
    <n v="4"/>
    <s v="Slow"/>
    <s v="Ok"/>
    <b v="0"/>
    <n v="0"/>
    <s v="Slow"/>
    <s v="Slow"/>
    <s v="Shakib Al Hasan "/>
    <s v="Ban"/>
    <n v="17"/>
    <n v="21"/>
    <x v="10"/>
    <n v="7"/>
    <s v="Shakib"/>
    <s v="Al Hasan"/>
    <n v="8"/>
    <s v="AL HASAN"/>
    <e v="#N/A"/>
  </r>
  <r>
    <n v="936"/>
    <x v="750"/>
    <s v="Salman Butt (Pak)"/>
    <n v="136"/>
    <s v="Out"/>
    <n v="162"/>
    <n v="124"/>
    <n v="14"/>
    <n v="1"/>
    <n v="109.67"/>
    <n v="1"/>
    <x v="9"/>
    <x v="21"/>
    <n v="19"/>
    <n v="4"/>
    <n v="2008"/>
    <n v="7"/>
    <s v="Ok"/>
    <s v="Ok"/>
    <b v="0"/>
    <n v="0"/>
    <s v="Ok"/>
    <s v="Ok"/>
    <s v="Salman Butt "/>
    <s v="Pak"/>
    <n v="13"/>
    <n v="17"/>
    <x v="3"/>
    <n v="7"/>
    <s v="Salman"/>
    <s v="Butt"/>
    <n v="4"/>
    <s v="BUTT"/>
    <s v="Salman Butt belongs to Pakistan"/>
  </r>
  <r>
    <n v="937"/>
    <x v="751"/>
    <s v="G Gambhir (India)"/>
    <n v="107"/>
    <s v="Notout"/>
    <n v="144"/>
    <n v="101"/>
    <n v="13"/>
    <n v="1"/>
    <n v="105.94"/>
    <n v="2"/>
    <x v="9"/>
    <x v="82"/>
    <n v="12"/>
    <n v="6"/>
    <n v="2008"/>
    <n v="5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938"/>
    <x v="752"/>
    <s v="Salman Butt (Pak)"/>
    <n v="129"/>
    <s v="Notout"/>
    <n v="200"/>
    <n v="136"/>
    <n v="12"/>
    <n v="3"/>
    <n v="94.85"/>
    <n v="1"/>
    <x v="5"/>
    <x v="82"/>
    <n v="14"/>
    <n v="6"/>
    <n v="2008"/>
    <n v="7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939"/>
    <x v="752"/>
    <s v="Younis Khan (Pak)"/>
    <n v="108"/>
    <s v="Out"/>
    <n v="140"/>
    <n v="99"/>
    <n v="8"/>
    <n v="3"/>
    <n v="109.09"/>
    <n v="1"/>
    <x v="5"/>
    <x v="82"/>
    <n v="14"/>
    <n v="6"/>
    <n v="2008"/>
    <n v="7"/>
    <s v="Ok"/>
    <s v="Ok"/>
    <b v="0"/>
    <n v="0"/>
    <s v="Ok"/>
    <s v="Ok"/>
    <s v="Younis Khan "/>
    <s v="Pak"/>
    <n v="13"/>
    <n v="17"/>
    <x v="3"/>
    <n v="7"/>
    <s v="Younis"/>
    <s v="Khan"/>
    <n v="4"/>
    <s v="KHAN"/>
    <s v="Younis Khan belongs to Pakistan"/>
  </r>
  <r>
    <n v="940"/>
    <x v="753"/>
    <s v="KP Pietersen (Eng)"/>
    <n v="110"/>
    <s v="Notout"/>
    <n v="161"/>
    <n v="112"/>
    <n v="8"/>
    <n v="3"/>
    <n v="98.21"/>
    <n v="1"/>
    <x v="1"/>
    <x v="91"/>
    <n v="15"/>
    <n v="6"/>
    <n v="2008"/>
    <n v="1"/>
    <s v="Slow"/>
    <s v="Ok"/>
    <b v="0"/>
    <n v="0"/>
    <s v="Slow"/>
    <s v="Slow"/>
    <s v="KP Pietersen "/>
    <s v="Eng"/>
    <n v="14"/>
    <n v="18"/>
    <x v="0"/>
    <n v="3"/>
    <s v="KP"/>
    <s v="Pietersen"/>
    <n v="9"/>
    <s v="PIETERSEN"/>
    <s v="KP Pietersen belongs to England"/>
  </r>
  <r>
    <n v="941"/>
    <x v="754"/>
    <s v="Mohammad Ashraful (Ban)"/>
    <n v="109"/>
    <s v="Out"/>
    <n v="181"/>
    <n v="126"/>
    <n v="8"/>
    <n v="0"/>
    <n v="86.5"/>
    <n v="1"/>
    <x v="11"/>
    <x v="14"/>
    <n v="24"/>
    <n v="6"/>
    <n v="2008"/>
    <n v="3"/>
    <s v="Slow"/>
    <s v="Ok"/>
    <b v="0"/>
    <n v="0"/>
    <s v="Slow"/>
    <s v="Slow"/>
    <s v="Mohammad Ashraful "/>
    <s v="Ban"/>
    <n v="19"/>
    <n v="23"/>
    <x v="10"/>
    <n v="9"/>
    <s v="Mohammad"/>
    <s v="Ashraful"/>
    <n v="8"/>
    <s v="ASHRAFUL"/>
    <e v="#N/A"/>
  </r>
  <r>
    <n v="942"/>
    <x v="755"/>
    <s v="MS Dhoni (India)"/>
    <n v="109"/>
    <s v="Notout"/>
    <n v="121"/>
    <n v="96"/>
    <n v="6"/>
    <n v="6"/>
    <n v="113.54"/>
    <n v="1"/>
    <x v="15"/>
    <x v="21"/>
    <n v="25"/>
    <n v="6"/>
    <n v="2008"/>
    <n v="4"/>
    <s v="Ok"/>
    <s v="Ok"/>
    <b v="0"/>
    <n v="0"/>
    <s v="Ok"/>
    <s v="Ok"/>
    <s v="MS Dhoni "/>
    <s v="India"/>
    <n v="10"/>
    <n v="16"/>
    <x v="6"/>
    <n v="3"/>
    <s v="MS"/>
    <s v="Dhoni"/>
    <n v="5"/>
    <s v="DHONI"/>
    <e v="#N/A"/>
  </r>
  <r>
    <n v="943"/>
    <x v="755"/>
    <s v="SK Raina (India)"/>
    <n v="101"/>
    <s v="Out"/>
    <n v="80"/>
    <n v="68"/>
    <n v="7"/>
    <n v="5"/>
    <n v="148.52000000000001"/>
    <n v="1"/>
    <x v="15"/>
    <x v="21"/>
    <n v="25"/>
    <n v="6"/>
    <n v="2008"/>
    <n v="4"/>
    <s v="Ok"/>
    <s v="Ok"/>
    <b v="0"/>
    <n v="0"/>
    <s v="Ok"/>
    <s v="Ok"/>
    <s v="SK Raina "/>
    <s v="India"/>
    <n v="10"/>
    <n v="16"/>
    <x v="6"/>
    <n v="3"/>
    <s v="SK"/>
    <s v="Raina"/>
    <n v="5"/>
    <s v="RAINA"/>
    <e v="#N/A"/>
  </r>
  <r>
    <n v="944"/>
    <x v="755"/>
    <s v="KC Sangakkara (SL)"/>
    <n v="101"/>
    <s v="Out"/>
    <n v="133"/>
    <n v="91"/>
    <n v="16"/>
    <n v="0"/>
    <n v="110.98"/>
    <n v="1"/>
    <x v="9"/>
    <x v="14"/>
    <n v="25"/>
    <n v="6"/>
    <n v="2008"/>
    <n v="4"/>
    <s v="Ok"/>
    <s v="Ok"/>
    <b v="0"/>
    <n v="0"/>
    <s v="Ok"/>
    <s v="Ok"/>
    <s v="KC Sangakkara "/>
    <s v="SL"/>
    <n v="15"/>
    <n v="18"/>
    <x v="5"/>
    <n v="3"/>
    <s v="KC"/>
    <s v="Sangakkara"/>
    <n v="10"/>
    <s v="SANGAKKARA"/>
    <s v="KC Sangakkara belongs to Sri Lanka"/>
  </r>
  <r>
    <n v="945"/>
    <x v="756"/>
    <s v="Shoaib Malik (Pak)"/>
    <n v="125"/>
    <s v="Notout"/>
    <n v="185"/>
    <n v="119"/>
    <n v="16"/>
    <n v="1"/>
    <n v="105.04"/>
    <n v="1"/>
    <x v="5"/>
    <x v="21"/>
    <n v="26"/>
    <n v="6"/>
    <n v="2008"/>
    <n v="5"/>
    <s v="Ok"/>
    <s v="Ok"/>
    <b v="0"/>
    <n v="0"/>
    <s v="Ok"/>
    <s v="Ok"/>
    <s v="Shoaib Malik "/>
    <s v="Pak"/>
    <n v="14"/>
    <n v="18"/>
    <x v="3"/>
    <n v="7"/>
    <s v="Shoaib"/>
    <s v="Malik"/>
    <n v="5"/>
    <s v="MALIK"/>
    <s v="Shoaib Malik belongs to Pakistan"/>
  </r>
  <r>
    <n v="946"/>
    <x v="756"/>
    <s v="V Sehwag (India)"/>
    <n v="119"/>
    <s v="Out"/>
    <n v="150"/>
    <n v="95"/>
    <n v="12"/>
    <n v="5"/>
    <n v="125.26"/>
    <n v="2"/>
    <x v="3"/>
    <x v="21"/>
    <n v="26"/>
    <n v="6"/>
    <n v="2008"/>
    <n v="5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947"/>
    <x v="757"/>
    <s v="SK Raina (India)"/>
    <n v="116"/>
    <s v="Notout"/>
    <n v="144"/>
    <n v="107"/>
    <n v="11"/>
    <n v="3"/>
    <n v="108.41"/>
    <n v="2"/>
    <x v="9"/>
    <x v="21"/>
    <n v="28"/>
    <n v="6"/>
    <n v="2008"/>
    <n v="7"/>
    <s v="Ok"/>
    <s v="Ok"/>
    <b v="0"/>
    <n v="0"/>
    <s v="Ok"/>
    <s v="Ok"/>
    <s v="SK Raina "/>
    <s v="India"/>
    <n v="10"/>
    <n v="16"/>
    <x v="6"/>
    <n v="3"/>
    <s v="SK"/>
    <s v="Raina"/>
    <n v="5"/>
    <s v="RAINA"/>
    <e v="#N/A"/>
  </r>
  <r>
    <n v="948"/>
    <x v="757"/>
    <s v="Alok Kapali (Ban)"/>
    <n v="115"/>
    <s v="Out"/>
    <n v="97"/>
    <n v="96"/>
    <n v="10"/>
    <n v="5"/>
    <n v="119.79"/>
    <n v="1"/>
    <x v="5"/>
    <x v="21"/>
    <n v="28"/>
    <n v="6"/>
    <n v="2008"/>
    <n v="7"/>
    <s v="Ok"/>
    <s v="Ok"/>
    <b v="0"/>
    <n v="0"/>
    <s v="Ok"/>
    <s v="Ok"/>
    <s v="Alok Kapali "/>
    <s v="Ban"/>
    <n v="13"/>
    <n v="17"/>
    <x v="10"/>
    <n v="5"/>
    <s v="Alok"/>
    <s v="Kapali"/>
    <n v="6"/>
    <s v="KAPALI"/>
    <e v="#N/A"/>
  </r>
  <r>
    <n v="949"/>
    <x v="758"/>
    <s v="SR Watson (Aus)"/>
    <n v="126"/>
    <s v="Out"/>
    <n v="161"/>
    <n v="122"/>
    <n v="15"/>
    <n v="2"/>
    <n v="103.27"/>
    <n v="2"/>
    <x v="7"/>
    <x v="89"/>
    <n v="29"/>
    <n v="6"/>
    <n v="2008"/>
    <n v="1"/>
    <s v="Ok"/>
    <s v="Ok"/>
    <b v="0"/>
    <n v="0"/>
    <s v="Ok"/>
    <s v="Ok"/>
    <s v="SR Watson "/>
    <s v="Aus"/>
    <n v="11"/>
    <n v="15"/>
    <x v="4"/>
    <n v="3"/>
    <s v="SR"/>
    <s v="Watson"/>
    <n v="6"/>
    <s v="WATSON"/>
    <s v="SR Watson belongs to Australia"/>
  </r>
  <r>
    <n v="950"/>
    <x v="758"/>
    <s v="KC Sangakkara (SL)"/>
    <n v="112"/>
    <s v="Out"/>
    <n v="202"/>
    <n v="110"/>
    <n v="10"/>
    <n v="1"/>
    <n v="101.81"/>
    <n v="1"/>
    <x v="3"/>
    <x v="21"/>
    <n v="29"/>
    <n v="6"/>
    <n v="2008"/>
    <n v="1"/>
    <s v="Ok"/>
    <s v="Ok"/>
    <b v="0"/>
    <n v="0"/>
    <s v="Ok"/>
    <s v="Ok"/>
    <s v="KC Sangakkara "/>
    <s v="SL"/>
    <n v="15"/>
    <n v="18"/>
    <x v="5"/>
    <n v="3"/>
    <s v="KC"/>
    <s v="Sangakkara"/>
    <n v="10"/>
    <s v="SANGAKKARA"/>
    <s v="KC Sangakkara belongs to Sri Lanka"/>
  </r>
  <r>
    <n v="951"/>
    <x v="759"/>
    <s v="ST Jayasuriya (SL)"/>
    <n v="130"/>
    <s v="Out"/>
    <n v="119"/>
    <n v="88"/>
    <n v="16"/>
    <n v="6"/>
    <n v="147.72"/>
    <n v="1"/>
    <x v="9"/>
    <x v="21"/>
    <n v="30"/>
    <n v="6"/>
    <n v="2008"/>
    <n v="2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952"/>
    <x v="759"/>
    <s v="KC Sangakkara (SL)"/>
    <n v="121"/>
    <s v="Out"/>
    <n v="193"/>
    <n v="128"/>
    <n v="16"/>
    <n v="1"/>
    <n v="94.53"/>
    <n v="1"/>
    <x v="9"/>
    <x v="21"/>
    <n v="30"/>
    <n v="6"/>
    <n v="2008"/>
    <n v="2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953"/>
    <x v="760"/>
    <s v="BB McCullum (NZ)"/>
    <n v="166"/>
    <s v="Out"/>
    <s v="-"/>
    <n v="135"/>
    <n v="12"/>
    <n v="10"/>
    <n v="122.96"/>
    <n v="1"/>
    <x v="20"/>
    <x v="119"/>
    <n v="1"/>
    <n v="7"/>
    <n v="2008"/>
    <n v="3"/>
    <s v="Ok"/>
    <s v="Ok"/>
    <b v="1"/>
    <n v="1"/>
    <s v="Ok"/>
    <s v="Ok"/>
    <s v="BB McCullum "/>
    <s v="NZ"/>
    <n v="13"/>
    <n v="16"/>
    <x v="2"/>
    <n v="3"/>
    <s v="BB"/>
    <s v="McCullum"/>
    <n v="8"/>
    <s v="MCCULLUM"/>
    <s v="BB McCullum belongs to New Zealand"/>
  </r>
  <r>
    <n v="954"/>
    <x v="760"/>
    <s v="JAH Marshall (NZ)"/>
    <n v="161"/>
    <s v="Out"/>
    <s v="-"/>
    <n v="141"/>
    <n v="11"/>
    <n v="4"/>
    <n v="114.18"/>
    <n v="1"/>
    <x v="20"/>
    <x v="119"/>
    <n v="1"/>
    <n v="7"/>
    <n v="2008"/>
    <n v="3"/>
    <s v="Ok"/>
    <s v="Ok"/>
    <b v="0"/>
    <n v="0"/>
    <s v="Ok"/>
    <s v="Ok"/>
    <s v="JAH Marshall "/>
    <s v="NZ"/>
    <n v="14"/>
    <n v="17"/>
    <x v="2"/>
    <n v="4"/>
    <s v="JAH"/>
    <s v="Marshall"/>
    <n v="8"/>
    <s v="MARSHALL"/>
    <s v="JAH Marshall belongs to New Zealand"/>
  </r>
  <r>
    <n v="955"/>
    <x v="760"/>
    <s v="AM Samad (Can)"/>
    <n v="130"/>
    <s v="Out"/>
    <s v="-"/>
    <n v="125"/>
    <n v="12"/>
    <n v="2"/>
    <n v="104"/>
    <n v="1"/>
    <x v="19"/>
    <x v="120"/>
    <n v="1"/>
    <n v="7"/>
    <n v="2008"/>
    <n v="3"/>
    <s v="Ok"/>
    <s v="Ok"/>
    <b v="0"/>
    <n v="0"/>
    <s v="Ok"/>
    <s v="Ok"/>
    <s v="AM Samad "/>
    <s v="Can"/>
    <n v="10"/>
    <n v="14"/>
    <x v="11"/>
    <n v="3"/>
    <s v="AM"/>
    <s v="Samad"/>
    <n v="5"/>
    <s v="SAMAD"/>
    <e v="#N/A"/>
  </r>
  <r>
    <n v="956"/>
    <x v="761"/>
    <s v="Younis Khan (Pak)"/>
    <n v="123"/>
    <s v="Notout"/>
    <n v="169"/>
    <n v="117"/>
    <n v="11"/>
    <n v="1"/>
    <n v="105.12"/>
    <n v="2"/>
    <x v="5"/>
    <x v="21"/>
    <n v="2"/>
    <n v="7"/>
    <n v="2008"/>
    <n v="4"/>
    <s v="Ok"/>
    <s v="Ok"/>
    <b v="0"/>
    <n v="0"/>
    <s v="Ok"/>
    <s v="Ok"/>
    <s v="Younis Khan "/>
    <s v="Pak"/>
    <n v="13"/>
    <n v="17"/>
    <x v="3"/>
    <n v="7"/>
    <s v="Younis"/>
    <s v="Khan"/>
    <n v="4"/>
    <s v="KHAN"/>
    <s v="Younis Khan belongs to Pakistan"/>
  </r>
  <r>
    <n v="957"/>
    <x v="761"/>
    <s v="GM Hamilton (Scot)"/>
    <n v="115"/>
    <s v="Out"/>
    <n v="164"/>
    <n v="150"/>
    <n v="13"/>
    <n v="0"/>
    <n v="76.66"/>
    <n v="2"/>
    <x v="20"/>
    <x v="119"/>
    <n v="2"/>
    <n v="7"/>
    <n v="2008"/>
    <n v="4"/>
    <s v="Slow"/>
    <s v="Ok"/>
    <b v="0"/>
    <n v="0"/>
    <s v="Slow"/>
    <s v="Slow"/>
    <s v="GM Hamilton "/>
    <s v="Scot"/>
    <n v="13"/>
    <n v="18"/>
    <x v="15"/>
    <n v="3"/>
    <s v="GM"/>
    <s v="Hamilton"/>
    <n v="8"/>
    <s v="HAMILTON"/>
    <e v="#N/A"/>
  </r>
  <r>
    <n v="958"/>
    <x v="762"/>
    <s v="ST Jayasuriya (SL)"/>
    <n v="125"/>
    <s v="Out"/>
    <n v="146"/>
    <n v="114"/>
    <n v="9"/>
    <n v="5"/>
    <n v="109.64"/>
    <n v="1"/>
    <x v="5"/>
    <x v="21"/>
    <n v="6"/>
    <n v="7"/>
    <n v="2008"/>
    <n v="1"/>
    <s v="Ok"/>
    <s v="Ok"/>
    <b v="0"/>
    <n v="0"/>
    <s v="Ok"/>
    <s v="Ok"/>
    <s v="ST Jayasuriya "/>
    <s v="SL"/>
    <n v="15"/>
    <n v="18"/>
    <x v="5"/>
    <n v="3"/>
    <s v="ST"/>
    <s v="Jayasuriya"/>
    <n v="10"/>
    <s v="JAYASURIYA"/>
    <s v="ST Jayasuriya belongs to Sri Lanka"/>
  </r>
  <r>
    <n v="959"/>
    <x v="763"/>
    <s v="XM Marshall (WI)"/>
    <n v="157"/>
    <s v="Notout"/>
    <n v="131"/>
    <n v="118"/>
    <n v="11"/>
    <n v="12"/>
    <n v="133.05000000000001"/>
    <n v="1"/>
    <x v="21"/>
    <x v="120"/>
    <n v="22"/>
    <n v="8"/>
    <n v="2008"/>
    <n v="6"/>
    <s v="Ok"/>
    <s v="Ok"/>
    <b v="1"/>
    <n v="1"/>
    <s v="Ok"/>
    <s v="Ok"/>
    <s v="XM Marshall "/>
    <s v="WI"/>
    <n v="13"/>
    <n v="16"/>
    <x v="1"/>
    <n v="3"/>
    <s v="XM"/>
    <s v="Marshall"/>
    <n v="8"/>
    <s v="MARSHALL"/>
    <s v="XM Marshall belongs to West Indies"/>
  </r>
  <r>
    <n v="960"/>
    <x v="764"/>
    <s v="CH Gayle (WI)"/>
    <n v="110"/>
    <s v="Notout"/>
    <s v="-"/>
    <n v="77"/>
    <n v="14"/>
    <n v="6"/>
    <n v="142.85"/>
    <n v="2"/>
    <x v="21"/>
    <x v="120"/>
    <n v="24"/>
    <n v="8"/>
    <n v="2008"/>
    <n v="1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961"/>
    <x v="765"/>
    <s v="LRPL Taylor (NZ)"/>
    <n v="103"/>
    <s v="Out"/>
    <n v="174"/>
    <n v="119"/>
    <n v="5"/>
    <n v="4"/>
    <n v="86.55"/>
    <n v="1"/>
    <x v="9"/>
    <x v="53"/>
    <n v="14"/>
    <n v="10"/>
    <n v="2008"/>
    <n v="3"/>
    <s v="Slow"/>
    <s v="Ok"/>
    <b v="0"/>
    <n v="0"/>
    <s v="Slow"/>
    <s v="Slow"/>
    <s v="LRPL Taylor "/>
    <s v="NZ"/>
    <n v="13"/>
    <n v="16"/>
    <x v="2"/>
    <n v="5"/>
    <s v="LRPL"/>
    <s v="Taylor"/>
    <n v="6"/>
    <s v="TAYLOR"/>
    <s v="LRPL Taylor belongs to New Zealand"/>
  </r>
  <r>
    <n v="962"/>
    <x v="766"/>
    <s v="SO Tikolo (Kenya)"/>
    <n v="102"/>
    <s v="Out"/>
    <s v="-"/>
    <n v="99"/>
    <n v="12"/>
    <n v="2"/>
    <n v="103.03"/>
    <n v="1"/>
    <x v="8"/>
    <x v="78"/>
    <n v="19"/>
    <n v="10"/>
    <n v="2008"/>
    <n v="1"/>
    <s v="Ok"/>
    <s v="Ok"/>
    <b v="0"/>
    <n v="0"/>
    <s v="Ok"/>
    <s v="Ok"/>
    <s v="SO Tikolo "/>
    <s v="Kenya"/>
    <n v="11"/>
    <n v="17"/>
    <x v="9"/>
    <n v="3"/>
    <s v="SO"/>
    <s v="Tikolo"/>
    <n v="6"/>
    <s v="TIKOLO"/>
    <e v="#N/A"/>
  </r>
  <r>
    <n v="963"/>
    <x v="767"/>
    <s v="HM Amla (SA)"/>
    <n v="140"/>
    <s v="Out"/>
    <n v="166"/>
    <n v="135"/>
    <n v="8"/>
    <n v="4"/>
    <n v="103.7"/>
    <n v="1"/>
    <x v="9"/>
    <x v="79"/>
    <n v="9"/>
    <n v="11"/>
    <n v="2008"/>
    <n v="1"/>
    <s v="Ok"/>
    <s v="Ok"/>
    <b v="0"/>
    <n v="0"/>
    <s v="Ok"/>
    <s v="Ok"/>
    <s v="HM Amla "/>
    <s v="SA"/>
    <n v="9"/>
    <n v="12"/>
    <x v="8"/>
    <n v="3"/>
    <s v="HM"/>
    <s v="Amla"/>
    <n v="4"/>
    <s v="AMLA"/>
    <e v="#N/A"/>
  </r>
  <r>
    <n v="964"/>
    <x v="768"/>
    <s v="CH Gayle (WI)"/>
    <n v="113"/>
    <s v="Out"/>
    <n v="128"/>
    <n v="106"/>
    <n v="11"/>
    <n v="5"/>
    <n v="106.6"/>
    <n v="1"/>
    <x v="3"/>
    <x v="121"/>
    <n v="12"/>
    <n v="11"/>
    <n v="2008"/>
    <n v="4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965"/>
    <x v="769"/>
    <s v="Yuvraj Singh (India)"/>
    <n v="138"/>
    <s v="Notout"/>
    <n v="125"/>
    <n v="78"/>
    <n v="16"/>
    <n v="6"/>
    <n v="176.92"/>
    <n v="1"/>
    <x v="2"/>
    <x v="39"/>
    <n v="14"/>
    <n v="11"/>
    <n v="2008"/>
    <n v="6"/>
    <s v="Great"/>
    <s v="Ok"/>
    <b v="0"/>
    <n v="1"/>
    <s v="Great"/>
    <s v="Great"/>
    <s v="Yuvraj Singh "/>
    <s v="India"/>
    <n v="14"/>
    <n v="20"/>
    <x v="6"/>
    <n v="7"/>
    <s v="Yuvraj"/>
    <s v="Singh"/>
    <n v="5"/>
    <s v="SINGH"/>
    <e v="#N/A"/>
  </r>
  <r>
    <n v="966"/>
    <x v="769"/>
    <s v="S Chanderpaul (WI)"/>
    <n v="107"/>
    <s v="Notout"/>
    <n v="211"/>
    <n v="149"/>
    <n v="6"/>
    <n v="0"/>
    <n v="71.81"/>
    <n v="2"/>
    <x v="3"/>
    <x v="121"/>
    <n v="14"/>
    <n v="11"/>
    <n v="2008"/>
    <n v="6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967"/>
    <x v="770"/>
    <s v="CH Gayle (WI)"/>
    <n v="122"/>
    <s v="Out"/>
    <n v="200"/>
    <n v="137"/>
    <n v="5"/>
    <n v="6"/>
    <n v="89.05"/>
    <n v="2"/>
    <x v="3"/>
    <x v="121"/>
    <n v="16"/>
    <n v="11"/>
    <n v="2008"/>
    <n v="1"/>
    <s v="Slow"/>
    <s v="Ok"/>
    <b v="0"/>
    <n v="0"/>
    <s v="Slow"/>
    <s v="Slow"/>
    <s v="CH Gayle "/>
    <s v="WI"/>
    <n v="10"/>
    <n v="13"/>
    <x v="1"/>
    <n v="3"/>
    <s v="CH"/>
    <s v="Gayle"/>
    <n v="5"/>
    <s v="GAYLE"/>
    <s v="CH Gayle belongs to West Indies"/>
  </r>
  <r>
    <n v="968"/>
    <x v="770"/>
    <s v="Younis Khan (Pak)"/>
    <n v="101"/>
    <s v="Out"/>
    <n v="163"/>
    <n v="119"/>
    <n v="5"/>
    <n v="1"/>
    <n v="84.87"/>
    <n v="1"/>
    <x v="7"/>
    <x v="121"/>
    <n v="16"/>
    <n v="11"/>
    <n v="2008"/>
    <n v="1"/>
    <s v="Slow"/>
    <s v="Ok"/>
    <b v="0"/>
    <n v="0"/>
    <s v="Slow"/>
    <s v="Slow"/>
    <s v="Younis Khan "/>
    <s v="Pak"/>
    <n v="13"/>
    <n v="17"/>
    <x v="3"/>
    <n v="7"/>
    <s v="Younis"/>
    <s v="Khan"/>
    <n v="4"/>
    <s v="KHAN"/>
    <s v="Younis Khan belongs to Pakistan"/>
  </r>
  <r>
    <n v="969"/>
    <x v="771"/>
    <s v="Yuvraj Singh (India)"/>
    <n v="118"/>
    <s v="Out"/>
    <n v="153"/>
    <n v="122"/>
    <n v="15"/>
    <n v="2"/>
    <n v="96.72"/>
    <n v="1"/>
    <x v="2"/>
    <x v="31"/>
    <n v="17"/>
    <n v="11"/>
    <n v="2008"/>
    <n v="2"/>
    <s v="Slow"/>
    <s v="Ok"/>
    <b v="0"/>
    <n v="0"/>
    <s v="Slow"/>
    <s v="Slow"/>
    <s v="Yuvraj Singh "/>
    <s v="India"/>
    <n v="14"/>
    <n v="20"/>
    <x v="6"/>
    <n v="7"/>
    <s v="Yuvraj"/>
    <s v="Singh"/>
    <n v="5"/>
    <s v="SINGH"/>
    <e v="#N/A"/>
  </r>
  <r>
    <n v="970"/>
    <x v="772"/>
    <s v="KP Pietersen (Eng)"/>
    <n v="111"/>
    <s v="Notout"/>
    <n v="185"/>
    <n v="128"/>
    <n v="10"/>
    <n v="1"/>
    <n v="86.71"/>
    <n v="1"/>
    <x v="5"/>
    <x v="33"/>
    <n v="26"/>
    <n v="11"/>
    <n v="2008"/>
    <n v="4"/>
    <s v="Slow"/>
    <s v="Ok"/>
    <b v="0"/>
    <n v="0"/>
    <s v="Slow"/>
    <s v="Slow"/>
    <s v="KP Pietersen "/>
    <s v="Eng"/>
    <n v="14"/>
    <n v="18"/>
    <x v="0"/>
    <n v="3"/>
    <s v="KP"/>
    <s v="Pietersen"/>
    <n v="9"/>
    <s v="PIETERSEN"/>
    <s v="KP Pietersen belongs to England"/>
  </r>
  <r>
    <n v="971"/>
    <x v="773"/>
    <s v="MJ Guptill (NZ)"/>
    <n v="122"/>
    <s v="Notout"/>
    <n v="201"/>
    <n v="135"/>
    <n v="8"/>
    <n v="2"/>
    <n v="90.37"/>
    <n v="1"/>
    <x v="7"/>
    <x v="13"/>
    <n v="10"/>
    <n v="1"/>
    <n v="2009"/>
    <n v="7"/>
    <s v="Slow"/>
    <s v="Ok"/>
    <b v="0"/>
    <n v="0"/>
    <s v="Slow"/>
    <s v="Slow"/>
    <s v="MJ Guptill "/>
    <s v="NZ"/>
    <n v="12"/>
    <n v="15"/>
    <x v="2"/>
    <n v="3"/>
    <s v="MJ"/>
    <s v="Guptill"/>
    <n v="7"/>
    <s v="GUPTILL"/>
    <s v="MJ Guptill belongs to New Zealand"/>
  </r>
  <r>
    <n v="972"/>
    <x v="774"/>
    <s v="CH Gayle (WI)"/>
    <n v="135"/>
    <s v="Out"/>
    <n v="175"/>
    <n v="129"/>
    <n v="9"/>
    <n v="5"/>
    <n v="104.65"/>
    <n v="1"/>
    <x v="1"/>
    <x v="51"/>
    <n v="13"/>
    <n v="1"/>
    <n v="2009"/>
    <n v="3"/>
    <s v="Ok"/>
    <s v="Ok"/>
    <b v="0"/>
    <n v="0"/>
    <s v="Ok"/>
    <s v="Ok"/>
    <s v="CH Gayle "/>
    <s v="WI"/>
    <n v="10"/>
    <n v="13"/>
    <x v="1"/>
    <n v="3"/>
    <s v="CH"/>
    <s v="Gayle"/>
    <n v="5"/>
    <s v="GAYLE"/>
    <s v="CH Gayle belongs to West Indies"/>
  </r>
  <r>
    <n v="973"/>
    <x v="775"/>
    <s v="Salman Butt (Pak)"/>
    <n v="100"/>
    <s v="Notout"/>
    <n v="183"/>
    <n v="117"/>
    <n v="13"/>
    <n v="0"/>
    <n v="85.47"/>
    <n v="2"/>
    <x v="6"/>
    <x v="21"/>
    <n v="20"/>
    <n v="1"/>
    <n v="2009"/>
    <n v="3"/>
    <s v="Slow"/>
    <s v="Ok"/>
    <b v="0"/>
    <n v="0"/>
    <s v="Slow"/>
    <s v="Slow"/>
    <s v="Salman Butt "/>
    <s v="Pak"/>
    <n v="13"/>
    <n v="17"/>
    <x v="3"/>
    <n v="7"/>
    <s v="Salman"/>
    <s v="Butt"/>
    <n v="4"/>
    <s v="BUTT"/>
    <s v="Salman Butt belongs to Pakistan"/>
  </r>
  <r>
    <n v="974"/>
    <x v="776"/>
    <s v="TM Dilshan (SL)"/>
    <n v="137"/>
    <s v="Notout"/>
    <n v="221"/>
    <n v="139"/>
    <n v="10"/>
    <n v="0"/>
    <n v="98.56"/>
    <n v="1"/>
    <x v="3"/>
    <x v="14"/>
    <n v="24"/>
    <n v="1"/>
    <n v="2009"/>
    <n v="7"/>
    <s v="Slow"/>
    <s v="Ok"/>
    <b v="0"/>
    <n v="0"/>
    <s v="Slow"/>
    <s v="Slow"/>
    <s v="TM Dilshan "/>
    <s v="SL"/>
    <n v="12"/>
    <n v="15"/>
    <x v="5"/>
    <n v="3"/>
    <s v="TM"/>
    <s v="Dilshan"/>
    <n v="7"/>
    <s v="DILSHAN"/>
    <s v="TM Dilshan belongs to Sri Lanka"/>
  </r>
  <r>
    <n v="975"/>
    <x v="777"/>
    <s v="ST Jayasuriya (SL)"/>
    <n v="107"/>
    <s v="Out"/>
    <n v="166"/>
    <n v="114"/>
    <n v="10"/>
    <n v="1"/>
    <n v="93.85"/>
    <n v="1"/>
    <x v="5"/>
    <x v="105"/>
    <n v="28"/>
    <n v="1"/>
    <n v="2009"/>
    <n v="4"/>
    <s v="Slow"/>
    <s v="Ok"/>
    <b v="0"/>
    <n v="0"/>
    <s v="Slow"/>
    <s v="Slow"/>
    <s v="ST Jayasuriya "/>
    <s v="SL"/>
    <n v="15"/>
    <n v="18"/>
    <x v="5"/>
    <n v="3"/>
    <s v="ST"/>
    <s v="Jayasuriya"/>
    <n v="10"/>
    <s v="JAYASURIYA"/>
    <s v="ST Jayasuriya belongs to Sri Lanka"/>
  </r>
  <r>
    <n v="976"/>
    <x v="778"/>
    <s v="Yuvraj Singh (India)"/>
    <n v="117"/>
    <s v="Out"/>
    <n v="126"/>
    <n v="95"/>
    <n v="17"/>
    <n v="1"/>
    <n v="123.15"/>
    <n v="1"/>
    <x v="6"/>
    <x v="63"/>
    <n v="3"/>
    <n v="2"/>
    <n v="2009"/>
    <n v="3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977"/>
    <x v="778"/>
    <s v="V Sehwag (India)"/>
    <n v="116"/>
    <s v="Out"/>
    <n v="165"/>
    <n v="90"/>
    <n v="17"/>
    <n v="0"/>
    <n v="128.88"/>
    <n v="1"/>
    <x v="6"/>
    <x v="63"/>
    <n v="3"/>
    <n v="2"/>
    <n v="2009"/>
    <n v="3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978"/>
    <x v="779"/>
    <s v="G Gambhir (India)"/>
    <n v="150"/>
    <s v="Out"/>
    <n v="214"/>
    <n v="147"/>
    <n v="14"/>
    <n v="1"/>
    <n v="102.04"/>
    <n v="1"/>
    <x v="6"/>
    <x v="63"/>
    <n v="5"/>
    <n v="2"/>
    <n v="2009"/>
    <n v="5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979"/>
    <x v="780"/>
    <s v="GD Elliott (NZ)"/>
    <n v="115"/>
    <s v="Out"/>
    <n v="188"/>
    <n v="124"/>
    <n v="8"/>
    <n v="0"/>
    <n v="92.74"/>
    <n v="2"/>
    <x v="0"/>
    <x v="11"/>
    <n v="8"/>
    <n v="2"/>
    <n v="2009"/>
    <n v="1"/>
    <s v="Slow"/>
    <s v="Ok"/>
    <b v="0"/>
    <n v="0"/>
    <s v="Slow"/>
    <s v="Slow"/>
    <s v="GD Elliott "/>
    <s v="NZ"/>
    <n v="12"/>
    <n v="15"/>
    <x v="2"/>
    <n v="3"/>
    <s v="GD"/>
    <s v="Elliott"/>
    <n v="7"/>
    <s v="ELLIOTT"/>
    <s v="GD Elliott belongs to New Zealand"/>
  </r>
  <r>
    <n v="980"/>
    <x v="780"/>
    <s v="BJ Haddin (Aus)"/>
    <n v="109"/>
    <s v="Out"/>
    <n v="156"/>
    <n v="114"/>
    <n v="8"/>
    <n v="3"/>
    <n v="95.61"/>
    <n v="1"/>
    <x v="1"/>
    <x v="11"/>
    <n v="8"/>
    <n v="2"/>
    <n v="2009"/>
    <n v="1"/>
    <s v="Slow"/>
    <s v="Ok"/>
    <b v="0"/>
    <n v="0"/>
    <s v="Slow"/>
    <s v="Slow"/>
    <s v="BJ Haddin "/>
    <s v="Aus"/>
    <n v="11"/>
    <n v="15"/>
    <x v="4"/>
    <n v="3"/>
    <s v="BJ"/>
    <s v="Haddin"/>
    <n v="6"/>
    <s v="HADDIN"/>
    <s v="BJ Haddin belongs to Australia"/>
  </r>
  <r>
    <n v="981"/>
    <x v="781"/>
    <s v="SR Tendulkar (India)"/>
    <n v="163"/>
    <s v="Notout"/>
    <n v="206"/>
    <n v="133"/>
    <n v="16"/>
    <n v="5"/>
    <n v="122.55"/>
    <n v="1"/>
    <x v="1"/>
    <x v="3"/>
    <n v="8"/>
    <n v="3"/>
    <n v="2009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982"/>
    <x v="781"/>
    <s v="JD Ryder (NZ)"/>
    <n v="105"/>
    <s v="Out"/>
    <n v="108"/>
    <n v="80"/>
    <n v="12"/>
    <n v="4"/>
    <n v="131.25"/>
    <n v="2"/>
    <x v="5"/>
    <x v="3"/>
    <n v="8"/>
    <n v="3"/>
    <n v="2009"/>
    <n v="1"/>
    <s v="Ok"/>
    <s v="Ok"/>
    <b v="0"/>
    <n v="0"/>
    <s v="Ok"/>
    <s v="Ok"/>
    <s v="JD Ryder "/>
    <s v="NZ"/>
    <n v="10"/>
    <n v="13"/>
    <x v="2"/>
    <n v="3"/>
    <s v="JD"/>
    <s v="Ryder"/>
    <n v="5"/>
    <s v="RYDER"/>
    <s v="JD Ryder belongs to New Zealand"/>
  </r>
  <r>
    <n v="983"/>
    <x v="782"/>
    <s v="V Sehwag (India)"/>
    <n v="125"/>
    <s v="Notout"/>
    <n v="106"/>
    <n v="74"/>
    <n v="14"/>
    <n v="6"/>
    <n v="168.91"/>
    <n v="2"/>
    <x v="1"/>
    <x v="67"/>
    <n v="11"/>
    <n v="3"/>
    <n v="2009"/>
    <n v="4"/>
    <s v="Good"/>
    <s v="Ok"/>
    <b v="0"/>
    <n v="1"/>
    <s v="Good"/>
    <s v="Good"/>
    <s v="V Sehwag "/>
    <s v="India"/>
    <n v="10"/>
    <n v="16"/>
    <x v="6"/>
    <n v="2"/>
    <s v="V"/>
    <s v="Sehwag"/>
    <n v="6"/>
    <s v="SEHWAG"/>
    <e v="#N/A"/>
  </r>
  <r>
    <n v="984"/>
    <x v="783"/>
    <s v="S Chanderpaul (WI)"/>
    <n v="112"/>
    <s v="Notout"/>
    <n v="208"/>
    <n v="134"/>
    <n v="10"/>
    <n v="0"/>
    <n v="83.58"/>
    <n v="1"/>
    <x v="2"/>
    <x v="118"/>
    <n v="22"/>
    <n v="3"/>
    <n v="2009"/>
    <n v="1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985"/>
    <x v="783"/>
    <s v="AJ Strauss (Eng)"/>
    <n v="105"/>
    <s v="Out"/>
    <n v="204"/>
    <n v="129"/>
    <n v="7"/>
    <n v="0"/>
    <n v="81.39"/>
    <n v="2"/>
    <x v="7"/>
    <x v="118"/>
    <n v="22"/>
    <n v="3"/>
    <n v="2009"/>
    <n v="1"/>
    <s v="Slow"/>
    <s v="Ok"/>
    <b v="0"/>
    <n v="0"/>
    <s v="Slow"/>
    <s v="Slow"/>
    <s v="AJ Strauss "/>
    <s v="Eng"/>
    <n v="12"/>
    <n v="16"/>
    <x v="0"/>
    <n v="3"/>
    <s v="AJ"/>
    <s v="Strauss"/>
    <n v="7"/>
    <s v="STRAUSS"/>
    <s v="AJ Strauss belongs to England"/>
  </r>
  <r>
    <n v="986"/>
    <x v="784"/>
    <s v="NFI McCallum (Scot)"/>
    <n v="121"/>
    <s v="Notout"/>
    <n v="176"/>
    <n v="138"/>
    <n v="12"/>
    <n v="3"/>
    <n v="87.68"/>
    <n v="1"/>
    <x v="20"/>
    <x v="79"/>
    <n v="1"/>
    <n v="4"/>
    <n v="2009"/>
    <n v="4"/>
    <s v="Slow"/>
    <s v="Ok"/>
    <b v="0"/>
    <n v="0"/>
    <s v="Slow"/>
    <s v="Slow"/>
    <s v="NFI McCallum "/>
    <s v="Scot"/>
    <n v="14"/>
    <n v="19"/>
    <x v="15"/>
    <n v="4"/>
    <s v="NFI"/>
    <s v="McCallum"/>
    <n v="8"/>
    <s v="MCCALLUM"/>
    <e v="#N/A"/>
  </r>
  <r>
    <n v="987"/>
    <x v="784"/>
    <s v="RN ten Doeschate (Neth)"/>
    <n v="106"/>
    <s v="Notout"/>
    <n v="129"/>
    <n v="84"/>
    <n v="9"/>
    <n v="3"/>
    <n v="126.19"/>
    <n v="2"/>
    <x v="12"/>
    <x v="93"/>
    <n v="1"/>
    <n v="4"/>
    <n v="2009"/>
    <n v="4"/>
    <s v="Ok"/>
    <s v="Ok"/>
    <b v="0"/>
    <n v="0"/>
    <s v="Ok"/>
    <s v="Ok"/>
    <s v="RN ten Doeschate "/>
    <s v="Neth"/>
    <n v="18"/>
    <n v="23"/>
    <x v="12"/>
    <n v="3"/>
    <s v="RN"/>
    <s v="ten Doeschate"/>
    <n v="13"/>
    <s v="TEN DOESCHATE"/>
    <e v="#N/A"/>
  </r>
  <r>
    <n v="988"/>
    <x v="784"/>
    <s v="WTS Porterfield (Ire)"/>
    <n v="101"/>
    <s v="Out"/>
    <n v="121"/>
    <n v="89"/>
    <n v="12"/>
    <n v="3"/>
    <n v="113.48"/>
    <n v="2"/>
    <x v="22"/>
    <x v="79"/>
    <n v="1"/>
    <n v="4"/>
    <n v="2009"/>
    <n v="4"/>
    <s v="Ok"/>
    <s v="Ok"/>
    <b v="0"/>
    <n v="0"/>
    <s v="Ok"/>
    <s v="Ok"/>
    <s v="WTS Porterfield "/>
    <s v="Ire"/>
    <n v="17"/>
    <n v="21"/>
    <x v="16"/>
    <n v="4"/>
    <s v="WTS"/>
    <s v="Porterfield"/>
    <n v="11"/>
    <s v="PORTERFIELD"/>
    <e v="#N/A"/>
  </r>
  <r>
    <n v="989"/>
    <x v="785"/>
    <s v="DL Hemp (Ber)"/>
    <n v="102"/>
    <s v="Notout"/>
    <n v="281"/>
    <n v="152"/>
    <n v="9"/>
    <n v="0"/>
    <n v="67.099999999999994"/>
    <n v="1"/>
    <x v="12"/>
    <x v="93"/>
    <n v="6"/>
    <n v="4"/>
    <n v="2009"/>
    <n v="2"/>
    <s v="Slow"/>
    <s v="Ok"/>
    <b v="0"/>
    <n v="0"/>
    <s v="Slow"/>
    <s v="Slow"/>
    <s v="DL Hemp "/>
    <s v="Ber"/>
    <n v="9"/>
    <n v="13"/>
    <x v="14"/>
    <n v="3"/>
    <s v="DL"/>
    <s v="Hemp"/>
    <n v="4"/>
    <s v="HEMP"/>
    <e v="#N/A"/>
  </r>
  <r>
    <n v="990"/>
    <x v="786"/>
    <s v="HH Gibbs (SA)"/>
    <n v="110"/>
    <s v="Out"/>
    <n v="162"/>
    <n v="116"/>
    <n v="9"/>
    <n v="2"/>
    <n v="94.82"/>
    <n v="1"/>
    <x v="0"/>
    <x v="80"/>
    <n v="13"/>
    <n v="4"/>
    <n v="2009"/>
    <n v="2"/>
    <s v="Slow"/>
    <s v="Ok"/>
    <b v="0"/>
    <n v="0"/>
    <s v="Slow"/>
    <s v="Slow"/>
    <s v="HH Gibbs "/>
    <s v="SA"/>
    <n v="10"/>
    <n v="13"/>
    <x v="8"/>
    <n v="3"/>
    <s v="HH"/>
    <s v="Gibbs"/>
    <n v="5"/>
    <s v="GIBBS"/>
    <e v="#N/A"/>
  </r>
  <r>
    <n v="991"/>
    <x v="787"/>
    <s v="WTS Porterfield (Ire)"/>
    <n v="104"/>
    <s v="Notout"/>
    <n v="164"/>
    <n v="133"/>
    <n v="13"/>
    <n v="0"/>
    <n v="78.19"/>
    <n v="2"/>
    <x v="21"/>
    <x v="62"/>
    <n v="19"/>
    <n v="4"/>
    <n v="2009"/>
    <n v="1"/>
    <s v="Slow"/>
    <s v="Ok"/>
    <b v="0"/>
    <n v="0"/>
    <s v="Slow"/>
    <s v="Slow"/>
    <s v="WTS Porterfield "/>
    <s v="Ire"/>
    <n v="17"/>
    <n v="21"/>
    <x v="16"/>
    <n v="4"/>
    <s v="WTS"/>
    <s v="Porterfield"/>
    <n v="11"/>
    <s v="PORTERFIELD"/>
    <e v="#N/A"/>
  </r>
  <r>
    <n v="992"/>
    <x v="788"/>
    <s v="MJ Clarke (Aus)"/>
    <n v="100"/>
    <s v="Notout"/>
    <s v="-"/>
    <n v="122"/>
    <n v="14"/>
    <n v="0"/>
    <n v="81.96"/>
    <n v="2"/>
    <x v="3"/>
    <x v="121"/>
    <n v="1"/>
    <n v="5"/>
    <n v="2009"/>
    <n v="6"/>
    <s v="Slow"/>
    <s v="Ok"/>
    <b v="0"/>
    <n v="0"/>
    <s v="Slow"/>
    <s v="Slow"/>
    <s v="MJ Clarke "/>
    <s v="Aus"/>
    <n v="11"/>
    <n v="15"/>
    <x v="4"/>
    <n v="3"/>
    <s v="MJ"/>
    <s v="Clarke"/>
    <n v="6"/>
    <s v="CLARKE"/>
    <s v="MJ Clarke belongs to Australia"/>
  </r>
  <r>
    <n v="993"/>
    <x v="789"/>
    <s v="Kamran Akmal (Pak)"/>
    <n v="116"/>
    <s v="Notout"/>
    <s v="-"/>
    <n v="115"/>
    <n v="13"/>
    <n v="0"/>
    <n v="100.86"/>
    <n v="2"/>
    <x v="0"/>
    <x v="121"/>
    <n v="3"/>
    <n v="5"/>
    <n v="2009"/>
    <n v="1"/>
    <s v="Ok"/>
    <s v="Ok"/>
    <b v="0"/>
    <n v="0"/>
    <s v="Ok"/>
    <s v="Ok"/>
    <s v="Kamran Akmal "/>
    <s v="Pak"/>
    <n v="14"/>
    <n v="18"/>
    <x v="3"/>
    <n v="7"/>
    <s v="Kamran"/>
    <s v="Akmal"/>
    <n v="5"/>
    <s v="AKMAL"/>
    <s v="Kamran Akmal belongs to Pakistan"/>
  </r>
  <r>
    <n v="994"/>
    <x v="789"/>
    <s v="SR Watson (Aus)"/>
    <n v="116"/>
    <s v="Notout"/>
    <s v="-"/>
    <n v="146"/>
    <n v="6"/>
    <n v="2"/>
    <n v="79.45"/>
    <n v="1"/>
    <x v="3"/>
    <x v="121"/>
    <n v="3"/>
    <n v="5"/>
    <n v="2009"/>
    <n v="1"/>
    <s v="Slow"/>
    <s v="Ok"/>
    <b v="0"/>
    <n v="0"/>
    <s v="Slow"/>
    <s v="Slow"/>
    <s v="SR Watson "/>
    <s v="Aus"/>
    <n v="11"/>
    <n v="15"/>
    <x v="4"/>
    <n v="3"/>
    <s v="SR"/>
    <s v="Watson"/>
    <n v="6"/>
    <s v="WATSON"/>
    <s v="SR Watson belongs to Australia"/>
  </r>
  <r>
    <n v="995"/>
    <x v="790"/>
    <s v="Yuvraj Singh (India)"/>
    <n v="131"/>
    <s v="Out"/>
    <n v="134"/>
    <n v="102"/>
    <n v="10"/>
    <n v="7"/>
    <n v="128.43"/>
    <n v="1"/>
    <x v="7"/>
    <x v="29"/>
    <n v="26"/>
    <n v="6"/>
    <n v="2009"/>
    <n v="6"/>
    <s v="Ok"/>
    <s v="Ok"/>
    <b v="0"/>
    <n v="0"/>
    <s v="Ok"/>
    <s v="Ok"/>
    <s v="Yuvraj Singh "/>
    <s v="India"/>
    <n v="14"/>
    <n v="20"/>
    <x v="6"/>
    <n v="7"/>
    <s v="Yuvraj"/>
    <s v="Singh"/>
    <n v="5"/>
    <s v="SINGH"/>
    <e v="#N/A"/>
  </r>
  <r>
    <n v="996"/>
    <x v="791"/>
    <s v="GM Hamilton (Scot)"/>
    <n v="119"/>
    <s v="Out"/>
    <n v="191"/>
    <n v="152"/>
    <n v="3"/>
    <n v="1"/>
    <n v="78.28"/>
    <n v="1"/>
    <x v="21"/>
    <x v="119"/>
    <n v="7"/>
    <n v="7"/>
    <n v="2009"/>
    <n v="3"/>
    <s v="Slow"/>
    <s v="Ok"/>
    <b v="0"/>
    <n v="0"/>
    <s v="Slow"/>
    <s v="Slow"/>
    <s v="GM Hamilton "/>
    <s v="Scot"/>
    <n v="13"/>
    <n v="18"/>
    <x v="15"/>
    <n v="3"/>
    <s v="GM"/>
    <s v="Hamilton"/>
    <n v="8"/>
    <s v="HAMILTON"/>
    <e v="#N/A"/>
  </r>
  <r>
    <n v="997"/>
    <x v="791"/>
    <s v="S Jyoti (Can)"/>
    <n v="117"/>
    <s v="Out"/>
    <n v="158"/>
    <n v="122"/>
    <n v="10"/>
    <n v="1"/>
    <n v="95.9"/>
    <n v="2"/>
    <x v="22"/>
    <x v="119"/>
    <n v="7"/>
    <n v="7"/>
    <n v="2009"/>
    <n v="3"/>
    <s v="Slow"/>
    <s v="Ok"/>
    <b v="0"/>
    <n v="0"/>
    <s v="Slow"/>
    <s v="Slow"/>
    <s v="S Jyoti "/>
    <s v="Can"/>
    <n v="9"/>
    <n v="13"/>
    <x v="11"/>
    <n v="2"/>
    <s v="S"/>
    <s v="Jyoti"/>
    <n v="5"/>
    <s v="JYOTI"/>
    <e v="#N/A"/>
  </r>
  <r>
    <n v="998"/>
    <x v="791"/>
    <s v="DF Watts (Scot)"/>
    <n v="101"/>
    <s v="Out"/>
    <n v="159"/>
    <n v="108"/>
    <n v="6"/>
    <n v="2"/>
    <n v="93.51"/>
    <n v="1"/>
    <x v="21"/>
    <x v="119"/>
    <n v="7"/>
    <n v="7"/>
    <n v="2009"/>
    <n v="3"/>
    <s v="Slow"/>
    <s v="Ok"/>
    <b v="0"/>
    <n v="0"/>
    <s v="Slow"/>
    <s v="Slow"/>
    <s v="DF Watts "/>
    <s v="Scot"/>
    <n v="10"/>
    <n v="15"/>
    <x v="15"/>
    <n v="3"/>
    <s v="DF"/>
    <s v="Watts"/>
    <n v="5"/>
    <s v="WATTS"/>
    <e v="#N/A"/>
  </r>
  <r>
    <n v="999"/>
    <x v="792"/>
    <s v="TM Dowlin (WI)"/>
    <n v="100"/>
    <s v="Notout"/>
    <n v="165"/>
    <n v="117"/>
    <n v="6"/>
    <n v="1"/>
    <n v="85.47"/>
    <n v="1"/>
    <x v="9"/>
    <x v="122"/>
    <n v="28"/>
    <n v="7"/>
    <n v="2009"/>
    <n v="3"/>
    <s v="Slow"/>
    <s v="Ok"/>
    <b v="0"/>
    <n v="0"/>
    <s v="Slow"/>
    <s v="Slow"/>
    <s v="TM Dowlin "/>
    <s v="WI"/>
    <n v="11"/>
    <n v="14"/>
    <x v="1"/>
    <n v="3"/>
    <s v="TM"/>
    <s v="Dowlin"/>
    <n v="6"/>
    <s v="DOWLIN"/>
    <s v="TM Dowlin belongs to West Indies"/>
  </r>
  <r>
    <n v="1000"/>
    <x v="793"/>
    <s v="DPMD Jayawardene (SL)"/>
    <n v="123"/>
    <s v="Out"/>
    <n v="140"/>
    <n v="108"/>
    <n v="14"/>
    <n v="1"/>
    <n v="113.88"/>
    <n v="2"/>
    <x v="3"/>
    <x v="105"/>
    <n v="3"/>
    <n v="8"/>
    <n v="2009"/>
    <n v="2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1001"/>
    <x v="794"/>
    <s v="Umar Akmal (Pak)"/>
    <n v="102"/>
    <s v="Notout"/>
    <n v="101"/>
    <n v="72"/>
    <n v="5"/>
    <n v="4"/>
    <n v="141.66"/>
    <n v="1"/>
    <x v="6"/>
    <x v="63"/>
    <n v="7"/>
    <n v="8"/>
    <n v="2009"/>
    <n v="6"/>
    <s v="Ok"/>
    <s v="Ok"/>
    <b v="0"/>
    <n v="0"/>
    <s v="Ok"/>
    <s v="Ok"/>
    <s v="Umar Akmal "/>
    <s v="Pak"/>
    <n v="12"/>
    <n v="16"/>
    <x v="3"/>
    <n v="5"/>
    <s v="Umar"/>
    <s v="Akmal"/>
    <n v="5"/>
    <s v="AKMAL"/>
    <s v="Umar Akmal belongs to Pakistan"/>
  </r>
  <r>
    <n v="1002"/>
    <x v="795"/>
    <s v="Mohammad Ashraful (Ban)"/>
    <n v="103"/>
    <s v="Notout"/>
    <n v="127"/>
    <n v="103"/>
    <n v="12"/>
    <n v="2"/>
    <n v="100"/>
    <n v="2"/>
    <x v="8"/>
    <x v="86"/>
    <n v="9"/>
    <n v="8"/>
    <n v="2009"/>
    <n v="1"/>
    <s v="Slow"/>
    <s v="Ok"/>
    <b v="0"/>
    <n v="0"/>
    <s v="Ok"/>
    <s v="Ok"/>
    <s v="Mohammad Ashraful "/>
    <s v="Ban"/>
    <n v="19"/>
    <n v="23"/>
    <x v="10"/>
    <n v="9"/>
    <s v="Mohammad"/>
    <s v="Ashraful"/>
    <n v="8"/>
    <s v="ASHRAFUL"/>
    <e v="#N/A"/>
  </r>
  <r>
    <n v="1003"/>
    <x v="796"/>
    <s v="Shakib Al Hasan (Ban)"/>
    <n v="104"/>
    <s v="Out"/>
    <n v="92"/>
    <n v="64"/>
    <n v="9"/>
    <n v="4"/>
    <n v="162.5"/>
    <n v="1"/>
    <x v="8"/>
    <x v="86"/>
    <n v="11"/>
    <n v="8"/>
    <n v="2009"/>
    <n v="3"/>
    <s v="Good"/>
    <s v="Ok"/>
    <b v="0"/>
    <n v="1"/>
    <s v="Good"/>
    <s v="Good"/>
    <s v="Shakib Al Hasan "/>
    <s v="Ban"/>
    <n v="17"/>
    <n v="21"/>
    <x v="10"/>
    <n v="7"/>
    <s v="Shakib"/>
    <s v="Al Hasan"/>
    <n v="8"/>
    <s v="AL HASAN"/>
    <e v="#N/A"/>
  </r>
  <r>
    <n v="1004"/>
    <x v="797"/>
    <s v="H Masakadza (Zim)"/>
    <n v="102"/>
    <s v="Out"/>
    <n v="129"/>
    <n v="112"/>
    <n v="4"/>
    <n v="2"/>
    <n v="91.07"/>
    <n v="1"/>
    <x v="9"/>
    <x v="86"/>
    <n v="14"/>
    <n v="8"/>
    <n v="2009"/>
    <n v="6"/>
    <s v="Slow"/>
    <s v="Ok"/>
    <b v="0"/>
    <n v="0"/>
    <s v="Slow"/>
    <s v="Slow"/>
    <s v="H Masakadza "/>
    <s v="Zim"/>
    <n v="13"/>
    <n v="17"/>
    <x v="7"/>
    <n v="2"/>
    <s v="H"/>
    <s v="Masakadza"/>
    <n v="9"/>
    <s v="MASAKADZA"/>
    <e v="#N/A"/>
  </r>
  <r>
    <n v="1005"/>
    <x v="798"/>
    <s v="CK Coventry (Zim)"/>
    <n v="194"/>
    <s v="Notout"/>
    <n v="191"/>
    <n v="156"/>
    <n v="16"/>
    <n v="7"/>
    <n v="124.35"/>
    <n v="1"/>
    <x v="9"/>
    <x v="86"/>
    <n v="16"/>
    <n v="8"/>
    <n v="2009"/>
    <n v="1"/>
    <s v="Ok"/>
    <s v="Ok"/>
    <b v="1"/>
    <n v="1"/>
    <s v="Ok"/>
    <s v="Ok"/>
    <s v="CK Coventry "/>
    <s v="Zim"/>
    <n v="13"/>
    <n v="17"/>
    <x v="7"/>
    <n v="3"/>
    <s v="CK"/>
    <s v="Coventry"/>
    <n v="8"/>
    <s v="COVENTRY"/>
    <e v="#N/A"/>
  </r>
  <r>
    <n v="1006"/>
    <x v="798"/>
    <s v="Tamim Iqbal (Ban)"/>
    <n v="154"/>
    <s v="Out"/>
    <n v="191"/>
    <n v="138"/>
    <n v="7"/>
    <n v="6"/>
    <n v="111.59"/>
    <n v="2"/>
    <x v="8"/>
    <x v="86"/>
    <n v="16"/>
    <n v="8"/>
    <n v="2009"/>
    <n v="1"/>
    <s v="Ok"/>
    <s v="Ok"/>
    <b v="0"/>
    <n v="0"/>
    <s v="Ok"/>
    <s v="Ok"/>
    <s v="Tamim Iqbal "/>
    <s v="Ban"/>
    <n v="13"/>
    <n v="17"/>
    <x v="10"/>
    <n v="6"/>
    <s v="Tamim"/>
    <s v="Iqbal"/>
    <n v="5"/>
    <s v="IQBAL"/>
    <e v="#N/A"/>
  </r>
  <r>
    <n v="1007"/>
    <x v="799"/>
    <s v="DJ Hussey (Aus)"/>
    <n v="111"/>
    <s v="Out"/>
    <n v="109"/>
    <n v="83"/>
    <n v="8"/>
    <n v="6"/>
    <n v="133.72999999999999"/>
    <n v="1"/>
    <x v="22"/>
    <x v="123"/>
    <n v="28"/>
    <n v="8"/>
    <n v="2009"/>
    <n v="6"/>
    <s v="Ok"/>
    <s v="Ok"/>
    <b v="0"/>
    <n v="0"/>
    <s v="Ok"/>
    <s v="Ok"/>
    <s v="DJ Hussey "/>
    <s v="Aus"/>
    <n v="11"/>
    <n v="15"/>
    <x v="4"/>
    <n v="3"/>
    <s v="DJ"/>
    <s v="Hussey"/>
    <n v="6"/>
    <s v="HUSSEY"/>
    <s v="DJ Hussey belongs to Australia"/>
  </r>
  <r>
    <n v="1008"/>
    <x v="800"/>
    <s v="Mohammad Shahzad (Afgh)"/>
    <n v="110"/>
    <s v="Out"/>
    <n v="172"/>
    <n v="111"/>
    <n v="11"/>
    <n v="0"/>
    <n v="99.09"/>
    <n v="2"/>
    <x v="13"/>
    <x v="111"/>
    <n v="1"/>
    <n v="9"/>
    <n v="2009"/>
    <n v="3"/>
    <s v="Slow"/>
    <s v="Ok"/>
    <b v="0"/>
    <n v="0"/>
    <s v="Slow"/>
    <s v="Slow"/>
    <s v="Mohammad Shahzad "/>
    <s v="Afgh"/>
    <n v="18"/>
    <n v="23"/>
    <x v="19"/>
    <n v="9"/>
    <s v="Mohammad"/>
    <s v="Shahzad"/>
    <n v="7"/>
    <s v="SHAHZAD"/>
    <e v="#N/A"/>
  </r>
  <r>
    <n v="1009"/>
    <x v="801"/>
    <s v="TT Samaraweera (SL)"/>
    <n v="104"/>
    <s v="Out"/>
    <n v="181"/>
    <n v="124"/>
    <n v="10"/>
    <n v="0"/>
    <n v="83.87"/>
    <n v="1"/>
    <x v="1"/>
    <x v="63"/>
    <n v="8"/>
    <n v="9"/>
    <n v="2009"/>
    <n v="3"/>
    <s v="Slow"/>
    <s v="Ok"/>
    <b v="0"/>
    <n v="0"/>
    <s v="Slow"/>
    <s v="Slow"/>
    <s v="TT Samaraweera "/>
    <s v="SL"/>
    <n v="16"/>
    <n v="19"/>
    <x v="5"/>
    <n v="3"/>
    <s v="TT"/>
    <s v="Samaraweera"/>
    <n v="11"/>
    <s v="SAMARAWEERA"/>
    <s v="TT Samaraweera belongs to Sri Lanka"/>
  </r>
  <r>
    <n v="1010"/>
    <x v="802"/>
    <s v="CL White (Aus)"/>
    <n v="105"/>
    <s v="Out"/>
    <n v="176"/>
    <n v="124"/>
    <n v="9"/>
    <n v="1"/>
    <n v="84.67"/>
    <n v="2"/>
    <x v="2"/>
    <x v="106"/>
    <n v="9"/>
    <n v="9"/>
    <n v="2009"/>
    <n v="4"/>
    <s v="Slow"/>
    <s v="Ok"/>
    <b v="0"/>
    <n v="0"/>
    <s v="Slow"/>
    <s v="Slow"/>
    <s v="CL White "/>
    <s v="Aus"/>
    <n v="10"/>
    <n v="14"/>
    <x v="4"/>
    <n v="3"/>
    <s v="CL"/>
    <s v="White"/>
    <n v="5"/>
    <s v="WHITE"/>
    <s v="CL White belongs to Australia"/>
  </r>
  <r>
    <n v="1011"/>
    <x v="803"/>
    <s v="SR Tendulkar (India)"/>
    <n v="138"/>
    <s v="Out"/>
    <n v="214"/>
    <n v="133"/>
    <n v="10"/>
    <n v="1"/>
    <n v="103.75"/>
    <n v="1"/>
    <x v="6"/>
    <x v="63"/>
    <n v="14"/>
    <n v="9"/>
    <n v="2009"/>
    <n v="2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1012"/>
    <x v="804"/>
    <s v="RT Ponting (Aus)"/>
    <n v="126"/>
    <s v="Out"/>
    <n v="151"/>
    <n v="109"/>
    <n v="14"/>
    <n v="3"/>
    <n v="115.59"/>
    <n v="2"/>
    <x v="2"/>
    <x v="4"/>
    <n v="15"/>
    <n v="9"/>
    <n v="2009"/>
    <n v="3"/>
    <s v="Ok"/>
    <s v="Ok"/>
    <b v="0"/>
    <n v="0"/>
    <s v="Ok"/>
    <s v="Ok"/>
    <s v="RT Ponting "/>
    <s v="Aus"/>
    <n v="12"/>
    <n v="16"/>
    <x v="4"/>
    <n v="3"/>
    <s v="RT"/>
    <s v="Ponting"/>
    <n v="7"/>
    <s v="PONTING"/>
    <s v="RT Ponting belongs to Australia"/>
  </r>
  <r>
    <n v="1013"/>
    <x v="805"/>
    <s v="TD Paine (Aus)"/>
    <n v="111"/>
    <s v="Out"/>
    <n v="168"/>
    <n v="148"/>
    <n v="14"/>
    <n v="1"/>
    <n v="75"/>
    <n v="1"/>
    <x v="2"/>
    <x v="4"/>
    <n v="17"/>
    <n v="9"/>
    <n v="2009"/>
    <n v="5"/>
    <s v="Slow"/>
    <s v="Ok"/>
    <b v="0"/>
    <n v="0"/>
    <s v="Slow"/>
    <s v="Slow"/>
    <s v="TD Paine "/>
    <s v="Aus"/>
    <n v="10"/>
    <n v="14"/>
    <x v="4"/>
    <n v="3"/>
    <s v="TD"/>
    <s v="Paine"/>
    <n v="5"/>
    <s v="PAINE"/>
    <s v="TD Paine belongs to Australia"/>
  </r>
  <r>
    <n v="1014"/>
    <x v="806"/>
    <s v="TM Dilshan (SL)"/>
    <n v="106"/>
    <s v="Out"/>
    <n v="116"/>
    <n v="92"/>
    <n v="16"/>
    <n v="1"/>
    <n v="115.21"/>
    <n v="1"/>
    <x v="10"/>
    <x v="62"/>
    <n v="22"/>
    <n v="9"/>
    <n v="2009"/>
    <n v="3"/>
    <s v="Ok"/>
    <s v="Ok"/>
    <b v="0"/>
    <n v="0"/>
    <s v="Ok"/>
    <s v="Ok"/>
    <s v="TM Dilshan "/>
    <s v="SL"/>
    <n v="12"/>
    <n v="15"/>
    <x v="5"/>
    <n v="3"/>
    <s v="TM"/>
    <s v="Dilshan"/>
    <n v="7"/>
    <s v="DILSHAN"/>
    <s v="TM Dilshan belongs to Sri Lanka"/>
  </r>
  <r>
    <n v="1015"/>
    <x v="807"/>
    <s v="Shoaib Malik (Pak)"/>
    <n v="128"/>
    <s v="Out"/>
    <n v="173"/>
    <n v="126"/>
    <n v="16"/>
    <n v="0"/>
    <n v="101.58"/>
    <n v="1"/>
    <x v="5"/>
    <x v="62"/>
    <n v="26"/>
    <n v="9"/>
    <n v="2009"/>
    <n v="7"/>
    <s v="Ok"/>
    <s v="Ok"/>
    <b v="0"/>
    <n v="0"/>
    <s v="Ok"/>
    <s v="Ok"/>
    <s v="Shoaib Malik "/>
    <s v="Pak"/>
    <n v="14"/>
    <n v="18"/>
    <x v="3"/>
    <n v="7"/>
    <s v="Shoaib"/>
    <s v="Malik"/>
    <n v="5"/>
    <s v="MALIK"/>
    <s v="Shoaib Malik belongs to Pakistan"/>
  </r>
  <r>
    <n v="1016"/>
    <x v="808"/>
    <s v="GC Smith (SA)"/>
    <n v="141"/>
    <s v="Out"/>
    <n v="216"/>
    <n v="134"/>
    <n v="16"/>
    <n v="0"/>
    <n v="105.22"/>
    <n v="2"/>
    <x v="2"/>
    <x v="62"/>
    <n v="27"/>
    <n v="9"/>
    <n v="2009"/>
    <n v="1"/>
    <s v="Ok"/>
    <s v="Ok"/>
    <b v="0"/>
    <n v="0"/>
    <s v="Ok"/>
    <s v="Ok"/>
    <s v="GC Smith "/>
    <s v="SA"/>
    <n v="10"/>
    <n v="13"/>
    <x v="8"/>
    <n v="3"/>
    <s v="GC"/>
    <s v="Smith"/>
    <n v="5"/>
    <s v="SMITH"/>
    <e v="#N/A"/>
  </r>
  <r>
    <n v="1017"/>
    <x v="809"/>
    <s v="SR Watson (Aus)"/>
    <n v="136"/>
    <s v="Notout"/>
    <n v="176"/>
    <n v="132"/>
    <n v="10"/>
    <n v="7"/>
    <n v="103.03"/>
    <n v="2"/>
    <x v="2"/>
    <x v="62"/>
    <n v="2"/>
    <n v="10"/>
    <n v="2009"/>
    <n v="6"/>
    <s v="Ok"/>
    <s v="Ok"/>
    <b v="0"/>
    <n v="0"/>
    <s v="Ok"/>
    <s v="Ok"/>
    <s v="SR Watson "/>
    <s v="Aus"/>
    <n v="11"/>
    <n v="15"/>
    <x v="4"/>
    <n v="3"/>
    <s v="SR"/>
    <s v="Watson"/>
    <n v="6"/>
    <s v="WATSON"/>
    <s v="SR Watson belongs to Australia"/>
  </r>
  <r>
    <n v="1018"/>
    <x v="809"/>
    <s v="RT Ponting (Aus)"/>
    <n v="111"/>
    <s v="Notout"/>
    <n v="169"/>
    <n v="115"/>
    <n v="12"/>
    <n v="1"/>
    <n v="96.52"/>
    <n v="2"/>
    <x v="2"/>
    <x v="62"/>
    <n v="2"/>
    <n v="10"/>
    <n v="2009"/>
    <n v="6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1019"/>
    <x v="810"/>
    <s v="SR Watson (Aus)"/>
    <n v="105"/>
    <s v="Notout"/>
    <n v="203"/>
    <n v="129"/>
    <n v="10"/>
    <n v="4"/>
    <n v="81.39"/>
    <n v="2"/>
    <x v="1"/>
    <x v="62"/>
    <n v="5"/>
    <n v="10"/>
    <n v="2009"/>
    <n v="2"/>
    <s v="Slow"/>
    <s v="Ok"/>
    <b v="0"/>
    <n v="0"/>
    <s v="Slow"/>
    <s v="Slow"/>
    <s v="SR Watson "/>
    <s v="Aus"/>
    <n v="11"/>
    <n v="15"/>
    <x v="4"/>
    <n v="3"/>
    <s v="SR"/>
    <s v="Watson"/>
    <n v="6"/>
    <s v="WATSON"/>
    <s v="SR Watson belongs to Australia"/>
  </r>
  <r>
    <n v="1020"/>
    <x v="811"/>
    <s v="H Masakadza (Zim)"/>
    <n v="156"/>
    <s v="Out"/>
    <n v="216"/>
    <n v="151"/>
    <n v="11"/>
    <n v="6"/>
    <n v="103.31"/>
    <n v="1"/>
    <x v="12"/>
    <x v="71"/>
    <n v="12"/>
    <n v="10"/>
    <n v="2009"/>
    <n v="2"/>
    <s v="Ok"/>
    <s v="Ok"/>
    <b v="0"/>
    <n v="0"/>
    <s v="Ok"/>
    <s v="Ok"/>
    <s v="H Masakadza "/>
    <s v="Zim"/>
    <n v="13"/>
    <n v="17"/>
    <x v="7"/>
    <n v="2"/>
    <s v="H"/>
    <s v="Masakadza"/>
    <n v="9"/>
    <s v="MASAKADZA"/>
    <e v="#N/A"/>
  </r>
  <r>
    <n v="1021"/>
    <x v="812"/>
    <s v="H Masakadza (Zim)"/>
    <n v="178"/>
    <s v="Notout"/>
    <n v="201"/>
    <n v="167"/>
    <n v="17"/>
    <n v="4"/>
    <n v="106.58"/>
    <n v="1"/>
    <x v="12"/>
    <x v="71"/>
    <n v="18"/>
    <n v="10"/>
    <n v="2009"/>
    <n v="1"/>
    <s v="Ok"/>
    <s v="Ok"/>
    <b v="1"/>
    <n v="1"/>
    <s v="Ok"/>
    <s v="Ok"/>
    <s v="H Masakadza "/>
    <s v="Zim"/>
    <n v="13"/>
    <n v="17"/>
    <x v="7"/>
    <n v="2"/>
    <s v="H"/>
    <s v="Masakadza"/>
    <n v="9"/>
    <s v="MASAKADZA"/>
    <e v="#N/A"/>
  </r>
  <r>
    <n v="1022"/>
    <x v="813"/>
    <s v="MS Dhoni (India)"/>
    <n v="124"/>
    <s v="Out"/>
    <n v="141"/>
    <n v="107"/>
    <n v="9"/>
    <n v="3"/>
    <n v="115.88"/>
    <n v="1"/>
    <x v="0"/>
    <x v="47"/>
    <n v="28"/>
    <n v="10"/>
    <n v="2009"/>
    <n v="4"/>
    <s v="Ok"/>
    <s v="Ok"/>
    <b v="0"/>
    <n v="0"/>
    <s v="Ok"/>
    <s v="Ok"/>
    <s v="MS Dhoni "/>
    <s v="India"/>
    <n v="10"/>
    <n v="16"/>
    <x v="6"/>
    <n v="3"/>
    <s v="MS"/>
    <s v="Dhoni"/>
    <n v="5"/>
    <s v="DHONI"/>
    <e v="#N/A"/>
  </r>
  <r>
    <n v="1023"/>
    <x v="814"/>
    <s v="Shakib Al Hasan (Ban)"/>
    <n v="105"/>
    <s v="Notout"/>
    <n v="125"/>
    <n v="69"/>
    <n v="15"/>
    <n v="3"/>
    <n v="152.16999999999999"/>
    <n v="2"/>
    <x v="8"/>
    <x v="82"/>
    <n v="29"/>
    <n v="10"/>
    <n v="2009"/>
    <n v="5"/>
    <s v="Good"/>
    <s v="Ok"/>
    <b v="0"/>
    <n v="1"/>
    <s v="Good"/>
    <s v="Good"/>
    <s v="Shakib Al Hasan "/>
    <s v="Ban"/>
    <n v="17"/>
    <n v="21"/>
    <x v="10"/>
    <n v="7"/>
    <s v="Shakib"/>
    <s v="Al Hasan"/>
    <n v="8"/>
    <s v="AL HASAN"/>
    <e v="#N/A"/>
  </r>
  <r>
    <n v="1024"/>
    <x v="815"/>
    <s v="SR Tendulkar (India)"/>
    <n v="175"/>
    <s v="Out"/>
    <n v="210"/>
    <n v="141"/>
    <n v="19"/>
    <n v="4"/>
    <n v="124.11"/>
    <n v="2"/>
    <x v="0"/>
    <x v="44"/>
    <n v="5"/>
    <n v="11"/>
    <n v="2009"/>
    <n v="5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1025"/>
    <x v="815"/>
    <s v="BRM Taylor (Zim)"/>
    <n v="118"/>
    <s v="Notout"/>
    <n v="181"/>
    <n v="125"/>
    <n v="7"/>
    <n v="4"/>
    <n v="94.4"/>
    <n v="1"/>
    <x v="9"/>
    <x v="53"/>
    <n v="5"/>
    <n v="11"/>
    <n v="2009"/>
    <n v="5"/>
    <s v="Slow"/>
    <s v="Ok"/>
    <b v="0"/>
    <n v="0"/>
    <s v="Slow"/>
    <s v="Slow"/>
    <s v="BRM Taylor "/>
    <s v="Zim"/>
    <n v="12"/>
    <n v="16"/>
    <x v="7"/>
    <n v="4"/>
    <s v="BRM"/>
    <s v="Taylor"/>
    <n v="6"/>
    <s v="TAYLOR"/>
    <e v="#N/A"/>
  </r>
  <r>
    <n v="1026"/>
    <x v="815"/>
    <s v="SE Marsh (Aus)"/>
    <n v="112"/>
    <s v="Out"/>
    <n v="180"/>
    <n v="112"/>
    <n v="8"/>
    <n v="2"/>
    <n v="100"/>
    <n v="1"/>
    <x v="5"/>
    <x v="44"/>
    <n v="5"/>
    <n v="11"/>
    <n v="2009"/>
    <n v="5"/>
    <s v="Slow"/>
    <s v="Ok"/>
    <b v="0"/>
    <n v="0"/>
    <s v="Ok"/>
    <s v="Ok"/>
    <s v="SE Marsh "/>
    <s v="Aus"/>
    <n v="10"/>
    <n v="14"/>
    <x v="4"/>
    <n v="3"/>
    <s v="SE"/>
    <s v="Marsh"/>
    <n v="5"/>
    <s v="MARSH"/>
    <s v="SE Marsh belongs to Australia"/>
  </r>
  <r>
    <n v="1027"/>
    <x v="816"/>
    <s v="BB McCullum (NZ)"/>
    <n v="131"/>
    <s v="Out"/>
    <n v="206"/>
    <n v="129"/>
    <n v="14"/>
    <n v="3"/>
    <n v="101.55"/>
    <n v="1"/>
    <x v="3"/>
    <x v="121"/>
    <n v="6"/>
    <n v="11"/>
    <n v="2009"/>
    <n v="6"/>
    <s v="Ok"/>
    <s v="Ok"/>
    <b v="0"/>
    <n v="0"/>
    <s v="Ok"/>
    <s v="Ok"/>
    <s v="BB McCullum "/>
    <s v="NZ"/>
    <n v="13"/>
    <n v="16"/>
    <x v="2"/>
    <n v="3"/>
    <s v="BB"/>
    <s v="McCullum"/>
    <n v="8"/>
    <s v="MCCULLUM"/>
    <s v="BB McCullum belongs to New Zealand"/>
  </r>
  <r>
    <n v="1028"/>
    <x v="817"/>
    <s v="T Taibu (Zim)"/>
    <n v="103"/>
    <s v="Notout"/>
    <n v="140"/>
    <n v="112"/>
    <n v="6"/>
    <n v="3"/>
    <n v="91.96"/>
    <n v="2"/>
    <x v="10"/>
    <x v="79"/>
    <n v="8"/>
    <n v="11"/>
    <n v="2009"/>
    <n v="1"/>
    <s v="Slow"/>
    <s v="Ok"/>
    <b v="0"/>
    <n v="0"/>
    <s v="Slow"/>
    <s v="Slow"/>
    <s v="T Taibu "/>
    <s v="Zim"/>
    <n v="9"/>
    <n v="13"/>
    <x v="7"/>
    <n v="2"/>
    <s v="T"/>
    <s v="Taibu"/>
    <n v="5"/>
    <s v="TAIBU"/>
    <e v="#N/A"/>
  </r>
  <r>
    <n v="1029"/>
    <x v="818"/>
    <s v="JP Duminy (SA)"/>
    <n v="111"/>
    <s v="Notout"/>
    <n v="126"/>
    <n v="87"/>
    <n v="9"/>
    <n v="2"/>
    <n v="127.58"/>
    <n v="1"/>
    <x v="8"/>
    <x v="62"/>
    <n v="10"/>
    <n v="11"/>
    <n v="2009"/>
    <n v="3"/>
    <s v="Ok"/>
    <s v="Ok"/>
    <b v="0"/>
    <n v="0"/>
    <s v="Ok"/>
    <s v="Ok"/>
    <s v="JP Duminy "/>
    <s v="SA"/>
    <n v="11"/>
    <n v="14"/>
    <x v="8"/>
    <n v="3"/>
    <s v="JP"/>
    <s v="Duminy"/>
    <n v="6"/>
    <s v="DUMINY"/>
    <e v="#N/A"/>
  </r>
  <r>
    <n v="1030"/>
    <x v="819"/>
    <s v="PD Collingwood (Eng)"/>
    <n v="105"/>
    <s v="Notout"/>
    <n v="143"/>
    <n v="110"/>
    <n v="7"/>
    <n v="2"/>
    <n v="95.45"/>
    <n v="2"/>
    <x v="10"/>
    <x v="62"/>
    <n v="22"/>
    <n v="11"/>
    <n v="2009"/>
    <n v="1"/>
    <s v="Slow"/>
    <s v="Ok"/>
    <b v="0"/>
    <n v="0"/>
    <s v="Slow"/>
    <s v="Slow"/>
    <s v="PD Collingwood "/>
    <s v="Eng"/>
    <n v="16"/>
    <n v="20"/>
    <x v="0"/>
    <n v="3"/>
    <s v="PD"/>
    <s v="Collingwood"/>
    <n v="11"/>
    <s v="COLLINGWOOD"/>
    <s v="PD Collingwood belongs to England"/>
  </r>
  <r>
    <n v="1031"/>
    <x v="820"/>
    <s v="AB de Villiers (SA)"/>
    <n v="121"/>
    <s v="Out"/>
    <n v="117"/>
    <n v="85"/>
    <n v="14"/>
    <n v="0"/>
    <n v="142.35"/>
    <n v="1"/>
    <x v="2"/>
    <x v="94"/>
    <n v="27"/>
    <n v="11"/>
    <n v="2009"/>
    <n v="6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032"/>
    <x v="821"/>
    <s v="TM Dilshan (SL)"/>
    <n v="160"/>
    <s v="Out"/>
    <n v="186"/>
    <n v="124"/>
    <n v="20"/>
    <n v="3"/>
    <n v="129.03"/>
    <n v="2"/>
    <x v="5"/>
    <x v="39"/>
    <n v="15"/>
    <n v="12"/>
    <n v="2009"/>
    <n v="3"/>
    <s v="Ok"/>
    <s v="Ok"/>
    <b v="0"/>
    <n v="0"/>
    <s v="Ok"/>
    <s v="Ok"/>
    <s v="TM Dilshan "/>
    <s v="SL"/>
    <n v="12"/>
    <n v="15"/>
    <x v="5"/>
    <n v="3"/>
    <s v="TM"/>
    <s v="Dilshan"/>
    <n v="7"/>
    <s v="DILSHAN"/>
    <s v="TM Dilshan belongs to Sri Lanka"/>
  </r>
  <r>
    <n v="1033"/>
    <x v="821"/>
    <s v="V Sehwag (India)"/>
    <n v="146"/>
    <s v="Out"/>
    <n v="166"/>
    <n v="102"/>
    <n v="17"/>
    <n v="6"/>
    <n v="143.13"/>
    <n v="1"/>
    <x v="6"/>
    <x v="39"/>
    <n v="15"/>
    <n v="12"/>
    <n v="2009"/>
    <n v="3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1034"/>
    <x v="822"/>
    <s v="TM Dilshan (SL)"/>
    <n v="123"/>
    <s v="Out"/>
    <n v="156"/>
    <n v="113"/>
    <n v="12"/>
    <n v="2"/>
    <n v="108.84"/>
    <n v="2"/>
    <x v="5"/>
    <x v="47"/>
    <n v="18"/>
    <n v="12"/>
    <n v="2009"/>
    <n v="6"/>
    <s v="Ok"/>
    <s v="Ok"/>
    <b v="0"/>
    <n v="0"/>
    <s v="Ok"/>
    <s v="Ok"/>
    <s v="TM Dilshan "/>
    <s v="SL"/>
    <n v="12"/>
    <n v="15"/>
    <x v="5"/>
    <n v="3"/>
    <s v="TM"/>
    <s v="Dilshan"/>
    <n v="7"/>
    <s v="DILSHAN"/>
    <s v="TM Dilshan belongs to Sri Lanka"/>
  </r>
  <r>
    <n v="1035"/>
    <x v="822"/>
    <s v="MS Dhoni (India)"/>
    <n v="107"/>
    <s v="Out"/>
    <n v="135"/>
    <n v="111"/>
    <n v="8"/>
    <n v="2"/>
    <n v="96.39"/>
    <n v="1"/>
    <x v="6"/>
    <x v="47"/>
    <n v="18"/>
    <n v="12"/>
    <n v="2009"/>
    <n v="6"/>
    <s v="Slow"/>
    <s v="Ok"/>
    <b v="0"/>
    <n v="0"/>
    <s v="Slow"/>
    <s v="Slow"/>
    <s v="MS Dhoni "/>
    <s v="India"/>
    <n v="10"/>
    <n v="16"/>
    <x v="6"/>
    <n v="3"/>
    <s v="MS"/>
    <s v="Dhoni"/>
    <n v="5"/>
    <s v="DHONI"/>
    <e v="#N/A"/>
  </r>
  <r>
    <n v="1036"/>
    <x v="823"/>
    <s v="G Gambhir (India)"/>
    <n v="150"/>
    <s v="Notout"/>
    <s v="-"/>
    <n v="137"/>
    <n v="14"/>
    <n v="0"/>
    <n v="109.48"/>
    <n v="2"/>
    <x v="6"/>
    <x v="41"/>
    <n v="24"/>
    <n v="12"/>
    <n v="2009"/>
    <n v="5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1037"/>
    <x v="823"/>
    <s v="WU Tharanga (SL)"/>
    <n v="118"/>
    <s v="Out"/>
    <s v="-"/>
    <n v="128"/>
    <n v="14"/>
    <n v="2"/>
    <n v="92.18"/>
    <n v="1"/>
    <x v="5"/>
    <x v="41"/>
    <n v="24"/>
    <n v="12"/>
    <n v="2009"/>
    <n v="5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038"/>
    <x v="823"/>
    <s v="V Kohli (India)"/>
    <n v="107"/>
    <s v="Out"/>
    <s v="-"/>
    <n v="114"/>
    <n v="11"/>
    <n v="1"/>
    <n v="93.85"/>
    <n v="2"/>
    <x v="6"/>
    <x v="41"/>
    <n v="24"/>
    <n v="12"/>
    <n v="2009"/>
    <n v="5"/>
    <s v="Slow"/>
    <s v="Ok"/>
    <b v="0"/>
    <n v="0"/>
    <s v="Slow"/>
    <s v="Slow"/>
    <s v="V Kohli "/>
    <s v="India"/>
    <n v="9"/>
    <n v="15"/>
    <x v="6"/>
    <n v="2"/>
    <s v="V"/>
    <s v="Kohli"/>
    <n v="5"/>
    <s v="KOHLI"/>
    <e v="#N/A"/>
  </r>
  <r>
    <n v="1039"/>
    <x v="824"/>
    <s v="TM Dilshan (SL)"/>
    <n v="104"/>
    <s v="Out"/>
    <n v="183"/>
    <n v="122"/>
    <n v="12"/>
    <n v="0"/>
    <n v="85.24"/>
    <n v="2"/>
    <x v="9"/>
    <x v="82"/>
    <n v="4"/>
    <n v="1"/>
    <n v="2010"/>
    <n v="2"/>
    <s v="Slow"/>
    <s v="Ok"/>
    <b v="0"/>
    <n v="0"/>
    <s v="Slow"/>
    <s v="Slow"/>
    <s v="TM Dilshan "/>
    <s v="SL"/>
    <n v="12"/>
    <n v="15"/>
    <x v="5"/>
    <n v="3"/>
    <s v="TM"/>
    <s v="Dilshan"/>
    <n v="7"/>
    <s v="DILSHAN"/>
    <s v="TM Dilshan belongs to Sri Lanka"/>
  </r>
  <r>
    <n v="1040"/>
    <x v="825"/>
    <s v="TT Samaraweera (SL)"/>
    <n v="105"/>
    <s v="Notout"/>
    <n v="146"/>
    <n v="106"/>
    <n v="11"/>
    <n v="0"/>
    <n v="99.05"/>
    <n v="2"/>
    <x v="5"/>
    <x v="82"/>
    <n v="5"/>
    <n v="1"/>
    <n v="2010"/>
    <n v="3"/>
    <s v="Slow"/>
    <s v="Ok"/>
    <b v="0"/>
    <n v="0"/>
    <s v="Slow"/>
    <s v="Slow"/>
    <s v="TT Samaraweera "/>
    <s v="SL"/>
    <n v="16"/>
    <n v="19"/>
    <x v="5"/>
    <n v="3"/>
    <s v="TT"/>
    <s v="Samaraweera"/>
    <n v="11"/>
    <s v="SAMARAWEERA"/>
    <s v="TT Samaraweera belongs to Sri Lanka"/>
  </r>
  <r>
    <n v="1041"/>
    <x v="826"/>
    <s v="MS Dhoni (India)"/>
    <n v="101"/>
    <s v="Notout"/>
    <n v="167"/>
    <n v="107"/>
    <n v="9"/>
    <n v="0"/>
    <n v="94.39"/>
    <n v="2"/>
    <x v="9"/>
    <x v="82"/>
    <n v="7"/>
    <n v="1"/>
    <n v="2010"/>
    <n v="5"/>
    <s v="Slow"/>
    <s v="Ok"/>
    <b v="0"/>
    <n v="0"/>
    <s v="Slow"/>
    <s v="Slow"/>
    <s v="MS Dhoni "/>
    <s v="India"/>
    <n v="10"/>
    <n v="16"/>
    <x v="6"/>
    <n v="3"/>
    <s v="MS"/>
    <s v="Dhoni"/>
    <n v="5"/>
    <s v="DHONI"/>
    <e v="#N/A"/>
  </r>
  <r>
    <n v="1042"/>
    <x v="827"/>
    <s v="WU Tharanga (SL)"/>
    <n v="118"/>
    <s v="Notout"/>
    <n v="179"/>
    <n v="126"/>
    <n v="18"/>
    <n v="0"/>
    <n v="93.65"/>
    <n v="2"/>
    <x v="9"/>
    <x v="82"/>
    <n v="8"/>
    <n v="1"/>
    <n v="2010"/>
    <n v="6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043"/>
    <x v="827"/>
    <s v="DPMD Jayawardene (SL)"/>
    <n v="108"/>
    <s v="Out"/>
    <n v="159"/>
    <n v="117"/>
    <n v="13"/>
    <n v="0"/>
    <n v="92.3"/>
    <n v="2"/>
    <x v="9"/>
    <x v="82"/>
    <n v="8"/>
    <n v="1"/>
    <n v="2010"/>
    <n v="6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1044"/>
    <x v="828"/>
    <s v="V Kohli (India)"/>
    <n v="102"/>
    <s v="Notout"/>
    <n v="128"/>
    <n v="95"/>
    <n v="11"/>
    <n v="0"/>
    <n v="107.36"/>
    <n v="2"/>
    <x v="9"/>
    <x v="82"/>
    <n v="11"/>
    <n v="1"/>
    <n v="2010"/>
    <n v="2"/>
    <s v="Ok"/>
    <s v="Ok"/>
    <b v="0"/>
    <n v="0"/>
    <s v="Ok"/>
    <s v="Ok"/>
    <s v="V Kohli "/>
    <s v="India"/>
    <n v="9"/>
    <n v="15"/>
    <x v="6"/>
    <n v="2"/>
    <s v="V"/>
    <s v="Kohli"/>
    <n v="5"/>
    <s v="KOHLI"/>
    <e v="#N/A"/>
  </r>
  <r>
    <n v="1045"/>
    <x v="829"/>
    <s v="SK Raina (India)"/>
    <n v="106"/>
    <s v="Out"/>
    <n v="152"/>
    <n v="115"/>
    <n v="10"/>
    <n v="1"/>
    <n v="92.17"/>
    <n v="1"/>
    <x v="6"/>
    <x v="82"/>
    <n v="13"/>
    <n v="1"/>
    <n v="2010"/>
    <n v="4"/>
    <s v="Slow"/>
    <s v="Ok"/>
    <b v="0"/>
    <n v="0"/>
    <s v="Slow"/>
    <s v="Slow"/>
    <s v="SK Raina "/>
    <s v="India"/>
    <n v="10"/>
    <n v="16"/>
    <x v="6"/>
    <n v="3"/>
    <s v="SK"/>
    <s v="Raina"/>
    <n v="5"/>
    <s v="RAINA"/>
    <e v="#N/A"/>
  </r>
  <r>
    <n v="1046"/>
    <x v="830"/>
    <s v="CL White (Aus)"/>
    <n v="105"/>
    <s v="Out"/>
    <n v="114"/>
    <n v="88"/>
    <n v="8"/>
    <n v="4"/>
    <n v="119.31"/>
    <n v="2"/>
    <x v="3"/>
    <x v="20"/>
    <n v="22"/>
    <n v="1"/>
    <n v="2010"/>
    <n v="6"/>
    <s v="Ok"/>
    <s v="Ok"/>
    <b v="0"/>
    <n v="0"/>
    <s v="Ok"/>
    <s v="Ok"/>
    <s v="CL White "/>
    <s v="Aus"/>
    <n v="10"/>
    <n v="14"/>
    <x v="4"/>
    <n v="3"/>
    <s v="CL"/>
    <s v="White"/>
    <n v="5"/>
    <s v="WHITE"/>
    <s v="CL White belongs to Australia"/>
  </r>
  <r>
    <n v="1047"/>
    <x v="831"/>
    <s v="Imrul Kayes (Ban)"/>
    <n v="101"/>
    <s v="Out"/>
    <n v="200"/>
    <n v="138"/>
    <n v="11"/>
    <n v="0"/>
    <n v="73.180000000000007"/>
    <n v="1"/>
    <x v="1"/>
    <x v="3"/>
    <n v="11"/>
    <n v="2"/>
    <n v="2010"/>
    <n v="5"/>
    <s v="Slow"/>
    <s v="Ok"/>
    <b v="0"/>
    <n v="0"/>
    <s v="Slow"/>
    <s v="Slow"/>
    <s v="Imrul Kayes "/>
    <s v="Ban"/>
    <n v="13"/>
    <n v="17"/>
    <x v="10"/>
    <n v="6"/>
    <s v="Imrul"/>
    <s v="Kayes"/>
    <n v="5"/>
    <s v="KAYES"/>
    <e v="#N/A"/>
  </r>
  <r>
    <n v="1048"/>
    <x v="832"/>
    <s v="RT Ponting (Aus)"/>
    <n v="106"/>
    <s v="Out"/>
    <n v="148"/>
    <n v="112"/>
    <n v="6"/>
    <n v="2"/>
    <n v="94.64"/>
    <n v="1"/>
    <x v="7"/>
    <x v="20"/>
    <n v="14"/>
    <n v="2"/>
    <n v="2010"/>
    <n v="1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1049"/>
    <x v="833"/>
    <s v="Mohammad Shahzad (Afgh)"/>
    <n v="118"/>
    <s v="Out"/>
    <s v="-"/>
    <n v="121"/>
    <n v="11"/>
    <n v="2"/>
    <n v="97.52"/>
    <n v="1"/>
    <x v="21"/>
    <x v="37"/>
    <n v="16"/>
    <n v="2"/>
    <n v="2010"/>
    <n v="3"/>
    <s v="Slow"/>
    <s v="Ok"/>
    <b v="0"/>
    <n v="0"/>
    <s v="Slow"/>
    <s v="Slow"/>
    <s v="Mohammad Shahzad "/>
    <s v="Afgh"/>
    <n v="18"/>
    <n v="23"/>
    <x v="19"/>
    <n v="9"/>
    <s v="Mohammad"/>
    <s v="Shahzad"/>
    <n v="7"/>
    <s v="SHAHZAD"/>
    <e v="#N/A"/>
  </r>
  <r>
    <n v="1050"/>
    <x v="833"/>
    <s v="Noor Ali Zadran (Afgh)"/>
    <n v="114"/>
    <s v="Out"/>
    <s v="-"/>
    <n v="127"/>
    <n v="10"/>
    <n v="2"/>
    <n v="89.76"/>
    <n v="1"/>
    <x v="21"/>
    <x v="37"/>
    <n v="16"/>
    <n v="2"/>
    <n v="2010"/>
    <n v="3"/>
    <s v="Slow"/>
    <s v="Ok"/>
    <b v="0"/>
    <n v="0"/>
    <s v="Slow"/>
    <s v="Slow"/>
    <s v="Noor Ali Zadran "/>
    <s v="Afgh"/>
    <n v="17"/>
    <n v="22"/>
    <x v="19"/>
    <n v="5"/>
    <s v="Noor"/>
    <s v="Ali Zadran"/>
    <n v="10"/>
    <s v="ALI ZADRAN"/>
    <e v="#N/A"/>
  </r>
  <r>
    <n v="1051"/>
    <x v="833"/>
    <s v="RN ten Doeschate (Neth)"/>
    <n v="109"/>
    <s v="Notout"/>
    <s v="-"/>
    <n v="121"/>
    <n v="10"/>
    <n v="4"/>
    <n v="90.08"/>
    <n v="1"/>
    <x v="12"/>
    <x v="78"/>
    <n v="16"/>
    <n v="2"/>
    <n v="2010"/>
    <n v="3"/>
    <s v="Slow"/>
    <s v="Ok"/>
    <b v="0"/>
    <n v="0"/>
    <s v="Slow"/>
    <s v="Slow"/>
    <s v="RN ten Doeschate "/>
    <s v="Neth"/>
    <n v="18"/>
    <n v="23"/>
    <x v="12"/>
    <n v="3"/>
    <s v="RN"/>
    <s v="ten Doeschate"/>
    <n v="13"/>
    <s v="TEN DOESCHATE"/>
    <e v="#N/A"/>
  </r>
  <r>
    <n v="1052"/>
    <x v="834"/>
    <s v="SR Tendulkar (India)"/>
    <n v="200"/>
    <s v="Notout"/>
    <n v="226"/>
    <n v="147"/>
    <n v="25"/>
    <n v="3"/>
    <n v="136.05000000000001"/>
    <n v="1"/>
    <x v="10"/>
    <x v="49"/>
    <n v="24"/>
    <n v="2"/>
    <n v="2010"/>
    <n v="4"/>
    <s v="Ok"/>
    <s v="Ok"/>
    <b v="1"/>
    <n v="1"/>
    <s v="Ok"/>
    <s v="Ok"/>
    <s v="SR Tendulkar "/>
    <s v="India"/>
    <n v="14"/>
    <n v="20"/>
    <x v="6"/>
    <n v="3"/>
    <s v="SR"/>
    <s v="Tendulkar"/>
    <n v="9"/>
    <s v="TENDULKAR"/>
    <e v="#N/A"/>
  </r>
  <r>
    <n v="1053"/>
    <x v="834"/>
    <s v="AB de Villiers (SA)"/>
    <n v="114"/>
    <s v="Notout"/>
    <n v="154"/>
    <n v="101"/>
    <n v="13"/>
    <n v="2"/>
    <n v="112.87"/>
    <n v="2"/>
    <x v="5"/>
    <x v="49"/>
    <n v="24"/>
    <n v="2"/>
    <n v="2010"/>
    <n v="4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054"/>
    <x v="835"/>
    <s v="JH Kallis (SA)"/>
    <n v="104"/>
    <s v="Notout"/>
    <s v="-"/>
    <n v="94"/>
    <n v="5"/>
    <n v="3"/>
    <n v="110.63"/>
    <n v="1"/>
    <x v="5"/>
    <x v="73"/>
    <n v="27"/>
    <n v="2"/>
    <n v="2010"/>
    <n v="7"/>
    <s v="Ok"/>
    <s v="Ok"/>
    <b v="0"/>
    <n v="0"/>
    <s v="Ok"/>
    <s v="Ok"/>
    <s v="JH Kallis "/>
    <s v="SA"/>
    <n v="11"/>
    <n v="14"/>
    <x v="8"/>
    <n v="3"/>
    <s v="JH"/>
    <s v="Kallis"/>
    <n v="6"/>
    <s v="KALLIS"/>
    <e v="#N/A"/>
  </r>
  <r>
    <n v="1055"/>
    <x v="835"/>
    <s v="AB de Villiers (SA)"/>
    <n v="102"/>
    <s v="Notout"/>
    <s v="-"/>
    <n v="59"/>
    <n v="11"/>
    <n v="3"/>
    <n v="172.88"/>
    <n v="1"/>
    <x v="5"/>
    <x v="73"/>
    <n v="27"/>
    <n v="2"/>
    <n v="2010"/>
    <n v="7"/>
    <s v="Good"/>
    <s v="Ok"/>
    <b v="0"/>
    <n v="1"/>
    <s v="Good"/>
    <s v="Good"/>
    <s v="AB de Villiers "/>
    <s v="SA"/>
    <n v="16"/>
    <n v="19"/>
    <x v="8"/>
    <n v="3"/>
    <s v="AB"/>
    <s v="de Villiers"/>
    <n v="11"/>
    <s v="DE VILLIERS"/>
    <e v="#N/A"/>
  </r>
  <r>
    <n v="1056"/>
    <x v="836"/>
    <s v="Tamim Iqbal (Ban)"/>
    <n v="125"/>
    <s v="Out"/>
    <n v="187"/>
    <n v="120"/>
    <n v="13"/>
    <n v="3"/>
    <n v="104.16"/>
    <n v="1"/>
    <x v="2"/>
    <x v="82"/>
    <n v="28"/>
    <n v="2"/>
    <n v="2010"/>
    <n v="1"/>
    <s v="Ok"/>
    <s v="Ok"/>
    <b v="0"/>
    <n v="0"/>
    <s v="Ok"/>
    <s v="Ok"/>
    <s v="Tamim Iqbal "/>
    <s v="Ban"/>
    <n v="13"/>
    <n v="17"/>
    <x v="10"/>
    <n v="6"/>
    <s v="Tamim"/>
    <s v="Iqbal"/>
    <n v="5"/>
    <s v="IQBAL"/>
    <e v="#N/A"/>
  </r>
  <r>
    <n v="1057"/>
    <x v="837"/>
    <s v="EJG Morgan (Eng)"/>
    <n v="110"/>
    <s v="Notout"/>
    <n v="141"/>
    <n v="104"/>
    <n v="8"/>
    <n v="2"/>
    <n v="105.76"/>
    <n v="2"/>
    <x v="9"/>
    <x v="82"/>
    <n v="2"/>
    <n v="3"/>
    <n v="2010"/>
    <n v="3"/>
    <s v="Ok"/>
    <s v="Ok"/>
    <b v="0"/>
    <n v="0"/>
    <s v="Ok"/>
    <s v="Ok"/>
    <s v="EJG Morgan "/>
    <s v="Eng"/>
    <n v="12"/>
    <n v="16"/>
    <x v="0"/>
    <n v="4"/>
    <s v="EJG"/>
    <s v="Morgan"/>
    <n v="6"/>
    <s v="MORGAN"/>
    <s v="EJG Morgan belongs to England"/>
  </r>
  <r>
    <n v="1058"/>
    <x v="838"/>
    <s v="C Kieswetter (Eng)"/>
    <n v="107"/>
    <s v="Out"/>
    <n v="172"/>
    <n v="123"/>
    <n v="9"/>
    <n v="3"/>
    <n v="86.99"/>
    <n v="1"/>
    <x v="9"/>
    <x v="53"/>
    <n v="5"/>
    <n v="3"/>
    <n v="2010"/>
    <n v="6"/>
    <s v="Slow"/>
    <s v="Ok"/>
    <b v="0"/>
    <n v="0"/>
    <s v="Slow"/>
    <s v="Slow"/>
    <s v="C Kieswetter "/>
    <s v="Eng"/>
    <n v="14"/>
    <n v="18"/>
    <x v="0"/>
    <n v="2"/>
    <s v="C"/>
    <s v="Kieswetter"/>
    <n v="10"/>
    <s v="KIESWETTER"/>
    <s v="C Kieswetter belongs to England"/>
  </r>
  <r>
    <n v="1059"/>
    <x v="839"/>
    <s v="BJ Haddin (Aus)"/>
    <n v="110"/>
    <s v="Out"/>
    <n v="176"/>
    <n v="121"/>
    <n v="7"/>
    <n v="5"/>
    <n v="90.9"/>
    <n v="2"/>
    <x v="1"/>
    <x v="67"/>
    <n v="9"/>
    <n v="3"/>
    <n v="2010"/>
    <n v="3"/>
    <s v="Slow"/>
    <s v="Ok"/>
    <b v="0"/>
    <n v="0"/>
    <s v="Slow"/>
    <s v="Slow"/>
    <s v="BJ Haddin "/>
    <s v="Aus"/>
    <n v="11"/>
    <n v="15"/>
    <x v="4"/>
    <n v="3"/>
    <s v="BJ"/>
    <s v="Haddin"/>
    <n v="6"/>
    <s v="HADDIN"/>
    <s v="BJ Haddin belongs to Australia"/>
  </r>
  <r>
    <n v="1060"/>
    <x v="840"/>
    <s v="S Chanderpaul (WI)"/>
    <n v="101"/>
    <s v="Out"/>
    <s v="-"/>
    <n v="120"/>
    <n v="6"/>
    <n v="1"/>
    <n v="84.16"/>
    <n v="1"/>
    <x v="21"/>
    <x v="29"/>
    <n v="13"/>
    <n v="4"/>
    <n v="2010"/>
    <n v="3"/>
    <s v="Slow"/>
    <s v="Ok"/>
    <b v="0"/>
    <n v="0"/>
    <s v="Slow"/>
    <s v="Slow"/>
    <s v="S Chanderpaul "/>
    <s v="WI"/>
    <n v="15"/>
    <n v="18"/>
    <x v="1"/>
    <n v="2"/>
    <s v="S"/>
    <s v="Chanderpaul"/>
    <n v="11"/>
    <s v="CHANDERPAUL"/>
    <s v="S Chanderpaul belongs to West Indies"/>
  </r>
  <r>
    <n v="1061"/>
    <x v="841"/>
    <s v="RR Sarwan (WI)"/>
    <n v="100"/>
    <s v="Notout"/>
    <s v="-"/>
    <n v="119"/>
    <n v="11"/>
    <n v="0"/>
    <n v="84.03"/>
    <n v="2"/>
    <x v="20"/>
    <x v="29"/>
    <n v="15"/>
    <n v="4"/>
    <n v="2010"/>
    <n v="5"/>
    <s v="Slow"/>
    <s v="Ok"/>
    <b v="0"/>
    <n v="0"/>
    <s v="Slow"/>
    <s v="Slow"/>
    <s v="RR Sarwan "/>
    <s v="WI"/>
    <n v="11"/>
    <n v="14"/>
    <x v="1"/>
    <n v="3"/>
    <s v="RR"/>
    <s v="Sarwan"/>
    <n v="6"/>
    <s v="SARWAN"/>
    <s v="RR Sarwan belongs to West Indies"/>
  </r>
  <r>
    <n v="1062"/>
    <x v="842"/>
    <s v="AB de Villiers (SA)"/>
    <n v="102"/>
    <s v="Out"/>
    <n v="145"/>
    <n v="101"/>
    <n v="5"/>
    <n v="2"/>
    <n v="100.99"/>
    <n v="1"/>
    <x v="7"/>
    <x v="117"/>
    <n v="22"/>
    <n v="5"/>
    <n v="2010"/>
    <n v="7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063"/>
    <x v="842"/>
    <s v="HM Amla (SA)"/>
    <n v="102"/>
    <s v="Out"/>
    <n v="130"/>
    <n v="109"/>
    <n v="8"/>
    <n v="0"/>
    <n v="93.57"/>
    <n v="1"/>
    <x v="7"/>
    <x v="117"/>
    <n v="22"/>
    <n v="5"/>
    <n v="2010"/>
    <n v="7"/>
    <s v="Slow"/>
    <s v="Ok"/>
    <b v="0"/>
    <n v="0"/>
    <s v="Slow"/>
    <s v="Slow"/>
    <s v="HM Amla "/>
    <s v="SA"/>
    <n v="9"/>
    <n v="12"/>
    <x v="8"/>
    <n v="3"/>
    <s v="HM"/>
    <s v="Amla"/>
    <n v="4"/>
    <s v="AMLA"/>
    <e v="#N/A"/>
  </r>
  <r>
    <n v="1064"/>
    <x v="843"/>
    <s v="RG Sharma (India)"/>
    <n v="114"/>
    <s v="Out"/>
    <n v="135"/>
    <n v="119"/>
    <n v="6"/>
    <n v="4"/>
    <n v="95.79"/>
    <n v="1"/>
    <x v="8"/>
    <x v="86"/>
    <n v="28"/>
    <n v="5"/>
    <n v="2010"/>
    <n v="6"/>
    <s v="Slow"/>
    <s v="Ok"/>
    <b v="0"/>
    <n v="0"/>
    <s v="Slow"/>
    <s v="Slow"/>
    <s v="RG Sharma "/>
    <s v="India"/>
    <n v="11"/>
    <n v="17"/>
    <x v="6"/>
    <n v="3"/>
    <s v="RG"/>
    <s v="Sharma"/>
    <n v="6"/>
    <s v="SHARMA"/>
    <e v="#N/A"/>
  </r>
  <r>
    <n v="1065"/>
    <x v="844"/>
    <s v="HM Amla (SA)"/>
    <n v="129"/>
    <s v="Out"/>
    <s v="-"/>
    <n v="115"/>
    <n v="9"/>
    <n v="2"/>
    <n v="112.17"/>
    <n v="2"/>
    <x v="7"/>
    <x v="122"/>
    <n v="30"/>
    <n v="5"/>
    <n v="2010"/>
    <n v="1"/>
    <s v="Ok"/>
    <s v="Ok"/>
    <b v="0"/>
    <n v="0"/>
    <s v="Ok"/>
    <s v="Ok"/>
    <s v="HM Amla "/>
    <s v="SA"/>
    <n v="9"/>
    <n v="12"/>
    <x v="8"/>
    <n v="3"/>
    <s v="HM"/>
    <s v="Amla"/>
    <n v="4"/>
    <s v="AMLA"/>
    <e v="#N/A"/>
  </r>
  <r>
    <n v="1066"/>
    <x v="844"/>
    <s v="RG Sharma (India)"/>
    <n v="101"/>
    <s v="Notout"/>
    <n v="126"/>
    <n v="100"/>
    <n v="6"/>
    <n v="2"/>
    <n v="101"/>
    <n v="2"/>
    <x v="6"/>
    <x v="86"/>
    <n v="30"/>
    <n v="5"/>
    <n v="2010"/>
    <n v="1"/>
    <s v="Ok"/>
    <s v="Ok"/>
    <b v="0"/>
    <n v="0"/>
    <s v="Ok"/>
    <s v="Ok"/>
    <s v="RG Sharma "/>
    <s v="India"/>
    <n v="11"/>
    <n v="17"/>
    <x v="6"/>
    <n v="3"/>
    <s v="RG"/>
    <s v="Sharma"/>
    <n v="6"/>
    <s v="SHARMA"/>
    <e v="#N/A"/>
  </r>
  <r>
    <n v="1067"/>
    <x v="845"/>
    <s v="LD Chandimal (SL)"/>
    <n v="111"/>
    <s v="Out"/>
    <n v="130"/>
    <n v="118"/>
    <n v="6"/>
    <n v="5"/>
    <n v="94.06"/>
    <n v="2"/>
    <x v="5"/>
    <x v="71"/>
    <n v="5"/>
    <n v="6"/>
    <n v="2010"/>
    <n v="7"/>
    <s v="Slow"/>
    <s v="Ok"/>
    <b v="0"/>
    <n v="0"/>
    <s v="Slow"/>
    <s v="Slow"/>
    <s v="LD Chandimal "/>
    <s v="SL"/>
    <n v="14"/>
    <n v="17"/>
    <x v="5"/>
    <n v="3"/>
    <s v="LD"/>
    <s v="Chandimal"/>
    <n v="9"/>
    <s v="CHANDIMAL"/>
    <s v="LD Chandimal belongs to Sri Lanka"/>
  </r>
  <r>
    <n v="1068"/>
    <x v="846"/>
    <s v="BRM Taylor (Zim)"/>
    <n v="119"/>
    <s v="Notout"/>
    <n v="188"/>
    <n v="137"/>
    <n v="9"/>
    <n v="1"/>
    <n v="86.86"/>
    <n v="2"/>
    <x v="6"/>
    <x v="71"/>
    <n v="7"/>
    <n v="6"/>
    <n v="2010"/>
    <n v="2"/>
    <s v="Slow"/>
    <s v="Ok"/>
    <b v="0"/>
    <n v="0"/>
    <s v="Slow"/>
    <s v="Slow"/>
    <s v="BRM Taylor "/>
    <s v="Zim"/>
    <n v="12"/>
    <n v="16"/>
    <x v="7"/>
    <n v="4"/>
    <s v="BRM"/>
    <s v="Taylor"/>
    <n v="6"/>
    <s v="TAYLOR"/>
    <e v="#N/A"/>
  </r>
  <r>
    <n v="1069"/>
    <x v="847"/>
    <s v="TM Dilshan (SL)"/>
    <n v="108"/>
    <s v="Notout"/>
    <n v="141"/>
    <n v="102"/>
    <n v="14"/>
    <n v="0"/>
    <n v="105.88"/>
    <n v="2"/>
    <x v="8"/>
    <x v="71"/>
    <n v="9"/>
    <n v="6"/>
    <n v="2010"/>
    <n v="4"/>
    <s v="Ok"/>
    <s v="Ok"/>
    <b v="0"/>
    <n v="0"/>
    <s v="Ok"/>
    <s v="Ok"/>
    <s v="TM Dilshan "/>
    <s v="SL"/>
    <n v="12"/>
    <n v="15"/>
    <x v="5"/>
    <n v="3"/>
    <s v="TM"/>
    <s v="Dilshan"/>
    <n v="7"/>
    <s v="DILSHAN"/>
    <s v="TM Dilshan belongs to Sri Lanka"/>
  </r>
  <r>
    <n v="1070"/>
    <x v="848"/>
    <s v="Shahid Afridi (Pak)"/>
    <n v="109"/>
    <s v="Out"/>
    <n v="130"/>
    <n v="76"/>
    <n v="8"/>
    <n v="7"/>
    <n v="143.41999999999999"/>
    <n v="2"/>
    <x v="6"/>
    <x v="105"/>
    <n v="15"/>
    <n v="6"/>
    <n v="2010"/>
    <n v="3"/>
    <s v="Ok"/>
    <s v="Ok"/>
    <b v="0"/>
    <n v="0"/>
    <s v="Ok"/>
    <s v="Ok"/>
    <s v="Shahid Afridi "/>
    <s v="Pak"/>
    <n v="15"/>
    <n v="19"/>
    <x v="3"/>
    <n v="7"/>
    <s v="Shahid"/>
    <s v="Afridi"/>
    <n v="6"/>
    <s v="AFRIDI"/>
    <s v="Shahid Afridi belongs to Pakistan"/>
  </r>
  <r>
    <n v="1071"/>
    <x v="849"/>
    <s v="Shahid Afridi (Pak)"/>
    <n v="124"/>
    <s v="Out"/>
    <n v="75"/>
    <n v="60"/>
    <n v="17"/>
    <n v="4"/>
    <n v="206.66"/>
    <n v="1"/>
    <x v="9"/>
    <x v="105"/>
    <n v="21"/>
    <n v="6"/>
    <n v="2010"/>
    <n v="2"/>
    <s v="Excellent"/>
    <s v="Ok"/>
    <b v="1"/>
    <n v="1"/>
    <s v="Excellent"/>
    <s v="Excellent"/>
    <s v="Shahid Afridi "/>
    <s v="Pak"/>
    <n v="15"/>
    <n v="19"/>
    <x v="3"/>
    <n v="7"/>
    <s v="Shahid"/>
    <s v="Afridi"/>
    <n v="6"/>
    <s v="AFRIDI"/>
    <s v="Shahid Afridi belongs to Pakistan"/>
  </r>
  <r>
    <n v="1072"/>
    <x v="850"/>
    <s v="EJG Morgan (Eng)"/>
    <n v="103"/>
    <s v="Notout"/>
    <n v="125"/>
    <n v="85"/>
    <n v="16"/>
    <n v="0"/>
    <n v="121.17"/>
    <n v="2"/>
    <x v="0"/>
    <x v="106"/>
    <n v="22"/>
    <n v="6"/>
    <n v="2010"/>
    <n v="3"/>
    <s v="Ok"/>
    <s v="Ok"/>
    <b v="0"/>
    <n v="0"/>
    <s v="Ok"/>
    <s v="Ok"/>
    <s v="EJG Morgan "/>
    <s v="Eng"/>
    <n v="12"/>
    <n v="16"/>
    <x v="0"/>
    <n v="4"/>
    <s v="EJG"/>
    <s v="Morgan"/>
    <n v="6"/>
    <s v="MORGAN"/>
    <s v="EJG Morgan belongs to England"/>
  </r>
  <r>
    <n v="1073"/>
    <x v="851"/>
    <s v="TLW Cooper (Neth)"/>
    <n v="101"/>
    <s v="Out"/>
    <n v="180"/>
    <n v="155"/>
    <n v="9"/>
    <n v="0"/>
    <n v="65.16"/>
    <n v="1"/>
    <x v="24"/>
    <x v="124"/>
    <n v="7"/>
    <n v="7"/>
    <n v="2010"/>
    <n v="4"/>
    <s v="Slow"/>
    <s v="Ok"/>
    <b v="0"/>
    <n v="0"/>
    <s v="Slow"/>
    <s v="Slow"/>
    <s v="TLW Cooper "/>
    <s v="Neth"/>
    <n v="12"/>
    <n v="17"/>
    <x v="12"/>
    <n v="4"/>
    <s v="TLW"/>
    <s v="Cooper"/>
    <n v="6"/>
    <s v="COOPER"/>
    <e v="#N/A"/>
  </r>
  <r>
    <n v="1074"/>
    <x v="852"/>
    <s v="AJ Strauss (Eng)"/>
    <n v="154"/>
    <s v="Out"/>
    <n v="201"/>
    <n v="140"/>
    <n v="16"/>
    <n v="5"/>
    <n v="110"/>
    <n v="1"/>
    <x v="9"/>
    <x v="6"/>
    <n v="12"/>
    <n v="7"/>
    <n v="2010"/>
    <n v="2"/>
    <s v="Ok"/>
    <s v="Ok"/>
    <b v="0"/>
    <n v="0"/>
    <s v="Ok"/>
    <s v="Ok"/>
    <s v="AJ Strauss "/>
    <s v="Eng"/>
    <n v="12"/>
    <n v="16"/>
    <x v="0"/>
    <n v="3"/>
    <s v="AJ"/>
    <s v="Strauss"/>
    <n v="7"/>
    <s v="STRAUSS"/>
    <s v="AJ Strauss belongs to England"/>
  </r>
  <r>
    <n v="1075"/>
    <x v="852"/>
    <s v="IJL Trott (Eng)"/>
    <n v="110"/>
    <s v="Out"/>
    <n v="169"/>
    <n v="121"/>
    <n v="12"/>
    <n v="0"/>
    <n v="90.9"/>
    <n v="1"/>
    <x v="9"/>
    <x v="6"/>
    <n v="12"/>
    <n v="7"/>
    <n v="2010"/>
    <n v="2"/>
    <s v="Slow"/>
    <s v="Ok"/>
    <b v="0"/>
    <n v="0"/>
    <s v="Slow"/>
    <s v="Slow"/>
    <s v="IJL Trott "/>
    <s v="Eng"/>
    <n v="11"/>
    <n v="15"/>
    <x v="0"/>
    <n v="4"/>
    <s v="IJL"/>
    <s v="Trott"/>
    <n v="5"/>
    <s v="TROTT"/>
    <s v="IJL Trott belongs to England"/>
  </r>
  <r>
    <n v="1076"/>
    <x v="853"/>
    <s v="WTS Porterfield (Ire)"/>
    <n v="108"/>
    <s v="Out"/>
    <n v="147"/>
    <n v="116"/>
    <n v="7"/>
    <n v="3"/>
    <n v="93.1"/>
    <n v="2"/>
    <x v="9"/>
    <x v="110"/>
    <n v="15"/>
    <n v="7"/>
    <n v="2010"/>
    <n v="5"/>
    <s v="Slow"/>
    <s v="Ok"/>
    <b v="0"/>
    <n v="0"/>
    <s v="Slow"/>
    <s v="Slow"/>
    <s v="WTS Porterfield "/>
    <s v="Ire"/>
    <n v="17"/>
    <n v="21"/>
    <x v="16"/>
    <n v="4"/>
    <s v="WTS"/>
    <s v="Porterfield"/>
    <n v="11"/>
    <s v="PORTERFIELD"/>
    <e v="#N/A"/>
  </r>
  <r>
    <n v="1077"/>
    <x v="853"/>
    <s v="Junaid Siddique (Ban)"/>
    <n v="100"/>
    <s v="Out"/>
    <n v="177"/>
    <n v="123"/>
    <n v="9"/>
    <n v="0"/>
    <n v="81.3"/>
    <n v="1"/>
    <x v="20"/>
    <x v="110"/>
    <n v="15"/>
    <n v="7"/>
    <n v="2010"/>
    <n v="5"/>
    <s v="Slow"/>
    <s v="Ok"/>
    <b v="0"/>
    <n v="0"/>
    <s v="Slow"/>
    <s v="Slow"/>
    <s v="Junaid Siddique "/>
    <s v="Ban"/>
    <n v="17"/>
    <n v="21"/>
    <x v="10"/>
    <n v="7"/>
    <s v="Junaid"/>
    <s v="Siddique"/>
    <n v="8"/>
    <s v="SIDDIQUE"/>
    <e v="#N/A"/>
  </r>
  <r>
    <n v="1078"/>
    <x v="854"/>
    <s v="Karim Sadiq (Afgh)"/>
    <n v="114"/>
    <s v="Notout"/>
    <n v="123"/>
    <n v="108"/>
    <n v="11"/>
    <n v="3"/>
    <n v="105.55"/>
    <n v="2"/>
    <x v="22"/>
    <x v="125"/>
    <n v="16"/>
    <n v="8"/>
    <n v="2010"/>
    <n v="2"/>
    <s v="Ok"/>
    <s v="Ok"/>
    <b v="0"/>
    <n v="0"/>
    <s v="Ok"/>
    <s v="Ok"/>
    <s v="Karim Sadiq "/>
    <s v="Afgh"/>
    <n v="13"/>
    <n v="18"/>
    <x v="19"/>
    <n v="6"/>
    <s v="Karim"/>
    <s v="Sadiq"/>
    <n v="5"/>
    <s v="SADIQ"/>
    <e v="#N/A"/>
  </r>
  <r>
    <n v="1079"/>
    <x v="854"/>
    <s v="GC Wilson (Ire)"/>
    <n v="113"/>
    <s v="Out"/>
    <n v="160"/>
    <n v="147"/>
    <n v="10"/>
    <n v="0"/>
    <n v="76.87"/>
    <n v="1"/>
    <x v="13"/>
    <x v="126"/>
    <n v="16"/>
    <n v="8"/>
    <n v="2010"/>
    <n v="2"/>
    <s v="Slow"/>
    <s v="Ok"/>
    <b v="0"/>
    <n v="0"/>
    <s v="Slow"/>
    <s v="Slow"/>
    <s v="GC Wilson "/>
    <s v="Ire"/>
    <n v="11"/>
    <n v="15"/>
    <x v="16"/>
    <n v="3"/>
    <s v="GC"/>
    <s v="Wilson"/>
    <n v="6"/>
    <s v="WILSON"/>
    <e v="#N/A"/>
  </r>
  <r>
    <n v="1080"/>
    <x v="854"/>
    <s v="Mohammad Shahzad (Afgh)"/>
    <n v="100"/>
    <s v="Notout"/>
    <n v="117"/>
    <n v="72"/>
    <n v="15"/>
    <n v="0"/>
    <n v="138.88"/>
    <n v="2"/>
    <x v="22"/>
    <x v="125"/>
    <n v="16"/>
    <n v="8"/>
    <n v="2010"/>
    <n v="2"/>
    <s v="Ok"/>
    <s v="Ok"/>
    <b v="0"/>
    <n v="0"/>
    <s v="Ok"/>
    <s v="Ok"/>
    <s v="Mohammad Shahzad "/>
    <s v="Afgh"/>
    <n v="18"/>
    <n v="23"/>
    <x v="19"/>
    <n v="9"/>
    <s v="Mohammad"/>
    <s v="Shahzad"/>
    <n v="7"/>
    <s v="SHAHZAD"/>
    <e v="#N/A"/>
  </r>
  <r>
    <n v="1081"/>
    <x v="855"/>
    <s v="V Sehwag (India)"/>
    <n v="110"/>
    <s v="Out"/>
    <n v="136"/>
    <n v="93"/>
    <n v="16"/>
    <n v="1"/>
    <n v="118.27"/>
    <n v="1"/>
    <x v="1"/>
    <x v="105"/>
    <n v="25"/>
    <n v="8"/>
    <n v="2010"/>
    <n v="4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1082"/>
    <x v="856"/>
    <s v="TM Dilshan (SL)"/>
    <n v="110"/>
    <s v="Out"/>
    <n v="182"/>
    <n v="115"/>
    <n v="12"/>
    <n v="1"/>
    <n v="95.65"/>
    <n v="1"/>
    <x v="5"/>
    <x v="105"/>
    <n v="28"/>
    <n v="8"/>
    <n v="2010"/>
    <n v="7"/>
    <s v="Slow"/>
    <s v="Ok"/>
    <b v="0"/>
    <n v="0"/>
    <s v="Slow"/>
    <s v="Slow"/>
    <s v="TM Dilshan "/>
    <s v="SL"/>
    <n v="12"/>
    <n v="15"/>
    <x v="5"/>
    <n v="3"/>
    <s v="TM"/>
    <s v="Dilshan"/>
    <n v="7"/>
    <s v="DILSHAN"/>
    <s v="TM Dilshan belongs to Sri Lanka"/>
  </r>
  <r>
    <n v="1083"/>
    <x v="857"/>
    <s v="PR Stirling (Ire)"/>
    <n v="177"/>
    <s v="Out"/>
    <n v="177"/>
    <n v="134"/>
    <n v="21"/>
    <n v="5"/>
    <n v="132.08000000000001"/>
    <n v="1"/>
    <x v="21"/>
    <x v="85"/>
    <n v="7"/>
    <n v="9"/>
    <n v="2010"/>
    <n v="3"/>
    <s v="Ok"/>
    <s v="Ok"/>
    <b v="1"/>
    <n v="1"/>
    <s v="Ok"/>
    <s v="Ok"/>
    <s v="PR Stirling "/>
    <s v="Ire"/>
    <n v="13"/>
    <n v="17"/>
    <x v="16"/>
    <n v="3"/>
    <s v="PR"/>
    <s v="Stirling"/>
    <n v="8"/>
    <s v="STIRLING"/>
    <e v="#N/A"/>
  </r>
  <r>
    <n v="1084"/>
    <x v="858"/>
    <s v="AJ Strauss (Eng)"/>
    <n v="126"/>
    <s v="Out"/>
    <n v="184"/>
    <n v="134"/>
    <n v="10"/>
    <n v="1"/>
    <n v="94.02"/>
    <n v="2"/>
    <x v="3"/>
    <x v="12"/>
    <n v="12"/>
    <n v="9"/>
    <n v="2010"/>
    <n v="1"/>
    <s v="Slow"/>
    <s v="Ok"/>
    <b v="0"/>
    <n v="0"/>
    <s v="Slow"/>
    <s v="Slow"/>
    <s v="AJ Strauss "/>
    <s v="Eng"/>
    <n v="12"/>
    <n v="16"/>
    <x v="0"/>
    <n v="3"/>
    <s v="AJ"/>
    <s v="Strauss"/>
    <n v="7"/>
    <s v="STRAUSS"/>
    <s v="AJ Strauss belongs to England"/>
  </r>
  <r>
    <n v="1085"/>
    <x v="859"/>
    <s v="EJG Morgan (Eng)"/>
    <n v="107"/>
    <s v="Notout"/>
    <n v="147"/>
    <n v="101"/>
    <n v="8"/>
    <n v="1"/>
    <n v="105.94"/>
    <n v="1"/>
    <x v="3"/>
    <x v="106"/>
    <n v="22"/>
    <n v="9"/>
    <n v="2010"/>
    <n v="4"/>
    <s v="Ok"/>
    <s v="Ok"/>
    <b v="0"/>
    <n v="0"/>
    <s v="Ok"/>
    <s v="Ok"/>
    <s v="EJG Morgan "/>
    <s v="Eng"/>
    <n v="12"/>
    <n v="16"/>
    <x v="0"/>
    <n v="4"/>
    <s v="EJG"/>
    <s v="Morgan"/>
    <n v="6"/>
    <s v="MORGAN"/>
    <s v="EJG Morgan belongs to England"/>
  </r>
  <r>
    <n v="1086"/>
    <x v="860"/>
    <s v="KS Williamson (NZ)"/>
    <n v="108"/>
    <s v="Out"/>
    <n v="193"/>
    <n v="132"/>
    <n v="6"/>
    <n v="2"/>
    <n v="81.81"/>
    <n v="2"/>
    <x v="9"/>
    <x v="82"/>
    <n v="14"/>
    <n v="10"/>
    <n v="2010"/>
    <n v="5"/>
    <s v="Slow"/>
    <s v="Ok"/>
    <b v="0"/>
    <n v="0"/>
    <s v="Slow"/>
    <s v="Slow"/>
    <s v="KS Williamson "/>
    <s v="NZ"/>
    <n v="15"/>
    <n v="18"/>
    <x v="2"/>
    <n v="3"/>
    <s v="KS"/>
    <s v="Williamson"/>
    <n v="10"/>
    <s v="WILLIAMSON"/>
    <s v="KS Williamson belongs to New Zealand"/>
  </r>
  <r>
    <n v="1087"/>
    <x v="860"/>
    <s v="Shakib Al Hasan (Ban)"/>
    <n v="106"/>
    <s v="Out"/>
    <n v="157"/>
    <n v="113"/>
    <n v="11"/>
    <n v="1"/>
    <n v="93.8"/>
    <n v="1"/>
    <x v="1"/>
    <x v="82"/>
    <n v="14"/>
    <n v="10"/>
    <n v="2010"/>
    <n v="5"/>
    <s v="Slow"/>
    <s v="Ok"/>
    <b v="0"/>
    <n v="0"/>
    <s v="Slow"/>
    <s v="Slow"/>
    <s v="Shakib Al Hasan "/>
    <s v="Ban"/>
    <n v="17"/>
    <n v="21"/>
    <x v="10"/>
    <n v="7"/>
    <s v="Shakib"/>
    <s v="Al Hasan"/>
    <n v="8"/>
    <s v="AL HASAN"/>
    <e v="#N/A"/>
  </r>
  <r>
    <n v="1088"/>
    <x v="861"/>
    <s v="BRM Taylor (Zim)"/>
    <n v="145"/>
    <s v="Notout"/>
    <n v="212"/>
    <n v="136"/>
    <n v="12"/>
    <n v="0"/>
    <n v="106.61"/>
    <n v="2"/>
    <x v="10"/>
    <x v="64"/>
    <n v="15"/>
    <n v="10"/>
    <n v="2010"/>
    <n v="6"/>
    <s v="Ok"/>
    <s v="Ok"/>
    <b v="0"/>
    <n v="0"/>
    <s v="Ok"/>
    <s v="Ok"/>
    <s v="BRM Taylor "/>
    <s v="Zim"/>
    <n v="12"/>
    <n v="16"/>
    <x v="7"/>
    <n v="4"/>
    <s v="BRM"/>
    <s v="Taylor"/>
    <n v="6"/>
    <s v="TAYLOR"/>
    <e v="#N/A"/>
  </r>
  <r>
    <n v="1089"/>
    <x v="861"/>
    <s v="CA Ingram (SA)"/>
    <n v="124"/>
    <s v="Out"/>
    <n v="159"/>
    <n v="126"/>
    <n v="8"/>
    <n v="2"/>
    <n v="98.41"/>
    <n v="1"/>
    <x v="8"/>
    <x v="64"/>
    <n v="15"/>
    <n v="10"/>
    <n v="2010"/>
    <n v="6"/>
    <s v="Slow"/>
    <s v="Ok"/>
    <b v="0"/>
    <n v="0"/>
    <s v="Slow"/>
    <s v="Slow"/>
    <s v="CA Ingram "/>
    <s v="SA"/>
    <n v="11"/>
    <n v="14"/>
    <x v="8"/>
    <n v="3"/>
    <s v="CA"/>
    <s v="Ingram"/>
    <n v="6"/>
    <s v="INGRAM"/>
    <e v="#N/A"/>
  </r>
  <r>
    <n v="1090"/>
    <x v="861"/>
    <s v="HM Amla (SA)"/>
    <n v="110"/>
    <s v="Out"/>
    <n v="127"/>
    <n v="96"/>
    <n v="14"/>
    <n v="0"/>
    <n v="114.58"/>
    <n v="1"/>
    <x v="8"/>
    <x v="64"/>
    <n v="15"/>
    <n v="10"/>
    <n v="2010"/>
    <n v="6"/>
    <s v="Ok"/>
    <s v="Ok"/>
    <b v="0"/>
    <n v="0"/>
    <s v="Ok"/>
    <s v="Ok"/>
    <s v="HM Amla "/>
    <s v="SA"/>
    <n v="9"/>
    <n v="12"/>
    <x v="8"/>
    <n v="3"/>
    <s v="HM"/>
    <s v="Amla"/>
    <n v="4"/>
    <s v="AMLA"/>
    <e v="#N/A"/>
  </r>
  <r>
    <n v="1091"/>
    <x v="862"/>
    <s v="HM Amla (SA)"/>
    <n v="110"/>
    <s v="Out"/>
    <n v="128"/>
    <n v="103"/>
    <n v="12"/>
    <n v="0"/>
    <n v="106.79"/>
    <n v="2"/>
    <x v="8"/>
    <x v="93"/>
    <n v="17"/>
    <n v="10"/>
    <n v="2010"/>
    <n v="1"/>
    <s v="Ok"/>
    <s v="Ok"/>
    <b v="0"/>
    <n v="0"/>
    <s v="Ok"/>
    <s v="Ok"/>
    <s v="HM Amla "/>
    <s v="SA"/>
    <n v="9"/>
    <n v="12"/>
    <x v="8"/>
    <n v="3"/>
    <s v="HM"/>
    <s v="Amla"/>
    <n v="4"/>
    <s v="AMLA"/>
    <e v="#N/A"/>
  </r>
  <r>
    <n v="1092"/>
    <x v="862"/>
    <s v="AB de Villiers (SA)"/>
    <n v="101"/>
    <s v="Notout"/>
    <n v="103"/>
    <n v="72"/>
    <n v="5"/>
    <n v="5"/>
    <n v="140.27000000000001"/>
    <n v="2"/>
    <x v="8"/>
    <x v="93"/>
    <n v="17"/>
    <n v="10"/>
    <n v="2010"/>
    <n v="1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093"/>
    <x v="863"/>
    <s v="V Kohli (India)"/>
    <n v="118"/>
    <s v="Out"/>
    <n v="193"/>
    <n v="121"/>
    <n v="11"/>
    <n v="1"/>
    <n v="97.52"/>
    <n v="2"/>
    <x v="0"/>
    <x v="72"/>
    <n v="20"/>
    <n v="10"/>
    <n v="2010"/>
    <n v="4"/>
    <s v="Slow"/>
    <s v="Ok"/>
    <b v="0"/>
    <n v="0"/>
    <s v="Slow"/>
    <s v="Slow"/>
    <s v="V Kohli "/>
    <s v="India"/>
    <n v="9"/>
    <n v="15"/>
    <x v="6"/>
    <n v="2"/>
    <s v="V"/>
    <s v="Kohli"/>
    <n v="5"/>
    <s v="KOHLI"/>
    <e v="#N/A"/>
  </r>
  <r>
    <n v="1094"/>
    <x v="863"/>
    <s v="MJ Clarke (Aus)"/>
    <n v="111"/>
    <s v="Notout"/>
    <n v="203"/>
    <n v="139"/>
    <n v="7"/>
    <n v="1"/>
    <n v="79.849999999999994"/>
    <n v="1"/>
    <x v="5"/>
    <x v="72"/>
    <n v="20"/>
    <n v="10"/>
    <n v="2010"/>
    <n v="4"/>
    <s v="Slow"/>
    <s v="Ok"/>
    <b v="0"/>
    <n v="0"/>
    <s v="Slow"/>
    <s v="Slow"/>
    <s v="MJ Clarke "/>
    <s v="Aus"/>
    <n v="11"/>
    <n v="15"/>
    <x v="4"/>
    <n v="3"/>
    <s v="MJ"/>
    <s v="Clarke"/>
    <n v="6"/>
    <s v="CLARKE"/>
    <s v="MJ Clarke belongs to Australia"/>
  </r>
  <r>
    <n v="1095"/>
    <x v="864"/>
    <s v="JP Duminy (SA)"/>
    <n v="129"/>
    <s v="Out"/>
    <n v="152"/>
    <n v="117"/>
    <n v="7"/>
    <n v="4"/>
    <n v="110.25"/>
    <n v="1"/>
    <x v="8"/>
    <x v="79"/>
    <n v="22"/>
    <n v="10"/>
    <n v="2010"/>
    <n v="6"/>
    <s v="Ok"/>
    <s v="Ok"/>
    <b v="0"/>
    <n v="0"/>
    <s v="Ok"/>
    <s v="Ok"/>
    <s v="JP Duminy "/>
    <s v="SA"/>
    <n v="11"/>
    <n v="14"/>
    <x v="8"/>
    <n v="3"/>
    <s v="JP"/>
    <s v="Duminy"/>
    <n v="6"/>
    <s v="DUMINY"/>
    <e v="#N/A"/>
  </r>
  <r>
    <n v="1096"/>
    <x v="864"/>
    <s v="AB de Villiers (SA)"/>
    <n v="109"/>
    <s v="Out"/>
    <n v="120"/>
    <n v="99"/>
    <n v="5"/>
    <n v="5"/>
    <n v="110.1"/>
    <n v="1"/>
    <x v="8"/>
    <x v="79"/>
    <n v="22"/>
    <n v="10"/>
    <n v="2010"/>
    <n v="6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097"/>
    <x v="865"/>
    <s v="Abdul Razzaq (Pak)"/>
    <n v="109"/>
    <s v="Notout"/>
    <n v="102"/>
    <n v="72"/>
    <n v="7"/>
    <n v="10"/>
    <n v="151.38"/>
    <n v="2"/>
    <x v="10"/>
    <x v="121"/>
    <n v="31"/>
    <n v="10"/>
    <n v="2010"/>
    <n v="1"/>
    <s v="Good"/>
    <s v="Ok"/>
    <b v="1"/>
    <n v="2"/>
    <s v="Good"/>
    <s v="Good"/>
    <s v="Abdul Razzaq "/>
    <s v="Pak"/>
    <n v="14"/>
    <n v="18"/>
    <x v="3"/>
    <n v="6"/>
    <s v="Abdul"/>
    <s v="Razzaq"/>
    <n v="6"/>
    <s v="RAZZAQ"/>
    <s v="Abdul Razzaq belongs to Pakistan"/>
  </r>
  <r>
    <n v="1098"/>
    <x v="865"/>
    <s v="CA Ingram (SA)"/>
    <n v="100"/>
    <s v="Out"/>
    <n v="143"/>
    <n v="119"/>
    <n v="10"/>
    <n v="1"/>
    <n v="84.03"/>
    <n v="1"/>
    <x v="3"/>
    <x v="121"/>
    <n v="31"/>
    <n v="10"/>
    <n v="2010"/>
    <n v="1"/>
    <s v="Slow"/>
    <s v="Ok"/>
    <b v="0"/>
    <n v="0"/>
    <s v="Slow"/>
    <s v="Slow"/>
    <s v="CA Ingram "/>
    <s v="SA"/>
    <n v="11"/>
    <n v="14"/>
    <x v="8"/>
    <n v="3"/>
    <s v="CA"/>
    <s v="Ingram"/>
    <n v="6"/>
    <s v="INGRAM"/>
    <e v="#N/A"/>
  </r>
  <r>
    <n v="1099"/>
    <x v="866"/>
    <s v="HM Amla (SA)"/>
    <n v="119"/>
    <s v="Notout"/>
    <n v="215"/>
    <n v="126"/>
    <n v="9"/>
    <n v="0"/>
    <n v="94.44"/>
    <n v="1"/>
    <x v="3"/>
    <x v="127"/>
    <n v="2"/>
    <n v="11"/>
    <n v="2010"/>
    <n v="3"/>
    <s v="Slow"/>
    <s v="Ok"/>
    <b v="0"/>
    <n v="0"/>
    <s v="Slow"/>
    <s v="Slow"/>
    <s v="HM Amla "/>
    <s v="SA"/>
    <n v="9"/>
    <n v="12"/>
    <x v="8"/>
    <n v="3"/>
    <s v="HM"/>
    <s v="Amla"/>
    <n v="4"/>
    <s v="AMLA"/>
    <e v="#N/A"/>
  </r>
  <r>
    <n v="1100"/>
    <x v="867"/>
    <s v="V Kohli (India)"/>
    <n v="105"/>
    <s v="Out"/>
    <n v="162"/>
    <n v="104"/>
    <n v="10"/>
    <n v="0"/>
    <n v="100.96"/>
    <n v="1"/>
    <x v="1"/>
    <x v="70"/>
    <n v="28"/>
    <n v="11"/>
    <n v="2010"/>
    <n v="1"/>
    <s v="Ok"/>
    <s v="Ok"/>
    <b v="0"/>
    <n v="0"/>
    <s v="Ok"/>
    <s v="Ok"/>
    <s v="V Kohli "/>
    <s v="India"/>
    <n v="9"/>
    <n v="15"/>
    <x v="6"/>
    <n v="2"/>
    <s v="V"/>
    <s v="Kohli"/>
    <n v="5"/>
    <s v="KOHLI"/>
    <e v="#N/A"/>
  </r>
  <r>
    <n v="1101"/>
    <x v="868"/>
    <s v="G Gambhir (India)"/>
    <n v="138"/>
    <s v="Notout"/>
    <n v="171"/>
    <n v="116"/>
    <n v="18"/>
    <n v="0"/>
    <n v="118.96"/>
    <n v="2"/>
    <x v="1"/>
    <x v="38"/>
    <n v="1"/>
    <n v="12"/>
    <n v="2010"/>
    <n v="4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1102"/>
    <x v="869"/>
    <s v="G Gambhir (India)"/>
    <n v="126"/>
    <s v="Notout"/>
    <n v="164"/>
    <n v="117"/>
    <n v="16"/>
    <n v="0"/>
    <n v="107.69"/>
    <n v="2"/>
    <x v="1"/>
    <x v="54"/>
    <n v="4"/>
    <n v="12"/>
    <n v="2010"/>
    <n v="7"/>
    <s v="Ok"/>
    <s v="Ok"/>
    <b v="0"/>
    <n v="0"/>
    <s v="Ok"/>
    <s v="Ok"/>
    <s v="G Gambhir "/>
    <s v="India"/>
    <n v="11"/>
    <n v="17"/>
    <x v="6"/>
    <n v="2"/>
    <s v="G"/>
    <s v="Gambhir"/>
    <n v="7"/>
    <s v="GAMBHIR"/>
    <e v="#N/A"/>
  </r>
  <r>
    <n v="1103"/>
    <x v="870"/>
    <s v="YK Pathan (India)"/>
    <n v="123"/>
    <s v="Notout"/>
    <n v="128"/>
    <n v="96"/>
    <n v="7"/>
    <n v="7"/>
    <n v="128.12"/>
    <n v="2"/>
    <x v="1"/>
    <x v="17"/>
    <n v="7"/>
    <n v="12"/>
    <n v="2010"/>
    <n v="3"/>
    <s v="Ok"/>
    <s v="Ok"/>
    <b v="0"/>
    <n v="0"/>
    <s v="Ok"/>
    <s v="Ok"/>
    <s v="YK Pathan "/>
    <s v="India"/>
    <n v="11"/>
    <n v="17"/>
    <x v="6"/>
    <n v="3"/>
    <s v="YK"/>
    <s v="Pathan"/>
    <n v="6"/>
    <s v="PATHAN"/>
    <e v="#N/A"/>
  </r>
  <r>
    <n v="1104"/>
    <x v="871"/>
    <s v="SR Watson (Aus)"/>
    <n v="161"/>
    <s v="Notout"/>
    <n v="215"/>
    <n v="150"/>
    <n v="12"/>
    <n v="4"/>
    <n v="107.33"/>
    <n v="2"/>
    <x v="2"/>
    <x v="10"/>
    <n v="16"/>
    <n v="1"/>
    <n v="2011"/>
    <n v="1"/>
    <s v="Ok"/>
    <s v="Ok"/>
    <b v="0"/>
    <n v="0"/>
    <s v="Ok"/>
    <s v="Ok"/>
    <s v="SR Watson "/>
    <s v="Aus"/>
    <n v="11"/>
    <n v="15"/>
    <x v="4"/>
    <n v="3"/>
    <s v="SR"/>
    <s v="Watson"/>
    <n v="6"/>
    <s v="WATSON"/>
    <s v="SR Watson belongs to Australia"/>
  </r>
  <r>
    <n v="1105"/>
    <x v="872"/>
    <s v="SE Marsh (Aus)"/>
    <n v="110"/>
    <s v="Out"/>
    <n v="147"/>
    <n v="114"/>
    <n v="8"/>
    <n v="2"/>
    <n v="96.49"/>
    <n v="1"/>
    <x v="2"/>
    <x v="55"/>
    <n v="21"/>
    <n v="1"/>
    <n v="2011"/>
    <n v="6"/>
    <s v="Slow"/>
    <s v="Ok"/>
    <b v="0"/>
    <n v="0"/>
    <s v="Slow"/>
    <s v="Slow"/>
    <s v="SE Marsh "/>
    <s v="Aus"/>
    <n v="10"/>
    <n v="14"/>
    <x v="4"/>
    <n v="3"/>
    <s v="SE"/>
    <s v="Marsh"/>
    <n v="5"/>
    <s v="MARSH"/>
    <s v="SE Marsh belongs to Australia"/>
  </r>
  <r>
    <n v="1106"/>
    <x v="873"/>
    <s v="HM Amla (SA)"/>
    <n v="116"/>
    <s v="Notout"/>
    <n v="184"/>
    <n v="132"/>
    <n v="9"/>
    <n v="0"/>
    <n v="87.87"/>
    <n v="1"/>
    <x v="5"/>
    <x v="62"/>
    <n v="23"/>
    <n v="1"/>
    <n v="2011"/>
    <n v="1"/>
    <s v="Slow"/>
    <s v="Ok"/>
    <b v="0"/>
    <n v="0"/>
    <s v="Slow"/>
    <s v="Slow"/>
    <s v="HM Amla "/>
    <s v="SA"/>
    <n v="9"/>
    <n v="12"/>
    <x v="8"/>
    <n v="3"/>
    <s v="HM"/>
    <s v="Amla"/>
    <n v="4"/>
    <s v="AMLA"/>
    <e v="#N/A"/>
  </r>
  <r>
    <n v="1107"/>
    <x v="873"/>
    <s v="YK Pathan (India)"/>
    <n v="105"/>
    <s v="Out"/>
    <n v="104"/>
    <n v="70"/>
    <n v="8"/>
    <n v="8"/>
    <n v="150"/>
    <n v="2"/>
    <x v="10"/>
    <x v="62"/>
    <n v="23"/>
    <n v="1"/>
    <n v="2011"/>
    <n v="1"/>
    <s v="Ok"/>
    <s v="Ok"/>
    <b v="1"/>
    <n v="1"/>
    <s v="Good"/>
    <s v="Good"/>
    <s v="YK Pathan "/>
    <s v="India"/>
    <n v="11"/>
    <n v="17"/>
    <x v="6"/>
    <n v="3"/>
    <s v="YK"/>
    <s v="Pathan"/>
    <n v="6"/>
    <s v="PATHAN"/>
    <e v="#N/A"/>
  </r>
  <r>
    <n v="1108"/>
    <x v="874"/>
    <s v="IJL Trott (Eng)"/>
    <n v="102"/>
    <s v="Out"/>
    <n v="143"/>
    <n v="126"/>
    <n v="6"/>
    <n v="0"/>
    <n v="80.95"/>
    <n v="1"/>
    <x v="0"/>
    <x v="22"/>
    <n v="26"/>
    <n v="1"/>
    <n v="2011"/>
    <n v="4"/>
    <s v="Slow"/>
    <s v="Ok"/>
    <b v="0"/>
    <n v="0"/>
    <s v="Slow"/>
    <s v="Slow"/>
    <s v="IJL Trott "/>
    <s v="Eng"/>
    <n v="11"/>
    <n v="15"/>
    <x v="0"/>
    <n v="4"/>
    <s v="IJL"/>
    <s v="Trott"/>
    <n v="5"/>
    <s v="TROTT"/>
    <s v="IJL Trott belongs to England"/>
  </r>
  <r>
    <n v="1109"/>
    <x v="875"/>
    <s v="Mohammad Hafeez (Pak)"/>
    <n v="115"/>
    <s v="Out"/>
    <n v="185"/>
    <n v="144"/>
    <n v="12"/>
    <n v="2"/>
    <n v="79.86"/>
    <n v="1"/>
    <x v="1"/>
    <x v="3"/>
    <n v="29"/>
    <n v="1"/>
    <n v="2011"/>
    <n v="7"/>
    <s v="Slow"/>
    <s v="Ok"/>
    <b v="0"/>
    <n v="0"/>
    <s v="Slow"/>
    <s v="Slow"/>
    <s v="Mohammad Hafeez "/>
    <s v="Pak"/>
    <n v="17"/>
    <n v="21"/>
    <x v="3"/>
    <n v="9"/>
    <s v="Mohammad"/>
    <s v="Hafeez"/>
    <n v="6"/>
    <s v="HAFEEZ"/>
    <s v="Mohammad Hafeez belongs to Pakistan"/>
  </r>
  <r>
    <n v="1110"/>
    <x v="876"/>
    <s v="AB Barath (WI)"/>
    <n v="113"/>
    <s v="Out"/>
    <n v="186"/>
    <n v="129"/>
    <n v="8"/>
    <n v="2"/>
    <n v="87.59"/>
    <n v="1"/>
    <x v="6"/>
    <x v="77"/>
    <n v="31"/>
    <n v="1"/>
    <n v="2011"/>
    <n v="2"/>
    <s v="Slow"/>
    <s v="Ok"/>
    <b v="0"/>
    <n v="0"/>
    <s v="Slow"/>
    <s v="Slow"/>
    <s v="AB Barath "/>
    <s v="WI"/>
    <n v="11"/>
    <n v="14"/>
    <x v="1"/>
    <n v="3"/>
    <s v="AB"/>
    <s v="Barath"/>
    <n v="6"/>
    <s v="BARATH"/>
    <s v="AB Barath belongs to West Indies"/>
  </r>
  <r>
    <n v="1111"/>
    <x v="877"/>
    <s v="IJL Trott (Eng)"/>
    <n v="137"/>
    <s v="Out"/>
    <n v="178"/>
    <n v="126"/>
    <n v="11"/>
    <n v="0"/>
    <n v="108.73"/>
    <n v="1"/>
    <x v="0"/>
    <x v="11"/>
    <n v="2"/>
    <n v="2"/>
    <n v="2011"/>
    <n v="4"/>
    <s v="Ok"/>
    <s v="Ok"/>
    <b v="0"/>
    <n v="0"/>
    <s v="Ok"/>
    <s v="Ok"/>
    <s v="IJL Trott "/>
    <s v="Eng"/>
    <n v="11"/>
    <n v="15"/>
    <x v="0"/>
    <n v="4"/>
    <s v="IJL"/>
    <s v="Trott"/>
    <n v="5"/>
    <s v="TROTT"/>
    <s v="IJL Trott belongs to England"/>
  </r>
  <r>
    <n v="1112"/>
    <x v="878"/>
    <s v="Ahmed Shehzad (Pak)"/>
    <n v="115"/>
    <s v="Out"/>
    <n v="156"/>
    <n v="109"/>
    <n v="12"/>
    <n v="3"/>
    <n v="105.5"/>
    <n v="1"/>
    <x v="1"/>
    <x v="67"/>
    <n v="3"/>
    <n v="2"/>
    <n v="2011"/>
    <n v="5"/>
    <s v="Ok"/>
    <s v="Ok"/>
    <b v="0"/>
    <n v="0"/>
    <s v="Ok"/>
    <s v="Ok"/>
    <s v="Ahmed Shehzad "/>
    <s v="Pak"/>
    <n v="15"/>
    <n v="19"/>
    <x v="3"/>
    <n v="6"/>
    <s v="Ahmed"/>
    <s v="Shehzad"/>
    <n v="7"/>
    <s v="SHEHZAD"/>
    <s v="Ahmed Shehzad belongs to Pakistan"/>
  </r>
  <r>
    <n v="1113"/>
    <x v="878"/>
    <s v="WU Tharanga (SL)"/>
    <n v="101"/>
    <s v="Notout"/>
    <n v="167"/>
    <n v="143"/>
    <n v="7"/>
    <n v="0"/>
    <n v="70.62"/>
    <n v="2"/>
    <x v="7"/>
    <x v="77"/>
    <n v="3"/>
    <n v="2"/>
    <n v="2011"/>
    <n v="5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114"/>
    <x v="879"/>
    <s v="JD Ryder (NZ)"/>
    <n v="107"/>
    <s v="Out"/>
    <n v="142"/>
    <n v="93"/>
    <n v="7"/>
    <n v="6"/>
    <n v="115.05"/>
    <n v="1"/>
    <x v="3"/>
    <x v="13"/>
    <n v="5"/>
    <n v="2"/>
    <n v="2011"/>
    <n v="7"/>
    <s v="Ok"/>
    <s v="Ok"/>
    <b v="0"/>
    <n v="0"/>
    <s v="Ok"/>
    <s v="Ok"/>
    <s v="JD Ryder "/>
    <s v="NZ"/>
    <n v="10"/>
    <n v="13"/>
    <x v="2"/>
    <n v="3"/>
    <s v="JD"/>
    <s v="Ryder"/>
    <n v="5"/>
    <s v="RYDER"/>
    <s v="JD Ryder belongs to New Zealand"/>
  </r>
  <r>
    <n v="1115"/>
    <x v="880"/>
    <s v="V Sehwag (India)"/>
    <n v="175"/>
    <s v="Out"/>
    <n v="198"/>
    <n v="140"/>
    <n v="14"/>
    <n v="5"/>
    <n v="125"/>
    <n v="1"/>
    <x v="9"/>
    <x v="82"/>
    <n v="19"/>
    <n v="2"/>
    <n v="2011"/>
    <n v="7"/>
    <s v="Ok"/>
    <s v="Ok"/>
    <b v="0"/>
    <n v="0"/>
    <s v="Ok"/>
    <s v="Ok"/>
    <s v="V Sehwag "/>
    <s v="India"/>
    <n v="10"/>
    <n v="16"/>
    <x v="6"/>
    <n v="2"/>
    <s v="V"/>
    <s v="Sehwag"/>
    <n v="6"/>
    <s v="SEHWAG"/>
    <e v="#N/A"/>
  </r>
  <r>
    <n v="1116"/>
    <x v="880"/>
    <s v="V Kohli (India)"/>
    <n v="100"/>
    <s v="Notout"/>
    <n v="113"/>
    <n v="83"/>
    <n v="8"/>
    <n v="2"/>
    <n v="120.48"/>
    <n v="1"/>
    <x v="9"/>
    <x v="82"/>
    <n v="19"/>
    <n v="2"/>
    <n v="2011"/>
    <n v="7"/>
    <s v="Ok"/>
    <s v="Ok"/>
    <b v="0"/>
    <n v="0"/>
    <s v="Ok"/>
    <s v="Ok"/>
    <s v="V Kohli "/>
    <s v="India"/>
    <n v="9"/>
    <n v="15"/>
    <x v="6"/>
    <n v="2"/>
    <s v="V"/>
    <s v="Kohli"/>
    <n v="5"/>
    <s v="KOHLI"/>
    <e v="#N/A"/>
  </r>
  <r>
    <n v="1117"/>
    <x v="881"/>
    <s v="DPMD Jayawardene (SL)"/>
    <n v="100"/>
    <s v="Out"/>
    <n v="115"/>
    <n v="81"/>
    <n v="9"/>
    <n v="1"/>
    <n v="123.45"/>
    <n v="1"/>
    <x v="21"/>
    <x v="128"/>
    <n v="20"/>
    <n v="2"/>
    <n v="2011"/>
    <n v="1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1118"/>
    <x v="882"/>
    <s v="RN ten Doeschate (Neth)"/>
    <n v="119"/>
    <s v="Out"/>
    <n v="160"/>
    <n v="110"/>
    <n v="9"/>
    <n v="3"/>
    <n v="108.18"/>
    <n v="1"/>
    <x v="2"/>
    <x v="47"/>
    <n v="22"/>
    <n v="2"/>
    <n v="2011"/>
    <n v="3"/>
    <s v="Ok"/>
    <s v="Ok"/>
    <b v="0"/>
    <n v="0"/>
    <s v="Ok"/>
    <s v="Ok"/>
    <s v="RN ten Doeschate "/>
    <s v="Neth"/>
    <n v="18"/>
    <n v="23"/>
    <x v="12"/>
    <n v="3"/>
    <s v="RN"/>
    <s v="ten Doeschate"/>
    <n v="13"/>
    <s v="TEN DOESCHATE"/>
    <e v="#N/A"/>
  </r>
  <r>
    <n v="1119"/>
    <x v="883"/>
    <s v="AB de Villiers (SA)"/>
    <n v="107"/>
    <s v="Notout"/>
    <n v="149"/>
    <n v="105"/>
    <n v="8"/>
    <n v="2"/>
    <n v="101.9"/>
    <n v="2"/>
    <x v="7"/>
    <x v="15"/>
    <n v="24"/>
    <n v="2"/>
    <n v="2011"/>
    <n v="5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120"/>
    <x v="884"/>
    <s v="AJ Strauss (Eng)"/>
    <n v="158"/>
    <s v="Out"/>
    <n v="188"/>
    <n v="145"/>
    <n v="18"/>
    <n v="1"/>
    <n v="108.96"/>
    <n v="2"/>
    <x v="5"/>
    <x v="17"/>
    <n v="27"/>
    <n v="2"/>
    <n v="2011"/>
    <n v="1"/>
    <s v="Ok"/>
    <s v="Ok"/>
    <b v="0"/>
    <n v="0"/>
    <s v="Ok"/>
    <s v="Ok"/>
    <s v="AJ Strauss "/>
    <s v="Eng"/>
    <n v="12"/>
    <n v="16"/>
    <x v="0"/>
    <n v="3"/>
    <s v="AJ"/>
    <s v="Strauss"/>
    <n v="7"/>
    <s v="STRAUSS"/>
    <s v="AJ Strauss belongs to England"/>
  </r>
  <r>
    <n v="1121"/>
    <x v="884"/>
    <s v="SR Tendulkar (India)"/>
    <n v="120"/>
    <s v="Out"/>
    <n v="170"/>
    <n v="115"/>
    <n v="10"/>
    <n v="5"/>
    <n v="104.34"/>
    <n v="1"/>
    <x v="2"/>
    <x v="17"/>
    <n v="27"/>
    <n v="2"/>
    <n v="2011"/>
    <n v="1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1122"/>
    <x v="885"/>
    <s v="KJ O'Brien (Ire)"/>
    <n v="113"/>
    <s v="Out"/>
    <n v="123"/>
    <n v="63"/>
    <n v="13"/>
    <n v="6"/>
    <n v="179.36"/>
    <n v="2"/>
    <x v="2"/>
    <x v="17"/>
    <n v="2"/>
    <n v="3"/>
    <n v="2011"/>
    <n v="4"/>
    <s v="Great"/>
    <s v="Ok"/>
    <b v="0"/>
    <n v="1"/>
    <s v="Great"/>
    <s v="Great"/>
    <s v="KJ O'Brien "/>
    <s v="Ire"/>
    <n v="12"/>
    <n v="16"/>
    <x v="16"/>
    <n v="3"/>
    <s v="KJ"/>
    <s v="O'Brien"/>
    <n v="7"/>
    <s v="O'BRIEN"/>
    <e v="#N/A"/>
  </r>
  <r>
    <n v="1123"/>
    <x v="886"/>
    <s v="AB de Villiers (SA)"/>
    <n v="134"/>
    <s v="Out"/>
    <n v="126"/>
    <n v="98"/>
    <n v="13"/>
    <n v="4"/>
    <n v="136.72999999999999"/>
    <n v="1"/>
    <x v="13"/>
    <x v="81"/>
    <n v="3"/>
    <n v="3"/>
    <n v="2011"/>
    <n v="5"/>
    <s v="Ok"/>
    <s v="Ok"/>
    <b v="0"/>
    <n v="0"/>
    <s v="Ok"/>
    <s v="Ok"/>
    <s v="AB de Villiers "/>
    <s v="SA"/>
    <n v="16"/>
    <n v="19"/>
    <x v="8"/>
    <n v="3"/>
    <s v="AB"/>
    <s v="de Villiers"/>
    <n v="11"/>
    <s v="DE VILLIERS"/>
    <e v="#N/A"/>
  </r>
  <r>
    <n v="1124"/>
    <x v="886"/>
    <s v="HM Amla (SA)"/>
    <n v="113"/>
    <s v="Out"/>
    <n v="191"/>
    <n v="130"/>
    <n v="8"/>
    <n v="0"/>
    <n v="86.92"/>
    <n v="1"/>
    <x v="13"/>
    <x v="81"/>
    <n v="3"/>
    <n v="3"/>
    <n v="2011"/>
    <n v="5"/>
    <s v="Slow"/>
    <s v="Ok"/>
    <b v="0"/>
    <n v="0"/>
    <s v="Slow"/>
    <s v="Slow"/>
    <s v="HM Amla "/>
    <s v="SA"/>
    <n v="9"/>
    <n v="12"/>
    <x v="8"/>
    <n v="3"/>
    <s v="HM"/>
    <s v="Amla"/>
    <n v="4"/>
    <s v="AMLA"/>
    <e v="#N/A"/>
  </r>
  <r>
    <n v="1125"/>
    <x v="887"/>
    <s v="LRPL Taylor (NZ)"/>
    <n v="131"/>
    <s v="Notout"/>
    <n v="171"/>
    <n v="124"/>
    <n v="8"/>
    <n v="7"/>
    <n v="105.64"/>
    <n v="1"/>
    <x v="3"/>
    <x v="129"/>
    <n v="8"/>
    <n v="3"/>
    <n v="2011"/>
    <n v="3"/>
    <s v="Ok"/>
    <s v="Ok"/>
    <b v="0"/>
    <n v="0"/>
    <s v="Ok"/>
    <s v="Ok"/>
    <s v="LRPL Taylor "/>
    <s v="NZ"/>
    <n v="13"/>
    <n v="16"/>
    <x v="2"/>
    <n v="5"/>
    <s v="LRPL"/>
    <s v="Taylor"/>
    <n v="6"/>
    <s v="TAYLOR"/>
    <s v="LRPL Taylor belongs to New Zealand"/>
  </r>
  <r>
    <n v="1126"/>
    <x v="888"/>
    <s v="TM Dilshan (SL)"/>
    <n v="144"/>
    <s v="Out"/>
    <n v="186"/>
    <n v="131"/>
    <n v="16"/>
    <n v="1"/>
    <n v="109.92"/>
    <n v="1"/>
    <x v="8"/>
    <x v="129"/>
    <n v="10"/>
    <n v="3"/>
    <n v="2011"/>
    <n v="5"/>
    <s v="Ok"/>
    <s v="Ok"/>
    <b v="0"/>
    <n v="0"/>
    <s v="Ok"/>
    <s v="Ok"/>
    <s v="TM Dilshan "/>
    <s v="SL"/>
    <n v="12"/>
    <n v="15"/>
    <x v="5"/>
    <n v="3"/>
    <s v="TM"/>
    <s v="Dilshan"/>
    <n v="7"/>
    <s v="DILSHAN"/>
    <s v="TM Dilshan belongs to Sri Lanka"/>
  </r>
  <r>
    <n v="1127"/>
    <x v="888"/>
    <s v="WU Tharanga (SL)"/>
    <n v="133"/>
    <s v="Out"/>
    <n v="182"/>
    <n v="141"/>
    <n v="17"/>
    <n v="0"/>
    <n v="94.32"/>
    <n v="1"/>
    <x v="8"/>
    <x v="129"/>
    <n v="10"/>
    <n v="3"/>
    <n v="2011"/>
    <n v="5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128"/>
    <x v="889"/>
    <s v="DS Smith (WI)"/>
    <n v="107"/>
    <s v="Out"/>
    <n v="194"/>
    <n v="133"/>
    <n v="11"/>
    <n v="1"/>
    <n v="80.45"/>
    <n v="1"/>
    <x v="20"/>
    <x v="81"/>
    <n v="11"/>
    <n v="3"/>
    <n v="2011"/>
    <n v="6"/>
    <s v="Slow"/>
    <s v="Ok"/>
    <b v="0"/>
    <n v="0"/>
    <s v="Slow"/>
    <s v="Slow"/>
    <s v="DS Smith "/>
    <s v="WI"/>
    <n v="10"/>
    <n v="13"/>
    <x v="1"/>
    <n v="3"/>
    <s v="DS"/>
    <s v="Smith"/>
    <n v="5"/>
    <s v="SMITH"/>
    <s v="DS Smith belongs to West Indies"/>
  </r>
  <r>
    <n v="1129"/>
    <x v="890"/>
    <s v="SR Tendulkar (India)"/>
    <n v="111"/>
    <s v="Out"/>
    <n v="184"/>
    <n v="101"/>
    <n v="8"/>
    <n v="3"/>
    <n v="109.9"/>
    <n v="1"/>
    <x v="10"/>
    <x v="47"/>
    <n v="12"/>
    <n v="3"/>
    <n v="2011"/>
    <n v="7"/>
    <s v="Ok"/>
    <s v="Ok"/>
    <b v="0"/>
    <n v="0"/>
    <s v="Ok"/>
    <s v="Ok"/>
    <s v="SR Tendulkar "/>
    <s v="India"/>
    <n v="14"/>
    <n v="20"/>
    <x v="6"/>
    <n v="3"/>
    <s v="SR"/>
    <s v="Tendulkar"/>
    <n v="9"/>
    <s v="TENDULKAR"/>
    <e v="#N/A"/>
  </r>
  <r>
    <n v="1130"/>
    <x v="891"/>
    <s v="BB McCullum (NZ)"/>
    <n v="101"/>
    <s v="Out"/>
    <n v="163"/>
    <n v="109"/>
    <n v="12"/>
    <n v="2"/>
    <n v="92.66"/>
    <n v="1"/>
    <x v="21"/>
    <x v="40"/>
    <n v="13"/>
    <n v="3"/>
    <n v="2011"/>
    <n v="1"/>
    <s v="Slow"/>
    <s v="Ok"/>
    <b v="0"/>
    <n v="0"/>
    <s v="Slow"/>
    <s v="Slow"/>
    <s v="BB McCullum "/>
    <s v="NZ"/>
    <n v="13"/>
    <n v="16"/>
    <x v="2"/>
    <n v="3"/>
    <s v="BB"/>
    <s v="McCullum"/>
    <n v="8"/>
    <s v="MCCULLUM"/>
    <s v="BB McCullum belongs to New Zealand"/>
  </r>
  <r>
    <n v="1131"/>
    <x v="892"/>
    <s v="KC Sangakkara (SL)"/>
    <n v="111"/>
    <s v="Out"/>
    <n v="186"/>
    <n v="128"/>
    <n v="12"/>
    <n v="2"/>
    <n v="86.71"/>
    <n v="1"/>
    <x v="1"/>
    <x v="40"/>
    <n v="18"/>
    <n v="3"/>
    <n v="2011"/>
    <n v="6"/>
    <s v="Slow"/>
    <s v="Ok"/>
    <b v="0"/>
    <n v="0"/>
    <s v="Slow"/>
    <s v="Slow"/>
    <s v="KC Sangakkara "/>
    <s v="SL"/>
    <n v="15"/>
    <n v="18"/>
    <x v="5"/>
    <n v="3"/>
    <s v="KC"/>
    <s v="Sangakkara"/>
    <n v="10"/>
    <s v="SANGAKKARA"/>
    <s v="KC Sangakkara belongs to Sri Lanka"/>
  </r>
  <r>
    <n v="1132"/>
    <x v="892"/>
    <s v="RN ten Doeschate (Neth)"/>
    <n v="106"/>
    <s v="Out"/>
    <n v="166"/>
    <n v="108"/>
    <n v="13"/>
    <n v="1"/>
    <n v="98.14"/>
    <n v="1"/>
    <x v="20"/>
    <x v="41"/>
    <n v="18"/>
    <n v="3"/>
    <n v="2011"/>
    <n v="6"/>
    <s v="Slow"/>
    <s v="Ok"/>
    <b v="0"/>
    <n v="0"/>
    <s v="Slow"/>
    <s v="Slow"/>
    <s v="RN ten Doeschate "/>
    <s v="Neth"/>
    <n v="18"/>
    <n v="23"/>
    <x v="12"/>
    <n v="3"/>
    <s v="RN"/>
    <s v="ten Doeschate"/>
    <n v="13"/>
    <s v="TEN DOESCHATE"/>
    <e v="#N/A"/>
  </r>
  <r>
    <n v="1133"/>
    <x v="892"/>
    <s v="PR Stirling (Ire)"/>
    <n v="101"/>
    <s v="Out"/>
    <n v="119"/>
    <n v="72"/>
    <n v="14"/>
    <n v="2"/>
    <n v="140.27000000000001"/>
    <n v="2"/>
    <x v="13"/>
    <x v="41"/>
    <n v="18"/>
    <n v="3"/>
    <n v="2011"/>
    <n v="6"/>
    <s v="Ok"/>
    <s v="Ok"/>
    <b v="0"/>
    <n v="0"/>
    <s v="Ok"/>
    <s v="Ok"/>
    <s v="PR Stirling "/>
    <s v="Ire"/>
    <n v="13"/>
    <n v="17"/>
    <x v="16"/>
    <n v="3"/>
    <s v="PR"/>
    <s v="Stirling"/>
    <n v="8"/>
    <s v="STIRLING"/>
    <e v="#N/A"/>
  </r>
  <r>
    <n v="1134"/>
    <x v="893"/>
    <s v="Yuvraj Singh (India)"/>
    <n v="113"/>
    <s v="Out"/>
    <n v="163"/>
    <n v="123"/>
    <n v="10"/>
    <n v="2"/>
    <n v="91.86"/>
    <n v="1"/>
    <x v="7"/>
    <x v="43"/>
    <n v="20"/>
    <n v="3"/>
    <n v="2011"/>
    <n v="1"/>
    <s v="Slow"/>
    <s v="Ok"/>
    <b v="0"/>
    <n v="0"/>
    <s v="Slow"/>
    <s v="Slow"/>
    <s v="Yuvraj Singh "/>
    <s v="India"/>
    <n v="14"/>
    <n v="20"/>
    <x v="6"/>
    <n v="7"/>
    <s v="Yuvraj"/>
    <s v="Singh"/>
    <n v="5"/>
    <s v="SINGH"/>
    <e v="#N/A"/>
  </r>
  <r>
    <n v="1135"/>
    <x v="894"/>
    <s v="RT Ponting (Aus)"/>
    <n v="104"/>
    <s v="Out"/>
    <n v="172"/>
    <n v="118"/>
    <n v="7"/>
    <n v="1"/>
    <n v="88.13"/>
    <n v="1"/>
    <x v="5"/>
    <x v="73"/>
    <n v="24"/>
    <n v="3"/>
    <n v="2011"/>
    <n v="5"/>
    <s v="Slow"/>
    <s v="Ok"/>
    <b v="0"/>
    <n v="0"/>
    <s v="Slow"/>
    <s v="Slow"/>
    <s v="RT Ponting "/>
    <s v="Aus"/>
    <n v="12"/>
    <n v="16"/>
    <x v="4"/>
    <n v="3"/>
    <s v="RT"/>
    <s v="Ponting"/>
    <n v="7"/>
    <s v="PONTING"/>
    <s v="RT Ponting belongs to Australia"/>
  </r>
  <r>
    <n v="1136"/>
    <x v="895"/>
    <s v="TM Dilshan (SL)"/>
    <n v="108"/>
    <s v="Notout"/>
    <n v="175"/>
    <n v="115"/>
    <n v="10"/>
    <n v="2"/>
    <n v="93.91"/>
    <n v="2"/>
    <x v="2"/>
    <x v="63"/>
    <n v="26"/>
    <n v="3"/>
    <n v="2011"/>
    <n v="7"/>
    <s v="Slow"/>
    <s v="Ok"/>
    <b v="0"/>
    <n v="0"/>
    <s v="Slow"/>
    <s v="Slow"/>
    <s v="TM Dilshan "/>
    <s v="SL"/>
    <n v="12"/>
    <n v="15"/>
    <x v="5"/>
    <n v="3"/>
    <s v="TM"/>
    <s v="Dilshan"/>
    <n v="7"/>
    <s v="DILSHAN"/>
    <s v="TM Dilshan belongs to Sri Lanka"/>
  </r>
  <r>
    <n v="1137"/>
    <x v="895"/>
    <s v="WU Tharanga (SL)"/>
    <n v="102"/>
    <s v="Notout"/>
    <n v="175"/>
    <n v="122"/>
    <n v="12"/>
    <n v="1"/>
    <n v="83.6"/>
    <n v="2"/>
    <x v="2"/>
    <x v="63"/>
    <n v="26"/>
    <n v="3"/>
    <n v="2011"/>
    <n v="7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138"/>
    <x v="896"/>
    <s v="DPMD Jayawardene (SL)"/>
    <n v="103"/>
    <s v="Notout"/>
    <n v="159"/>
    <n v="88"/>
    <n v="13"/>
    <n v="0"/>
    <n v="117.04"/>
    <n v="1"/>
    <x v="5"/>
    <x v="40"/>
    <n v="2"/>
    <n v="4"/>
    <n v="2011"/>
    <n v="7"/>
    <s v="Ok"/>
    <s v="Ok"/>
    <b v="0"/>
    <n v="0"/>
    <s v="Ok"/>
    <s v="Ok"/>
    <s v="DPMD Jayawardene "/>
    <s v="SL"/>
    <n v="18"/>
    <n v="21"/>
    <x v="5"/>
    <n v="5"/>
    <s v="DPMD"/>
    <s v="Jayawardene"/>
    <n v="11"/>
    <s v="JAYAWARDENE"/>
    <s v="DPMD Jayawardene belongs to Sri Lanka"/>
  </r>
  <r>
    <n v="1139"/>
    <x v="897"/>
    <s v="MJ Clarke (Aus)"/>
    <n v="101"/>
    <s v="Out"/>
    <n v="168"/>
    <n v="111"/>
    <n v="6"/>
    <n v="2"/>
    <n v="90.99"/>
    <n v="1"/>
    <x v="9"/>
    <x v="82"/>
    <n v="9"/>
    <n v="4"/>
    <n v="2011"/>
    <n v="7"/>
    <s v="Slow"/>
    <s v="Ok"/>
    <b v="0"/>
    <n v="0"/>
    <s v="Slow"/>
    <s v="Slow"/>
    <s v="MJ Clarke "/>
    <s v="Aus"/>
    <n v="11"/>
    <n v="15"/>
    <x v="4"/>
    <n v="3"/>
    <s v="MJ"/>
    <s v="Clarke"/>
    <n v="6"/>
    <s v="CLARKE"/>
    <s v="MJ Clarke belongs to Australia"/>
  </r>
  <r>
    <n v="1140"/>
    <x v="898"/>
    <s v="SR Watson (Aus)"/>
    <n v="185"/>
    <s v="Notout"/>
    <n v="113"/>
    <n v="96"/>
    <n v="15"/>
    <n v="15"/>
    <n v="192.71"/>
    <n v="2"/>
    <x v="9"/>
    <x v="82"/>
    <n v="11"/>
    <n v="4"/>
    <n v="2011"/>
    <n v="2"/>
    <s v="Great"/>
    <s v="Phenominal"/>
    <b v="1"/>
    <n v="3"/>
    <s v="Great"/>
    <s v="Great"/>
    <s v="SR Watson "/>
    <s v="Aus"/>
    <n v="11"/>
    <n v="15"/>
    <x v="4"/>
    <n v="3"/>
    <s v="SR"/>
    <s v="Watson"/>
    <n v="6"/>
    <s v="WATSON"/>
    <s v="SR Watson belongs to Australia"/>
  </r>
  <r>
    <n v="1141"/>
    <x v="899"/>
    <s v="MEK Hussey (Aus)"/>
    <n v="108"/>
    <s v="Out"/>
    <n v="131"/>
    <n v="91"/>
    <n v="9"/>
    <n v="2"/>
    <n v="118.68"/>
    <n v="1"/>
    <x v="9"/>
    <x v="82"/>
    <n v="13"/>
    <n v="4"/>
    <n v="2011"/>
    <n v="4"/>
    <s v="Ok"/>
    <s v="Ok"/>
    <b v="0"/>
    <n v="0"/>
    <s v="Ok"/>
    <s v="Ok"/>
    <s v="MEK Hussey "/>
    <s v="Aus"/>
    <n v="12"/>
    <n v="16"/>
    <x v="4"/>
    <n v="4"/>
    <s v="MEK"/>
    <s v="Hussey"/>
    <n v="6"/>
    <s v="HUSSEY"/>
    <s v="MEK Hussey belongs to Australia"/>
  </r>
  <r>
    <n v="1142"/>
    <x v="900"/>
    <s v="Ahmed Shehzad (Pak)"/>
    <n v="102"/>
    <s v="Out"/>
    <n v="188"/>
    <n v="148"/>
    <n v="7"/>
    <n v="1"/>
    <n v="68.91"/>
    <n v="2"/>
    <x v="7"/>
    <x v="99"/>
    <n v="25"/>
    <n v="4"/>
    <n v="2011"/>
    <n v="2"/>
    <s v="Slow"/>
    <s v="Ok"/>
    <b v="0"/>
    <n v="0"/>
    <s v="Slow"/>
    <s v="Slow"/>
    <s v="Ahmed Shehzad "/>
    <s v="Pak"/>
    <n v="15"/>
    <n v="19"/>
    <x v="3"/>
    <n v="6"/>
    <s v="Ahmed"/>
    <s v="Shehzad"/>
    <n v="7"/>
    <s v="SHEHZAD"/>
    <s v="Ahmed Shehzad belongs to Pakistan"/>
  </r>
  <r>
    <n v="1143"/>
    <x v="901"/>
    <s v="Mohammad Hafeez (Pak)"/>
    <n v="121"/>
    <s v="Out"/>
    <n v="179"/>
    <n v="138"/>
    <n v="7"/>
    <n v="3"/>
    <n v="87.68"/>
    <n v="1"/>
    <x v="7"/>
    <x v="35"/>
    <n v="2"/>
    <n v="5"/>
    <n v="2011"/>
    <n v="2"/>
    <s v="Slow"/>
    <s v="Ok"/>
    <b v="0"/>
    <n v="0"/>
    <s v="Slow"/>
    <s v="Slow"/>
    <s v="Mohammad Hafeez "/>
    <s v="Pak"/>
    <n v="17"/>
    <n v="21"/>
    <x v="3"/>
    <n v="9"/>
    <s v="Mohammad"/>
    <s v="Hafeez"/>
    <n v="6"/>
    <s v="HAFEEZ"/>
    <s v="Mohammad Hafeez belongs to Pakistan"/>
  </r>
  <r>
    <n v="1144"/>
    <x v="902"/>
    <s v="PR Stirling (Ire)"/>
    <n v="109"/>
    <s v="Out"/>
    <n v="180"/>
    <n v="107"/>
    <n v="7"/>
    <n v="4"/>
    <n v="101.86"/>
    <n v="1"/>
    <x v="3"/>
    <x v="110"/>
    <n v="30"/>
    <n v="5"/>
    <n v="2011"/>
    <n v="2"/>
    <s v="Ok"/>
    <s v="Ok"/>
    <b v="0"/>
    <n v="0"/>
    <s v="Ok"/>
    <s v="Ok"/>
    <s v="PR Stirling "/>
    <s v="Ire"/>
    <n v="13"/>
    <n v="17"/>
    <x v="16"/>
    <n v="3"/>
    <s v="PR"/>
    <s v="Stirling"/>
    <n v="8"/>
    <s v="STIRLING"/>
    <e v="#N/A"/>
  </r>
  <r>
    <n v="1145"/>
    <x v="903"/>
    <s v="DPMD Jayawardene (SL)"/>
    <n v="144"/>
    <s v="Out"/>
    <n v="196"/>
    <n v="150"/>
    <n v="14"/>
    <n v="0"/>
    <n v="96"/>
    <n v="1"/>
    <x v="2"/>
    <x v="12"/>
    <n v="1"/>
    <n v="7"/>
    <n v="2011"/>
    <n v="6"/>
    <s v="Slow"/>
    <s v="Ok"/>
    <b v="0"/>
    <n v="0"/>
    <s v="Slow"/>
    <s v="Slow"/>
    <s v="DPMD Jayawardene "/>
    <s v="SL"/>
    <n v="18"/>
    <n v="21"/>
    <x v="5"/>
    <n v="5"/>
    <s v="DPMD"/>
    <s v="Jayawardene"/>
    <n v="11"/>
    <s v="JAYAWARDENE"/>
    <s v="DPMD Jayawardene belongs to Sri Lanka"/>
  </r>
  <r>
    <n v="1146"/>
    <x v="904"/>
    <s v="AN Cook (Eng)"/>
    <n v="119"/>
    <s v="Out"/>
    <n v="208"/>
    <n v="143"/>
    <n v="13"/>
    <n v="0"/>
    <n v="83.21"/>
    <n v="1"/>
    <x v="6"/>
    <x v="7"/>
    <n v="3"/>
    <n v="7"/>
    <n v="2011"/>
    <n v="1"/>
    <s v="Slow"/>
    <s v="Ok"/>
    <b v="0"/>
    <n v="0"/>
    <s v="Slow"/>
    <s v="Slow"/>
    <s v="AN Cook "/>
    <s v="Eng"/>
    <n v="9"/>
    <n v="13"/>
    <x v="0"/>
    <n v="3"/>
    <s v="AN"/>
    <s v="Cook"/>
    <n v="4"/>
    <s v="COOK"/>
    <s v="AN Cook belongs to England"/>
  </r>
  <r>
    <n v="1147"/>
    <x v="904"/>
    <s v="LD Chandimal (SL)"/>
    <n v="105"/>
    <s v="Notout"/>
    <n v="196"/>
    <n v="126"/>
    <n v="11"/>
    <n v="2"/>
    <n v="83.33"/>
    <n v="2"/>
    <x v="2"/>
    <x v="7"/>
    <n v="3"/>
    <n v="7"/>
    <n v="2011"/>
    <n v="1"/>
    <s v="Slow"/>
    <s v="Ok"/>
    <b v="0"/>
    <n v="0"/>
    <s v="Slow"/>
    <s v="Slow"/>
    <s v="LD Chandimal "/>
    <s v="SL"/>
    <n v="14"/>
    <n v="17"/>
    <x v="5"/>
    <n v="3"/>
    <s v="LD"/>
    <s v="Chandimal"/>
    <n v="9"/>
    <s v="CHANDIMAL"/>
    <s v="LD Chandimal belongs to Sri Lanka"/>
  </r>
  <r>
    <n v="1148"/>
    <x v="905"/>
    <s v="PR Stirling (Ire)"/>
    <n v="113"/>
    <s v="Out"/>
    <n v="117"/>
    <n v="95"/>
    <n v="10"/>
    <n v="6"/>
    <n v="118.94"/>
    <n v="1"/>
    <x v="22"/>
    <x v="123"/>
    <n v="12"/>
    <n v="7"/>
    <n v="2011"/>
    <n v="3"/>
    <s v="Ok"/>
    <s v="Ok"/>
    <b v="0"/>
    <n v="0"/>
    <s v="Ok"/>
    <s v="Ok"/>
    <s v="PR Stirling "/>
    <s v="Ire"/>
    <n v="13"/>
    <n v="17"/>
    <x v="16"/>
    <n v="3"/>
    <s v="PR"/>
    <s v="Stirling"/>
    <n v="8"/>
    <s v="STIRLING"/>
    <e v="#N/A"/>
  </r>
  <r>
    <n v="1149"/>
    <x v="906"/>
    <s v="WU Tharanga (SL)"/>
    <n v="111"/>
    <s v="Out"/>
    <n v="182"/>
    <n v="139"/>
    <n v="12"/>
    <n v="0"/>
    <n v="79.849999999999994"/>
    <n v="1"/>
    <x v="0"/>
    <x v="128"/>
    <n v="16"/>
    <n v="8"/>
    <n v="2011"/>
    <n v="3"/>
    <s v="Slow"/>
    <s v="Ok"/>
    <b v="0"/>
    <n v="0"/>
    <s v="Slow"/>
    <s v="Slow"/>
    <s v="WU Tharanga "/>
    <s v="SL"/>
    <n v="13"/>
    <n v="16"/>
    <x v="5"/>
    <n v="3"/>
    <s v="WU"/>
    <s v="Tharanga"/>
    <n v="8"/>
    <s v="THARANGA"/>
    <s v="WU Tharanga belongs to Sri Lanka"/>
  </r>
  <r>
    <n v="1150"/>
    <x v="906"/>
    <s v="Mushfiqur Rahim (Ban)"/>
    <n v="101"/>
    <s v="Out"/>
    <n v="148"/>
    <n v="100"/>
    <n v="8"/>
    <n v="1"/>
    <n v="101"/>
    <n v="2"/>
    <x v="8"/>
    <x v="71"/>
    <n v="16"/>
    <n v="8"/>
    <n v="2011"/>
    <n v="3"/>
    <s v="Ok"/>
    <s v="Ok"/>
    <b v="0"/>
    <n v="0"/>
    <s v="Ok"/>
    <s v="Ok"/>
    <s v="Mushfiqur Rahim "/>
    <s v="Ban"/>
    <n v="17"/>
    <n v="21"/>
    <x v="10"/>
    <n v="10"/>
    <s v="Mushfiqur"/>
    <s v="Rahim"/>
    <n v="5"/>
    <s v="RAHIM"/>
    <e v="#N/A"/>
  </r>
  <r>
    <n v="1151"/>
    <x v="907"/>
    <s v="BRM Taylor (Zim)"/>
    <n v="106"/>
    <s v="Out"/>
    <n v="156"/>
    <n v="137"/>
    <n v="7"/>
    <n v="1"/>
    <n v="77.37"/>
    <n v="1"/>
    <x v="9"/>
    <x v="86"/>
    <n v="19"/>
    <n v="8"/>
    <n v="2011"/>
    <n v="6"/>
    <s v="Slow"/>
    <s v="Ok"/>
    <b v="0"/>
    <n v="0"/>
    <s v="Slow"/>
    <s v="Slow"/>
    <s v="BRM Taylor "/>
    <s v="Zim"/>
    <n v="12"/>
    <n v="16"/>
    <x v="7"/>
    <n v="4"/>
    <s v="BRM"/>
    <s v="Taylor"/>
    <n v="6"/>
    <s v="TAYLOR"/>
    <e v="#N/A"/>
  </r>
  <r>
    <n v="1152"/>
    <x v="908"/>
    <s v="Mohammad Hafeez (Pak)"/>
    <n v="139"/>
    <s v="Notout"/>
    <n v="191"/>
    <n v="147"/>
    <n v="13"/>
    <n v="1"/>
    <n v="94.55"/>
    <n v="2"/>
    <x v="8"/>
    <x v="71"/>
    <n v="11"/>
    <n v="9"/>
    <n v="2011"/>
    <n v="1"/>
    <s v="Slow"/>
    <s v="Ok"/>
    <b v="0"/>
    <n v="0"/>
    <s v="Slow"/>
    <s v="Slow"/>
    <s v="Mohammad Hafeez "/>
    <s v="Pak"/>
    <n v="17"/>
    <n v="21"/>
    <x v="3"/>
    <n v="9"/>
    <s v="Mohammad"/>
    <s v="Hafeez"/>
    <n v="6"/>
    <s v="HAFEEZ"/>
    <s v="Mohammad Hafeez belongs to Pakistan"/>
  </r>
  <r>
    <n v="1153"/>
    <x v="909"/>
    <s v="V Kohli (India)"/>
    <n v="107"/>
    <s v="Out"/>
    <n v="102"/>
    <n v="93"/>
    <n v="9"/>
    <n v="1"/>
    <n v="115.05"/>
    <n v="1"/>
    <x v="2"/>
    <x v="107"/>
    <n v="16"/>
    <n v="9"/>
    <n v="2011"/>
    <n v="6"/>
    <s v="Ok"/>
    <s v="Ok"/>
    <b v="0"/>
    <n v="0"/>
    <s v="Ok"/>
    <s v="Ok"/>
    <s v="V Kohli "/>
    <s v="India"/>
    <n v="9"/>
    <n v="15"/>
    <x v="6"/>
    <n v="2"/>
    <s v="V"/>
    <s v="Kohli"/>
    <n v="5"/>
    <s v="KOHLI"/>
    <e v="#N/A"/>
  </r>
  <r>
    <n v="1154"/>
    <x v="910"/>
    <s v="LMP Simmons (WI)"/>
    <n v="122"/>
    <s v="Out"/>
    <n v="159"/>
    <n v="124"/>
    <n v="8"/>
    <n v="2"/>
    <n v="98.38"/>
    <n v="1"/>
    <x v="9"/>
    <x v="82"/>
    <n v="13"/>
    <n v="10"/>
    <n v="2011"/>
    <n v="5"/>
    <s v="Slow"/>
    <s v="Ok"/>
    <b v="0"/>
    <n v="0"/>
    <s v="Slow"/>
    <s v="Slow"/>
    <s v="LMP Simmons "/>
    <s v="WI"/>
    <n v="13"/>
    <n v="16"/>
    <x v="1"/>
    <n v="4"/>
    <s v="LMP"/>
    <s v="Simmons"/>
    <n v="7"/>
    <s v="SIMMONS"/>
    <s v="LMP Simmons belongs to West Indies"/>
  </r>
  <r>
    <n v="1155"/>
    <x v="911"/>
    <s v="V Kohli (India)"/>
    <n v="112"/>
    <s v="Notout"/>
    <n v="134"/>
    <n v="98"/>
    <n v="16"/>
    <n v="0"/>
    <n v="114.28"/>
    <n v="2"/>
    <x v="2"/>
    <x v="15"/>
    <n v="17"/>
    <n v="10"/>
    <n v="2011"/>
    <n v="2"/>
    <s v="Ok"/>
    <s v="Ok"/>
    <b v="0"/>
    <n v="0"/>
    <s v="Ok"/>
    <s v="Ok"/>
    <s v="V Kohli "/>
    <s v="India"/>
    <n v="9"/>
    <n v="15"/>
    <x v="6"/>
    <n v="2"/>
    <s v="V"/>
    <s v="Kohli"/>
    <n v="5"/>
    <s v="KOHLI"/>
    <e v="#N/A"/>
  </r>
  <r>
    <n v="1156"/>
    <x v="912"/>
    <s v="BRM Taylor (Zim)"/>
    <n v="128"/>
    <s v="Notout"/>
    <n v="179"/>
    <n v="120"/>
    <n v="7"/>
    <n v="5"/>
    <n v="106.66"/>
    <n v="1"/>
    <x v="1"/>
    <x v="71"/>
    <n v="20"/>
    <n v="10"/>
    <n v="2011"/>
    <n v="5"/>
    <s v="Ok"/>
    <s v="Ok"/>
    <b v="0"/>
    <n v="0"/>
    <s v="Ok"/>
    <s v="Ok"/>
    <s v="BRM Taylor "/>
    <s v="Zim"/>
    <n v="12"/>
    <n v="16"/>
    <x v="7"/>
    <n v="4"/>
    <s v="BRM"/>
    <s v="Taylor"/>
    <n v="6"/>
    <s v="TAYLOR"/>
    <e v="#N/A"/>
  </r>
  <r>
    <n v="1157"/>
    <x v="912"/>
    <s v="RJ Nicol (NZ)"/>
    <n v="108"/>
    <s v="Notout"/>
    <n v="168"/>
    <n v="131"/>
    <n v="11"/>
    <n v="0"/>
    <n v="82.44"/>
    <n v="2"/>
    <x v="8"/>
    <x v="71"/>
    <n v="20"/>
    <n v="10"/>
    <n v="2011"/>
    <n v="5"/>
    <s v="Slow"/>
    <s v="Ok"/>
    <b v="0"/>
    <n v="0"/>
    <s v="Slow"/>
    <s v="Slow"/>
    <s v="RJ Nicol "/>
    <s v="NZ"/>
    <n v="10"/>
    <n v="13"/>
    <x v="2"/>
    <n v="3"/>
    <s v="RJ"/>
    <s v="Nicol"/>
    <n v="5"/>
    <s v="NICOL"/>
    <s v="RJ Nicol belongs to New Zealand"/>
  </r>
  <r>
    <n v="1158"/>
    <x v="913"/>
    <s v="BRM Taylor (Zim)"/>
    <n v="107"/>
    <s v="Notout"/>
    <n v="169"/>
    <n v="105"/>
    <n v="12"/>
    <n v="1"/>
    <n v="101.9"/>
    <n v="1"/>
    <x v="1"/>
    <x v="71"/>
    <n v="22"/>
    <n v="10"/>
    <n v="2011"/>
    <n v="7"/>
    <s v="Ok"/>
    <s v="Ok"/>
    <b v="0"/>
    <n v="0"/>
    <s v="Ok"/>
    <s v="Ok"/>
    <s v="BRM Taylor "/>
    <s v="Zim"/>
    <n v="12"/>
    <n v="16"/>
    <x v="7"/>
    <n v="4"/>
    <s v="BRM"/>
    <s v="Taylor"/>
    <n v="6"/>
    <s v="TAYLOR"/>
    <e v="#N/A"/>
  </r>
  <r>
    <n v="1159"/>
    <x v="913"/>
    <s v="MJ Guptill (NZ)"/>
    <n v="105"/>
    <s v="Out"/>
    <n v="168"/>
    <n v="121"/>
    <n v="9"/>
    <n v="0"/>
    <n v="86.77"/>
    <n v="2"/>
    <x v="8"/>
    <x v="71"/>
    <n v="22"/>
    <n v="10"/>
    <n v="2011"/>
    <n v="7"/>
    <s v="Slow"/>
    <s v="Ok"/>
    <b v="0"/>
    <n v="0"/>
    <s v="Slow"/>
    <s v="Slow"/>
    <s v="MJ Guptill "/>
    <s v="NZ"/>
    <n v="12"/>
    <n v="15"/>
    <x v="2"/>
    <n v="3"/>
    <s v="MJ"/>
    <s v="Guptill"/>
    <n v="7"/>
    <s v="GUPTILL"/>
    <s v="MJ Guptill belongs to New Zealand"/>
  </r>
  <r>
    <n v="1160"/>
    <x v="914"/>
    <s v="LRPL Taylor (NZ)"/>
    <n v="119"/>
    <s v="Out"/>
    <n v="177"/>
    <n v="126"/>
    <n v="9"/>
    <n v="3"/>
    <n v="94.44"/>
    <n v="1"/>
    <x v="8"/>
    <x v="86"/>
    <n v="25"/>
    <n v="10"/>
    <n v="2011"/>
    <n v="3"/>
    <s v="Slow"/>
    <s v="Ok"/>
    <b v="0"/>
    <n v="0"/>
    <s v="Slow"/>
    <s v="Slow"/>
    <s v="LRPL Taylor "/>
    <s v="NZ"/>
    <n v="13"/>
    <n v="16"/>
    <x v="2"/>
    <n v="5"/>
    <s v="LRPL"/>
    <s v="Taylor"/>
    <n v="6"/>
    <s v="TAYLOR"/>
    <s v="LRPL Taylor belongs to New Zealand"/>
  </r>
  <r>
    <n v="1161"/>
    <x v="914"/>
    <s v="KS Williamson (NZ)"/>
    <n v="100"/>
    <s v="Notout"/>
    <n v="94"/>
    <n v="69"/>
    <n v="11"/>
    <n v="1"/>
    <n v="144.91999999999999"/>
    <n v="1"/>
    <x v="8"/>
    <x v="86"/>
    <n v="25"/>
    <n v="10"/>
    <n v="2011"/>
    <n v="3"/>
    <s v="Ok"/>
    <s v="Ok"/>
    <b v="0"/>
    <n v="0"/>
    <s v="Ok"/>
    <s v="Ok"/>
    <s v="KS Williamson "/>
    <s v="NZ"/>
    <n v="15"/>
    <n v="18"/>
    <x v="2"/>
    <n v="3"/>
    <s v="KS"/>
    <s v="Williamson"/>
    <n v="10"/>
    <s v="WILLIAMSON"/>
    <s v="KS Williamson belongs to New Zealand"/>
  </r>
  <r>
    <n v="1162"/>
    <x v="915"/>
    <s v="V Kohli (India)"/>
    <n v="117"/>
    <s v="Out"/>
    <s v="-"/>
    <n v="123"/>
    <n v="14"/>
    <n v="0"/>
    <n v="95.12"/>
    <n v="2"/>
    <x v="7"/>
    <x v="72"/>
    <n v="2"/>
    <n v="12"/>
    <n v="2011"/>
    <n v="6"/>
    <s v="Slow"/>
    <s v="Ok"/>
    <b v="0"/>
    <n v="0"/>
    <s v="Slow"/>
    <s v="Slow"/>
    <s v="V Kohli "/>
    <s v="India"/>
    <n v="9"/>
    <n v="15"/>
    <x v="6"/>
    <n v="2"/>
    <s v="V"/>
    <s v="Kohli"/>
    <n v="5"/>
    <s v="KOHLI"/>
    <e v="#N/A"/>
  </r>
  <r>
    <n v="1163"/>
    <x v="916"/>
    <s v="Nasir Hossain (Ban)"/>
    <n v="100"/>
    <s v="Out"/>
    <n v="155"/>
    <n v="134"/>
    <n v="11"/>
    <n v="1"/>
    <n v="74.62"/>
    <n v="2"/>
    <x v="3"/>
    <x v="82"/>
    <n v="3"/>
    <n v="12"/>
    <n v="2011"/>
    <n v="7"/>
    <s v="Slow"/>
    <s v="Ok"/>
    <b v="0"/>
    <n v="0"/>
    <s v="Slow"/>
    <s v="Slow"/>
    <s v="Nasir Hossain "/>
    <s v="Ban"/>
    <n v="15"/>
    <n v="19"/>
    <x v="10"/>
    <n v="6"/>
    <s v="Nasir"/>
    <s v="Hossain"/>
    <n v="7"/>
    <s v="HOSSAIN"/>
    <e v="#N/A"/>
  </r>
  <r>
    <n v="1164"/>
    <x v="917"/>
    <s v="V Sehwag (India)"/>
    <n v="219"/>
    <s v="Out"/>
    <s v="-"/>
    <n v="149"/>
    <n v="25"/>
    <n v="7"/>
    <n v="146.97"/>
    <n v="1"/>
    <x v="7"/>
    <x v="31"/>
    <n v="8"/>
    <n v="12"/>
    <n v="2011"/>
    <n v="5"/>
    <s v="Ok"/>
    <s v="Ok"/>
    <b v="1"/>
    <n v="1"/>
    <s v="Ok"/>
    <s v="Ok"/>
    <s v="V Sehwag "/>
    <s v="India"/>
    <n v="10"/>
    <n v="16"/>
    <x v="6"/>
    <n v="2"/>
    <s v="V"/>
    <s v="Sehwag"/>
    <n v="6"/>
    <s v="SEHWAG"/>
    <e v="#N/A"/>
  </r>
  <r>
    <m/>
    <x v="918"/>
    <m/>
    <m/>
    <m/>
    <m/>
    <m/>
    <m/>
    <m/>
    <m/>
    <m/>
    <x v="25"/>
    <x v="130"/>
    <m/>
    <m/>
    <m/>
    <m/>
    <m/>
    <m/>
    <m/>
    <m/>
    <m/>
    <m/>
    <m/>
    <m/>
    <m/>
    <m/>
    <x v="2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 chartFormat="3">
  <location ref="A4:Q12" firstHeaderRow="1" firstDataRow="3" firstDataCol="1" rowPageCount="2" colPageCount="1"/>
  <pivotFields count="35">
    <pivotField compact="0" outline="0" showAll="0"/>
    <pivotField axis="axisPage" compact="0" outline="0" multipleItemSelectionAllowed="1" showAll="0">
      <items count="9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Col" compact="0" outline="0" showAll="0" sortType="ascending">
      <items count="27">
        <item x="24"/>
        <item x="23"/>
        <item x="17"/>
        <item x="0"/>
        <item x="9"/>
        <item x="19"/>
        <item x="21"/>
        <item x="4"/>
        <item x="2"/>
        <item x="15"/>
        <item x="18"/>
        <item x="5"/>
        <item x="20"/>
        <item x="12"/>
        <item x="14"/>
        <item x="13"/>
        <item x="1"/>
        <item x="3"/>
        <item x="22"/>
        <item x="10"/>
        <item x="6"/>
        <item x="11"/>
        <item x="16"/>
        <item x="7"/>
        <item x="8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>
      <items count="132">
        <item h="1" x="119"/>
        <item h="1" x="121"/>
        <item h="1" x="22"/>
        <item h="1" x="73"/>
        <item h="1" x="27"/>
        <item h="1" x="111"/>
        <item h="1" x="13"/>
        <item h="1" x="125"/>
        <item h="1" x="17"/>
        <item h="1" x="109"/>
        <item h="1" x="110"/>
        <item h="1" x="79"/>
        <item h="1" x="60"/>
        <item h="1" x="6"/>
        <item h="1" x="64"/>
        <item h="1" x="35"/>
        <item h="1" x="20"/>
        <item h="1" x="90"/>
        <item h="1" x="86"/>
        <item h="1" x="103"/>
        <item h="1" x="94"/>
        <item h="1" x="107"/>
        <item h="1" x="28"/>
        <item h="1" x="62"/>
        <item h="1" x="46"/>
        <item h="1" x="43"/>
        <item h="1" x="91"/>
        <item h="1" x="53"/>
        <item h="1" x="3"/>
        <item h="1" x="61"/>
        <item h="1" x="63"/>
        <item h="1" x="77"/>
        <item h="1" x="33"/>
        <item h="1" x="105"/>
        <item h="1" x="104"/>
        <item h="1" x="15"/>
        <item h="1" x="82"/>
        <item h="1" x="127"/>
        <item h="1" x="126"/>
        <item h="1" x="42"/>
        <item h="1" x="66"/>
        <item h="1" x="65"/>
        <item h="1" x="123"/>
        <item h="1" x="45"/>
        <item h="1" x="48"/>
        <item h="1" x="108"/>
        <item h="1" x="52"/>
        <item h="1" x="99"/>
        <item h="1" x="18"/>
        <item h="1" x="70"/>
        <item h="1" x="49"/>
        <item h="1" x="128"/>
        <item h="1" x="67"/>
        <item h="1" x="71"/>
        <item h="1" x="55"/>
        <item h="1" x="44"/>
        <item h="1" x="16"/>
        <item h="1" x="31"/>
        <item h="1" x="38"/>
        <item h="1" x="26"/>
        <item h="1" x="95"/>
        <item h="1" x="68"/>
        <item h="1" x="74"/>
        <item h="1" x="56"/>
        <item h="1" x="21"/>
        <item h="1" x="114"/>
        <item h="1" x="84"/>
        <item h="1" x="120"/>
        <item h="1" x="29"/>
        <item h="1" x="76"/>
        <item h="1" x="83"/>
        <item h="1" x="41"/>
        <item h="1" x="112"/>
        <item h="1" x="14"/>
        <item h="1" x="12"/>
        <item x="7"/>
        <item h="1" x="0"/>
        <item h="1" x="97"/>
        <item h="1" x="10"/>
        <item h="1" x="92"/>
        <item h="1" x="81"/>
        <item h="1" x="113"/>
        <item h="1" x="19"/>
        <item h="1" x="40"/>
        <item h="1" x="47"/>
        <item h="1" x="98"/>
        <item h="1" x="78"/>
        <item h="1" x="116"/>
        <item h="1" x="115"/>
        <item h="1" x="51"/>
        <item h="1" x="30"/>
        <item h="1" x="59"/>
        <item h="1" x="117"/>
        <item h="1" x="4"/>
        <item h="1" x="96"/>
        <item h="1" x="129"/>
        <item h="1" x="34"/>
        <item h="1" x="69"/>
        <item h="1" x="102"/>
        <item h="1" x="80"/>
        <item h="1" x="36"/>
        <item h="1" x="93"/>
        <item h="1" x="118"/>
        <item h="1" x="32"/>
        <item h="1" x="39"/>
        <item h="1" x="58"/>
        <item h="1" x="122"/>
        <item h="1" x="8"/>
        <item h="1" x="37"/>
        <item h="1" x="87"/>
        <item h="1" x="57"/>
        <item h="1" x="75"/>
        <item h="1" x="106"/>
        <item h="1" x="89"/>
        <item h="1" x="9"/>
        <item h="1" x="1"/>
        <item h="1" x="11"/>
        <item h="1" x="100"/>
        <item h="1" x="23"/>
        <item h="1" x="88"/>
        <item h="1" x="2"/>
        <item h="1" x="50"/>
        <item h="1" x="85"/>
        <item h="1" x="25"/>
        <item h="1" x="54"/>
        <item h="1" x="101"/>
        <item h="1" x="72"/>
        <item h="1" x="124"/>
        <item h="1" x="5"/>
        <item h="1" x="24"/>
        <item h="1" x="1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19"/>
        <item x="17"/>
        <item x="18"/>
        <item x="4"/>
        <item x="10"/>
        <item x="14"/>
        <item x="11"/>
        <item x="0"/>
        <item x="13"/>
        <item x="6"/>
        <item x="16"/>
        <item x="9"/>
        <item x="12"/>
        <item x="2"/>
        <item x="3"/>
        <item x="8"/>
        <item x="15"/>
        <item x="5"/>
        <item x="1"/>
        <item x="7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</pivotFields>
  <rowFields count="1">
    <field x="27"/>
  </rowFields>
  <rowItems count="6">
    <i>
      <x v="7"/>
    </i>
    <i>
      <x v="18"/>
    </i>
    <i>
      <x v="3"/>
    </i>
    <i>
      <x v="19"/>
    </i>
    <i>
      <x v="17"/>
    </i>
    <i t="grand">
      <x/>
    </i>
  </rowItems>
  <colFields count="2">
    <field x="11"/>
    <field x="-2"/>
  </colFields>
  <colItems count="16">
    <i>
      <x v="24"/>
      <x/>
    </i>
    <i r="1" i="1">
      <x v="1"/>
    </i>
    <i>
      <x v="20"/>
      <x/>
    </i>
    <i r="1" i="1">
      <x v="1"/>
    </i>
    <i>
      <x v="11"/>
      <x/>
    </i>
    <i r="1" i="1">
      <x v="1"/>
    </i>
    <i>
      <x v="17"/>
      <x/>
    </i>
    <i r="1" i="1">
      <x v="1"/>
    </i>
    <i>
      <x v="3"/>
      <x/>
    </i>
    <i r="1" i="1">
      <x v="1"/>
    </i>
    <i>
      <x v="8"/>
      <x/>
    </i>
    <i r="1" i="1">
      <x v="1"/>
    </i>
    <i>
      <x v="23"/>
      <x/>
    </i>
    <i r="1" i="1">
      <x v="1"/>
    </i>
    <i t="grand">
      <x/>
    </i>
    <i t="grand" i="1">
      <x/>
    </i>
  </colItems>
  <pageFields count="2">
    <pageField fld="1" hier="-1"/>
    <pageField fld="12" hier="-1"/>
  </pageFields>
  <dataFields count="2">
    <dataField name="Sum of Sixes" fld="8" baseField="0" baseItem="0"/>
    <dataField name="Sum of BoundariesPlus" fld="34" baseField="0" baseItem="0"/>
  </dataFields>
  <conditionalFormats count="2">
    <conditionalFormat priority="2">
      <pivotAreas count="1">
        <pivotArea type="all" outline="0" fieldPosition="0"/>
      </pivotAreas>
    </conditionalFormat>
    <conditionalFormat priority="1">
      <pivotAreas count="1">
        <pivotArea type="all" outline="0" fieldPosition="0"/>
      </pivotAreas>
    </conditionalFormat>
  </conditionalFormats>
  <chartFormats count="14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3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8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23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24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20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166"/>
  <sheetViews>
    <sheetView zoomScale="130" zoomScaleNormal="130" workbookViewId="0">
      <selection activeCell="AO12" sqref="AO12"/>
    </sheetView>
  </sheetViews>
  <sheetFormatPr defaultColWidth="9.109375" defaultRowHeight="14.4" x14ac:dyDescent="0.3"/>
  <cols>
    <col min="1" max="1" width="9.109375" style="1"/>
    <col min="2" max="2" width="11" style="1" bestFit="1" customWidth="1"/>
    <col min="3" max="3" width="8.88671875"/>
    <col min="4" max="4" width="5.33203125" style="1" bestFit="1" customWidth="1"/>
    <col min="5" max="5" width="7.33203125" style="1" bestFit="1" customWidth="1"/>
    <col min="6" max="6" width="5.33203125" style="1" bestFit="1" customWidth="1"/>
    <col min="7" max="7" width="5.33203125" style="1" customWidth="1"/>
    <col min="8" max="8" width="5.109375" style="1" customWidth="1"/>
    <col min="9" max="9" width="5.5546875" style="1" customWidth="1"/>
    <col min="10" max="10" width="4.6640625" style="1" customWidth="1"/>
    <col min="11" max="11" width="8.33203125" style="1" customWidth="1"/>
    <col min="12" max="12" width="5" style="1" customWidth="1"/>
    <col min="13" max="13" width="15.109375" style="1" customWidth="1"/>
    <col min="14" max="14" width="17.5546875" style="1" customWidth="1"/>
    <col min="15" max="19" width="9.109375" style="1"/>
    <col min="20" max="20" width="12.44140625" style="1" customWidth="1"/>
    <col min="21" max="24" width="9.109375" style="1"/>
    <col min="25" max="25" width="20.44140625" style="1" bestFit="1" customWidth="1"/>
    <col min="26" max="31" width="9.109375" style="1"/>
    <col min="32" max="32" width="14.109375" style="1" bestFit="1" customWidth="1"/>
    <col min="33" max="33" width="9.109375" style="1"/>
    <col min="34" max="34" width="18.33203125" style="1" bestFit="1" customWidth="1"/>
    <col min="35" max="38" width="9.109375" style="1"/>
    <col min="39" max="39" width="20.88671875" style="1" customWidth="1"/>
    <col min="40" max="40" width="9.109375" style="1"/>
    <col min="41" max="41" width="12" style="1" customWidth="1"/>
    <col min="42" max="16384" width="9.109375" style="1"/>
  </cols>
  <sheetData>
    <row r="1" spans="1:50" x14ac:dyDescent="0.3">
      <c r="A1" s="1" t="s">
        <v>539</v>
      </c>
      <c r="B1" s="1" t="s">
        <v>212</v>
      </c>
      <c r="C1" t="s">
        <v>0</v>
      </c>
      <c r="D1" s="1" t="s">
        <v>1</v>
      </c>
      <c r="E1" s="1" t="s">
        <v>431</v>
      </c>
      <c r="F1" s="1" t="s">
        <v>211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2</v>
      </c>
      <c r="N1" s="1" t="s">
        <v>3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527</v>
      </c>
      <c r="T1" s="1" t="s">
        <v>533</v>
      </c>
      <c r="U1" s="1" t="s">
        <v>534</v>
      </c>
      <c r="V1" s="1" t="s">
        <v>536</v>
      </c>
      <c r="W1" s="1" t="s">
        <v>537</v>
      </c>
      <c r="X1" s="1" t="s">
        <v>538</v>
      </c>
      <c r="Y1" s="1" t="s">
        <v>0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853</v>
      </c>
      <c r="AE1" s="1" t="s">
        <v>852</v>
      </c>
      <c r="AF1" s="1" t="s">
        <v>854</v>
      </c>
      <c r="AG1" s="1" t="s">
        <v>856</v>
      </c>
      <c r="AH1" s="1" t="s">
        <v>859</v>
      </c>
      <c r="AI1" s="1" t="s">
        <v>860</v>
      </c>
    </row>
    <row r="2" spans="1:50" x14ac:dyDescent="0.3">
      <c r="A2" s="1">
        <v>1</v>
      </c>
      <c r="B2" s="2">
        <v>26535</v>
      </c>
      <c r="C2" t="s">
        <v>261</v>
      </c>
      <c r="D2" s="1">
        <v>103</v>
      </c>
      <c r="E2" s="1" t="s">
        <v>432</v>
      </c>
      <c r="F2" s="1">
        <v>161</v>
      </c>
      <c r="H2" s="1">
        <v>134</v>
      </c>
      <c r="I2" s="1">
        <v>9</v>
      </c>
      <c r="J2" s="1">
        <v>0</v>
      </c>
      <c r="K2" s="1">
        <v>76.86</v>
      </c>
      <c r="L2" s="1">
        <v>2</v>
      </c>
      <c r="M2" s="1" t="s">
        <v>18</v>
      </c>
      <c r="N2" s="1" t="s">
        <v>12</v>
      </c>
      <c r="O2" s="1">
        <f t="shared" ref="O2:O65" si="0">DAY(B2)</f>
        <v>24</v>
      </c>
      <c r="P2" s="1">
        <f t="shared" ref="P2:P65" si="1">MONTH(B2)</f>
        <v>8</v>
      </c>
      <c r="Q2" s="1">
        <f t="shared" ref="Q2:Q65" si="2">YEAR(B2)</f>
        <v>1972</v>
      </c>
      <c r="R2" s="1">
        <f t="shared" ref="R2:R65" si="3">WEEKDAY(B2)</f>
        <v>5</v>
      </c>
      <c r="S2" s="1" t="str">
        <f>IF(K2&gt;$AK$7,$AK$13,IF(K2&gt;$AK$8,$AK$14,IF(K2&gt;$AK$9,$AK$15,IF(K2&gt;$AK$10,$AK$16,$AK$17))))</f>
        <v>Slow</v>
      </c>
      <c r="T2" s="1" t="str">
        <f>IF(AND(D2&gt;150,K2&gt;150,J2&gt;3),"Phenominal","Ok")</f>
        <v>Ok</v>
      </c>
      <c r="U2" s="1" t="b">
        <f>OR(D2&gt;175,K2&gt;200,J2&gt;7)</f>
        <v>0</v>
      </c>
      <c r="V2" s="1">
        <f>SUM(D2&gt;175,J2&gt;7,K2&gt;150)</f>
        <v>0</v>
      </c>
      <c r="W2" s="1" t="str">
        <f>VLOOKUP(K2,Master!$G$8:$H$12,2,1)</f>
        <v>Slow</v>
      </c>
      <c r="X2" s="1" t="str">
        <f>HLOOKUP(K2,Master!$F$3:$J$4,2,1)</f>
        <v>Slow</v>
      </c>
      <c r="Y2" s="1" t="s">
        <v>549</v>
      </c>
      <c r="Z2" s="1" t="s">
        <v>830</v>
      </c>
      <c r="AA2" s="1">
        <f>SEARCH("(",Sheet7!A2,1)</f>
        <v>10</v>
      </c>
      <c r="AB2" s="1">
        <f>SEARCH(")",Sheet7!A2,1)</f>
        <v>14</v>
      </c>
      <c r="AC2" s="1" t="str">
        <f>MID(Sheet7!A2,SEARCH("(",Sheet7!A2,1)+1,SEARCH(")",Sheet7!A2,1)-SEARCH("(",Sheet7!A2,1)-1)</f>
        <v>Eng</v>
      </c>
      <c r="AD2" s="1">
        <f>SEARCH(" ",Sheet7!A2,1)</f>
        <v>3</v>
      </c>
      <c r="AE2" s="1" t="str">
        <f>LEFT(Sheet7!A2,SEARCH(" ",Sheet7!A2,1)-1)</f>
        <v>DL</v>
      </c>
      <c r="AF2" s="1" t="str">
        <f>MID(Sheet7!A2,SEARCH(" ",Sheet7!A2,1)+1,SEARCH("(",Sheet7!A2,1)-SEARCH(" ",Sheet7!A2,1)-2)</f>
        <v>Amiss</v>
      </c>
      <c r="AG2" s="1">
        <f>LEN(AF2)</f>
        <v>5</v>
      </c>
      <c r="AH2" s="1" t="str">
        <f>UPPER(AF2)</f>
        <v>AMISS</v>
      </c>
      <c r="AI2" s="1" t="str">
        <f t="shared" ref="AI2:AI65" si="4">CONCATENATE(AE2," ",AF2," belongs to ",VLOOKUP(AC2,Countries,2,0))</f>
        <v>DL Amiss belongs to England</v>
      </c>
    </row>
    <row r="3" spans="1:50" x14ac:dyDescent="0.3">
      <c r="A3" s="1">
        <v>2</v>
      </c>
      <c r="B3" s="2">
        <v>26863</v>
      </c>
      <c r="C3" t="s">
        <v>261</v>
      </c>
      <c r="D3" s="1">
        <v>100</v>
      </c>
      <c r="E3" s="1" t="s">
        <v>432</v>
      </c>
      <c r="F3" s="1" t="s">
        <v>214</v>
      </c>
      <c r="H3" s="1">
        <v>121</v>
      </c>
      <c r="I3" s="1">
        <v>14</v>
      </c>
      <c r="J3" s="1">
        <v>1</v>
      </c>
      <c r="K3" s="1">
        <v>82.64</v>
      </c>
      <c r="L3" s="1">
        <v>2</v>
      </c>
      <c r="M3" s="1" t="s">
        <v>31</v>
      </c>
      <c r="N3" s="1" t="s">
        <v>423</v>
      </c>
      <c r="O3" s="1">
        <f t="shared" si="0"/>
        <v>18</v>
      </c>
      <c r="P3" s="1">
        <f t="shared" si="1"/>
        <v>7</v>
      </c>
      <c r="Q3" s="1">
        <f t="shared" si="2"/>
        <v>1973</v>
      </c>
      <c r="R3" s="1">
        <f t="shared" si="3"/>
        <v>4</v>
      </c>
      <c r="S3" s="1" t="str">
        <f t="shared" ref="S3:S66" si="5">IF(K3&gt;$AK$7,$AK$13,IF(K3&gt;$AK$8,$AK$14,IF(K3&gt;$AK$9,$AK$15,IF(K3&gt;$AK$10,$AK$16,$AK$17))))</f>
        <v>Slow</v>
      </c>
      <c r="T3" s="1" t="str">
        <f t="shared" ref="T3:T66" si="6">IF(AND(D3&gt;150,K3&gt;150,J3&gt;3),"Phenominal","Ok")</f>
        <v>Ok</v>
      </c>
      <c r="U3" s="1" t="b">
        <f t="shared" ref="U3:U66" si="7">OR(D3&gt;175,K3&gt;200,J3&gt;7)</f>
        <v>0</v>
      </c>
      <c r="V3" s="1">
        <f t="shared" ref="V3:V66" si="8">SUM(D3&gt;175,J3&gt;7,K3&gt;150)</f>
        <v>0</v>
      </c>
      <c r="W3" s="1" t="str">
        <f>VLOOKUP(K3,Master!$G$8:$H$12,2,1)</f>
        <v>Slow</v>
      </c>
      <c r="X3" s="1" t="str">
        <f>HLOOKUP(K3,Master!$F$3:$J$4,2,1)</f>
        <v>Slow</v>
      </c>
      <c r="Y3" s="1" t="s">
        <v>549</v>
      </c>
      <c r="Z3" s="1" t="s">
        <v>830</v>
      </c>
      <c r="AA3" s="1">
        <f>SEARCH("(",Sheet7!A3,1)</f>
        <v>10</v>
      </c>
      <c r="AB3" s="1">
        <f>SEARCH(")",Sheet7!A3,1)</f>
        <v>14</v>
      </c>
      <c r="AC3" s="1" t="str">
        <f>MID(Sheet7!A3,SEARCH("(",Sheet7!A3,1)+1,SEARCH(")",Sheet7!A3,1)-SEARCH("(",Sheet7!A3,1)-1)</f>
        <v>Eng</v>
      </c>
      <c r="AD3" s="1">
        <f>SEARCH(" ",Sheet7!A3,1)</f>
        <v>3</v>
      </c>
      <c r="AE3" s="1" t="str">
        <f>LEFT(Sheet7!A3,SEARCH(" ",Sheet7!A3,1)-1)</f>
        <v>DL</v>
      </c>
      <c r="AF3" s="1" t="str">
        <f>MID(Sheet7!A3,SEARCH(" ",Sheet7!A3,1)+1,SEARCH("(",Sheet7!A3,1)-SEARCH(" ",Sheet7!A3,1)-2)</f>
        <v>Amiss</v>
      </c>
      <c r="AG3" s="1">
        <f t="shared" ref="AG3:AG66" si="9">LEN(AF3)</f>
        <v>5</v>
      </c>
      <c r="AH3" s="1" t="str">
        <f t="shared" ref="AH3:AH66" si="10">UPPER(AF3)</f>
        <v>AMISS</v>
      </c>
      <c r="AI3" s="1" t="str">
        <f t="shared" si="4"/>
        <v>DL Amiss belongs to England</v>
      </c>
    </row>
    <row r="4" spans="1:50" x14ac:dyDescent="0.3">
      <c r="A4" s="1">
        <v>3</v>
      </c>
      <c r="B4" s="2">
        <v>26914</v>
      </c>
      <c r="C4" t="s">
        <v>394</v>
      </c>
      <c r="D4" s="1">
        <v>105</v>
      </c>
      <c r="E4" s="1" t="s">
        <v>432</v>
      </c>
      <c r="F4" s="1" t="s">
        <v>214</v>
      </c>
      <c r="H4" s="1">
        <v>122</v>
      </c>
      <c r="I4" s="1">
        <v>10</v>
      </c>
      <c r="J4" s="1">
        <v>1</v>
      </c>
      <c r="K4" s="1">
        <v>86.06</v>
      </c>
      <c r="L4" s="1">
        <v>2</v>
      </c>
      <c r="M4" s="1" t="s">
        <v>34</v>
      </c>
      <c r="N4" s="1" t="s">
        <v>208</v>
      </c>
      <c r="O4" s="1">
        <f t="shared" si="0"/>
        <v>7</v>
      </c>
      <c r="P4" s="1">
        <f t="shared" si="1"/>
        <v>9</v>
      </c>
      <c r="Q4" s="1">
        <f t="shared" si="2"/>
        <v>1973</v>
      </c>
      <c r="R4" s="1">
        <f t="shared" si="3"/>
        <v>6</v>
      </c>
      <c r="S4" s="1" t="str">
        <f t="shared" si="5"/>
        <v>Slow</v>
      </c>
      <c r="T4" s="1" t="str">
        <f t="shared" si="6"/>
        <v>Ok</v>
      </c>
      <c r="U4" s="1" t="b">
        <f t="shared" si="7"/>
        <v>0</v>
      </c>
      <c r="V4" s="1">
        <f t="shared" si="8"/>
        <v>0</v>
      </c>
      <c r="W4" s="1" t="str">
        <f>VLOOKUP(K4,Master!$G$8:$H$12,2,1)</f>
        <v>Slow</v>
      </c>
      <c r="X4" s="1" t="str">
        <f>HLOOKUP(K4,Master!$F$3:$J$4,2,1)</f>
        <v>Slow</v>
      </c>
      <c r="Y4" s="1" t="s">
        <v>550</v>
      </c>
      <c r="Z4" s="1" t="s">
        <v>831</v>
      </c>
      <c r="AA4" s="1">
        <f>SEARCH("(",Sheet7!A4,1)</f>
        <v>15</v>
      </c>
      <c r="AB4" s="1">
        <f>SEARCH(")",Sheet7!A4,1)</f>
        <v>18</v>
      </c>
      <c r="AC4" s="1" t="str">
        <f>MID(Sheet7!A4,SEARCH("(",Sheet7!A4,1)+1,SEARCH(")",Sheet7!A4,1)-SEARCH("(",Sheet7!A4,1)-1)</f>
        <v>WI</v>
      </c>
      <c r="AD4" s="1">
        <f>SEARCH(" ",Sheet7!A4,1)</f>
        <v>3</v>
      </c>
      <c r="AE4" s="1" t="str">
        <f>LEFT(Sheet7!A4,SEARCH(" ",Sheet7!A4,1)-1)</f>
        <v>RC</v>
      </c>
      <c r="AF4" s="1" t="str">
        <f>MID(Sheet7!A4,SEARCH(" ",Sheet7!A4,1)+1,SEARCH("(",Sheet7!A4,1)-SEARCH(" ",Sheet7!A4,1)-2)</f>
        <v>Fredericks</v>
      </c>
      <c r="AG4" s="1">
        <f t="shared" si="9"/>
        <v>10</v>
      </c>
      <c r="AH4" s="1" t="str">
        <f t="shared" si="10"/>
        <v>FREDERICKS</v>
      </c>
      <c r="AI4" s="1" t="str">
        <f t="shared" si="4"/>
        <v>RC Fredericks belongs to West Indies</v>
      </c>
      <c r="AM4" s="1" t="s">
        <v>460</v>
      </c>
      <c r="AN4" s="1">
        <f>COUNT(D:D)</f>
        <v>1164</v>
      </c>
      <c r="AX4" s="1" t="s">
        <v>213</v>
      </c>
    </row>
    <row r="5" spans="1:50" x14ac:dyDescent="0.3">
      <c r="A5" s="1">
        <v>4</v>
      </c>
      <c r="B5" s="2">
        <v>27119</v>
      </c>
      <c r="C5" t="s">
        <v>398</v>
      </c>
      <c r="D5" s="1">
        <v>104</v>
      </c>
      <c r="E5" s="1" t="s">
        <v>432</v>
      </c>
      <c r="F5" s="1">
        <v>92</v>
      </c>
      <c r="G5" s="1">
        <f>COUNTIF(C:D,"V Sehwag (India)")</f>
        <v>16</v>
      </c>
      <c r="H5" s="1">
        <v>98</v>
      </c>
      <c r="I5" s="1">
        <v>16</v>
      </c>
      <c r="J5" s="1">
        <v>0</v>
      </c>
      <c r="K5" s="1">
        <v>106.12</v>
      </c>
      <c r="L5" s="1">
        <v>2</v>
      </c>
      <c r="M5" s="1" t="s">
        <v>18</v>
      </c>
      <c r="N5" s="1" t="s">
        <v>36</v>
      </c>
      <c r="O5" s="1">
        <f t="shared" si="0"/>
        <v>31</v>
      </c>
      <c r="P5" s="1">
        <f t="shared" si="1"/>
        <v>3</v>
      </c>
      <c r="Q5" s="1">
        <f t="shared" si="2"/>
        <v>1974</v>
      </c>
      <c r="R5" s="1">
        <f t="shared" si="3"/>
        <v>1</v>
      </c>
      <c r="S5" s="1" t="str">
        <f t="shared" si="5"/>
        <v>Ok</v>
      </c>
      <c r="T5" s="1" t="str">
        <f t="shared" si="6"/>
        <v>Ok</v>
      </c>
      <c r="U5" s="1" t="b">
        <f t="shared" si="7"/>
        <v>0</v>
      </c>
      <c r="V5" s="1">
        <f t="shared" si="8"/>
        <v>0</v>
      </c>
      <c r="W5" s="1" t="str">
        <f>VLOOKUP(K5,Master!$G$8:$H$12,2,1)</f>
        <v>Ok</v>
      </c>
      <c r="X5" s="1" t="str">
        <f>HLOOKUP(K5,Master!$F$3:$J$4,2,1)</f>
        <v>Ok</v>
      </c>
      <c r="Y5" s="1" t="s">
        <v>551</v>
      </c>
      <c r="Z5" s="1" t="s">
        <v>832</v>
      </c>
      <c r="AA5" s="1">
        <f>SEARCH("(",Sheet7!A5,1)</f>
        <v>14</v>
      </c>
      <c r="AB5" s="1">
        <f>SEARCH(")",Sheet7!A5,1)</f>
        <v>17</v>
      </c>
      <c r="AC5" s="1" t="str">
        <f>MID(Sheet7!A5,SEARCH("(",Sheet7!A5,1)+1,SEARCH(")",Sheet7!A5,1)-SEARCH("(",Sheet7!A5,1)-1)</f>
        <v>NZ</v>
      </c>
      <c r="AD5" s="1">
        <f>SEARCH(" ",Sheet7!A5,1)</f>
        <v>3</v>
      </c>
      <c r="AE5" s="1" t="str">
        <f>LEFT(Sheet7!A5,SEARCH(" ",Sheet7!A5,1)-1)</f>
        <v>KJ</v>
      </c>
      <c r="AF5" s="1" t="str">
        <f>MID(Sheet7!A5,SEARCH(" ",Sheet7!A5,1)+1,SEARCH("(",Sheet7!A5,1)-SEARCH(" ",Sheet7!A5,1)-2)</f>
        <v>Wadsworth</v>
      </c>
      <c r="AG5" s="1">
        <f t="shared" si="9"/>
        <v>9</v>
      </c>
      <c r="AH5" s="1" t="str">
        <f t="shared" si="10"/>
        <v>WADSWORTH</v>
      </c>
      <c r="AI5" s="1" t="str">
        <f t="shared" si="4"/>
        <v>KJ Wadsworth belongs to New Zealand</v>
      </c>
      <c r="AM5" s="1" t="s">
        <v>461</v>
      </c>
      <c r="AN5" s="1">
        <f>COUNTA(D:D)</f>
        <v>1165</v>
      </c>
    </row>
    <row r="6" spans="1:50" x14ac:dyDescent="0.3">
      <c r="A6" s="1">
        <v>5</v>
      </c>
      <c r="B6" s="2">
        <v>27272</v>
      </c>
      <c r="C6" t="s">
        <v>322</v>
      </c>
      <c r="D6" s="1">
        <v>116</v>
      </c>
      <c r="E6" s="1" t="s">
        <v>430</v>
      </c>
      <c r="F6" s="1" t="s">
        <v>214</v>
      </c>
      <c r="H6" s="1">
        <v>159</v>
      </c>
      <c r="I6" s="1">
        <v>8</v>
      </c>
      <c r="J6" s="1">
        <v>1</v>
      </c>
      <c r="K6" s="1">
        <v>72.95</v>
      </c>
      <c r="L6" s="1">
        <v>1</v>
      </c>
      <c r="M6" s="1" t="s">
        <v>9</v>
      </c>
      <c r="N6" s="1" t="s">
        <v>53</v>
      </c>
      <c r="O6" s="1">
        <f t="shared" si="0"/>
        <v>31</v>
      </c>
      <c r="P6" s="1">
        <f t="shared" si="1"/>
        <v>8</v>
      </c>
      <c r="Q6" s="1">
        <f t="shared" si="2"/>
        <v>1974</v>
      </c>
      <c r="R6" s="1">
        <f t="shared" si="3"/>
        <v>7</v>
      </c>
      <c r="S6" s="1" t="str">
        <f t="shared" si="5"/>
        <v>Slow</v>
      </c>
      <c r="T6" s="1" t="str">
        <f t="shared" si="6"/>
        <v>Ok</v>
      </c>
      <c r="U6" s="1" t="b">
        <f t="shared" si="7"/>
        <v>0</v>
      </c>
      <c r="V6" s="1">
        <f t="shared" si="8"/>
        <v>0</v>
      </c>
      <c r="W6" s="1" t="str">
        <f>VLOOKUP(K6,Master!$G$8:$H$12,2,1)</f>
        <v>Slow</v>
      </c>
      <c r="X6" s="1" t="str">
        <f>HLOOKUP(K6,Master!$F$3:$J$4,2,1)</f>
        <v>Slow</v>
      </c>
      <c r="Y6" s="1" t="s">
        <v>552</v>
      </c>
      <c r="Z6" s="1" t="s">
        <v>830</v>
      </c>
      <c r="AA6" s="1">
        <f>SEARCH("(",Sheet7!A6,1)</f>
        <v>9</v>
      </c>
      <c r="AB6" s="1">
        <f>SEARCH(")",Sheet7!A6,1)</f>
        <v>13</v>
      </c>
      <c r="AC6" s="1" t="str">
        <f>MID(Sheet7!A6,SEARCH("(",Sheet7!A6,1)+1,SEARCH(")",Sheet7!A6,1)-SEARCH("(",Sheet7!A6,1)-1)</f>
        <v>Eng</v>
      </c>
      <c r="AD6" s="1">
        <f>SEARCH(" ",Sheet7!A6,1)</f>
        <v>2</v>
      </c>
      <c r="AE6" s="1" t="str">
        <f>LEFT(Sheet7!A6,SEARCH(" ",Sheet7!A6,1)-1)</f>
        <v>D</v>
      </c>
      <c r="AF6" s="1" t="str">
        <f>MID(Sheet7!A6,SEARCH(" ",Sheet7!A6,1)+1,SEARCH("(",Sheet7!A6,1)-SEARCH(" ",Sheet7!A6,1)-2)</f>
        <v>Lloyd</v>
      </c>
      <c r="AG6" s="1">
        <f t="shared" si="9"/>
        <v>5</v>
      </c>
      <c r="AH6" s="1" t="str">
        <f t="shared" si="10"/>
        <v>LLOYD</v>
      </c>
      <c r="AI6" s="1" t="str">
        <f t="shared" si="4"/>
        <v>D Lloyd belongs to England</v>
      </c>
      <c r="AM6" s="1" t="s">
        <v>462</v>
      </c>
      <c r="AN6" s="1">
        <f>COUNTIF(D:D,"&gt;175")</f>
        <v>15</v>
      </c>
      <c r="AO6" s="1">
        <f>COUNTIF(H:H,"&gt;150")</f>
        <v>70</v>
      </c>
    </row>
    <row r="7" spans="1:50" x14ac:dyDescent="0.3">
      <c r="A7" s="1">
        <v>6</v>
      </c>
      <c r="B7" s="2">
        <v>27272</v>
      </c>
      <c r="C7" t="s">
        <v>366</v>
      </c>
      <c r="D7" s="1">
        <v>109</v>
      </c>
      <c r="E7" s="1" t="s">
        <v>432</v>
      </c>
      <c r="F7" s="1" t="s">
        <v>214</v>
      </c>
      <c r="H7" s="1">
        <v>93</v>
      </c>
      <c r="I7" s="1">
        <v>16</v>
      </c>
      <c r="J7" s="1">
        <v>1</v>
      </c>
      <c r="K7" s="1">
        <v>117.2</v>
      </c>
      <c r="L7" s="1">
        <v>2</v>
      </c>
      <c r="M7" s="1" t="s">
        <v>34</v>
      </c>
      <c r="N7" s="1" t="s">
        <v>53</v>
      </c>
      <c r="O7" s="1">
        <f t="shared" si="0"/>
        <v>31</v>
      </c>
      <c r="P7" s="1">
        <f t="shared" si="1"/>
        <v>8</v>
      </c>
      <c r="Q7" s="1">
        <f t="shared" si="2"/>
        <v>1974</v>
      </c>
      <c r="R7" s="1">
        <f t="shared" si="3"/>
        <v>7</v>
      </c>
      <c r="S7" s="1" t="str">
        <f t="shared" si="5"/>
        <v>Ok</v>
      </c>
      <c r="T7" s="1" t="str">
        <f t="shared" si="6"/>
        <v>Ok</v>
      </c>
      <c r="U7" s="1" t="b">
        <f t="shared" si="7"/>
        <v>0</v>
      </c>
      <c r="V7" s="1">
        <f t="shared" si="8"/>
        <v>0</v>
      </c>
      <c r="W7" s="1" t="str">
        <f>VLOOKUP(K7,Master!$G$8:$H$12,2,1)</f>
        <v>Ok</v>
      </c>
      <c r="X7" s="1" t="str">
        <f>HLOOKUP(K7,Master!$F$3:$J$4,2,1)</f>
        <v>Ok</v>
      </c>
      <c r="Y7" s="1" t="s">
        <v>553</v>
      </c>
      <c r="Z7" s="1" t="s">
        <v>833</v>
      </c>
      <c r="AA7" s="1">
        <f>SEARCH("(",Sheet7!A7,1)</f>
        <v>12</v>
      </c>
      <c r="AB7" s="1">
        <f>SEARCH(")",Sheet7!A7,1)</f>
        <v>16</v>
      </c>
      <c r="AC7" s="1" t="str">
        <f>MID(Sheet7!A7,SEARCH("(",Sheet7!A7,1)+1,SEARCH(")",Sheet7!A7,1)-SEARCH("(",Sheet7!A7,1)-1)</f>
        <v>Pak</v>
      </c>
      <c r="AD7" s="1">
        <f>SEARCH(" ",Sheet7!A7,1)</f>
        <v>6</v>
      </c>
      <c r="AE7" s="1" t="str">
        <f>LEFT(Sheet7!A7,SEARCH(" ",Sheet7!A7,1)-1)</f>
        <v>Majid</v>
      </c>
      <c r="AF7" s="1" t="str">
        <f>MID(Sheet7!A7,SEARCH(" ",Sheet7!A7,1)+1,SEARCH("(",Sheet7!A7,1)-SEARCH(" ",Sheet7!A7,1)-2)</f>
        <v>Khan</v>
      </c>
      <c r="AG7" s="1">
        <f t="shared" si="9"/>
        <v>4</v>
      </c>
      <c r="AH7" s="1" t="str">
        <f t="shared" si="10"/>
        <v>KHAN</v>
      </c>
      <c r="AI7" s="1" t="str">
        <f t="shared" si="4"/>
        <v>Majid Khan belongs to Pakistan</v>
      </c>
      <c r="AK7" s="1">
        <v>200</v>
      </c>
      <c r="AM7" s="1" t="s">
        <v>463</v>
      </c>
      <c r="AN7" s="1">
        <f>COUNTIFS(D:D,"&gt;"&amp;AP8,H:H,"&lt;"&amp;AP9)</f>
        <v>28</v>
      </c>
      <c r="AW7" s="1">
        <f>COUNTIF(Sheet7!A:A,AX4)</f>
        <v>15</v>
      </c>
    </row>
    <row r="8" spans="1:50" x14ac:dyDescent="0.3">
      <c r="A8" s="1">
        <v>7</v>
      </c>
      <c r="B8" s="2">
        <v>27462</v>
      </c>
      <c r="C8" t="s">
        <v>855</v>
      </c>
      <c r="D8" s="1">
        <v>101</v>
      </c>
      <c r="E8" s="1" t="s">
        <v>432</v>
      </c>
      <c r="F8" s="1" t="s">
        <v>214</v>
      </c>
      <c r="H8" s="1">
        <v>110</v>
      </c>
      <c r="I8" s="1">
        <v>7</v>
      </c>
      <c r="J8" s="1">
        <v>1</v>
      </c>
      <c r="K8" s="1">
        <v>91.81</v>
      </c>
      <c r="L8" s="1">
        <v>1</v>
      </c>
      <c r="M8" s="1" t="s">
        <v>34</v>
      </c>
      <c r="N8" s="1" t="s">
        <v>46</v>
      </c>
      <c r="O8" s="1">
        <f t="shared" si="0"/>
        <v>9</v>
      </c>
      <c r="P8" s="1">
        <f t="shared" si="1"/>
        <v>3</v>
      </c>
      <c r="Q8" s="1">
        <f t="shared" si="2"/>
        <v>1975</v>
      </c>
      <c r="R8" s="1">
        <f t="shared" si="3"/>
        <v>1</v>
      </c>
      <c r="S8" s="1" t="str">
        <f t="shared" si="5"/>
        <v>Slow</v>
      </c>
      <c r="T8" s="1" t="str">
        <f t="shared" si="6"/>
        <v>Ok</v>
      </c>
      <c r="U8" s="1" t="b">
        <f t="shared" si="7"/>
        <v>0</v>
      </c>
      <c r="V8" s="1">
        <f t="shared" si="8"/>
        <v>0</v>
      </c>
      <c r="W8" s="1" t="str">
        <f>VLOOKUP(K8,Master!$G$8:$H$12,2,1)</f>
        <v>Slow</v>
      </c>
      <c r="X8" s="1" t="str">
        <f>HLOOKUP(K8,Master!$F$3:$J$4,2,1)</f>
        <v>Slow</v>
      </c>
      <c r="Y8" s="1" t="s">
        <v>554</v>
      </c>
      <c r="Z8" s="1" t="s">
        <v>832</v>
      </c>
      <c r="AA8" s="1">
        <f>SEARCH("(",Sheet7!A8,1)</f>
        <v>13</v>
      </c>
      <c r="AB8" s="1">
        <f>SEARCH(")",Sheet7!A8,1)</f>
        <v>16</v>
      </c>
      <c r="AC8" s="1" t="str">
        <f>MID(Sheet7!A8,SEARCH("(",Sheet7!A8,1)+1,SEARCH(")",Sheet7!A8,1)-SEARCH("(",Sheet7!A8,1)-1)</f>
        <v>NZ</v>
      </c>
      <c r="AD8" s="1">
        <f>SEARCH(" ",Sheet7!A8,1)</f>
        <v>3</v>
      </c>
      <c r="AE8" s="1" t="str">
        <f>LEFT(Sheet7!A8,SEARCH(" ",Sheet7!A8,1)-1)</f>
        <v>BE</v>
      </c>
      <c r="AF8" s="1" t="str">
        <f>MID(Sheet7!A8,SEARCH(" ",Sheet7!A8,1)+1,SEARCH("(",Sheet7!A8,1)-SEARCH(" ",Sheet7!A8,1)-2)</f>
        <v>Cong don</v>
      </c>
      <c r="AG8" s="1">
        <f t="shared" si="9"/>
        <v>8</v>
      </c>
      <c r="AH8" s="1" t="str">
        <f t="shared" si="10"/>
        <v>CONG DON</v>
      </c>
      <c r="AI8" s="1" t="str">
        <f t="shared" si="4"/>
        <v>BE Cong don belongs to New Zealand</v>
      </c>
      <c r="AK8" s="1">
        <v>175</v>
      </c>
      <c r="AO8" s="1" t="s">
        <v>1</v>
      </c>
      <c r="AP8" s="1">
        <v>150</v>
      </c>
    </row>
    <row r="9" spans="1:50" x14ac:dyDescent="0.3">
      <c r="A9" s="1">
        <v>8</v>
      </c>
      <c r="B9" s="2">
        <v>27552</v>
      </c>
      <c r="C9" t="s">
        <v>222</v>
      </c>
      <c r="D9" s="1">
        <v>171</v>
      </c>
      <c r="E9" s="1" t="s">
        <v>430</v>
      </c>
      <c r="F9" s="1">
        <v>190</v>
      </c>
      <c r="H9" s="1">
        <v>201</v>
      </c>
      <c r="I9" s="1">
        <v>16</v>
      </c>
      <c r="J9" s="1">
        <v>2</v>
      </c>
      <c r="K9" s="1">
        <v>85.07</v>
      </c>
      <c r="L9" s="1">
        <v>1</v>
      </c>
      <c r="M9" s="2" t="s">
        <v>437</v>
      </c>
      <c r="N9" s="1" t="s">
        <v>32</v>
      </c>
      <c r="O9" s="1">
        <f t="shared" si="0"/>
        <v>7</v>
      </c>
      <c r="P9" s="1">
        <f t="shared" si="1"/>
        <v>6</v>
      </c>
      <c r="Q9" s="1">
        <f t="shared" si="2"/>
        <v>1975</v>
      </c>
      <c r="R9" s="1">
        <f t="shared" si="3"/>
        <v>7</v>
      </c>
      <c r="S9" s="1" t="str">
        <f t="shared" si="5"/>
        <v>Slow</v>
      </c>
      <c r="T9" s="1" t="str">
        <f t="shared" si="6"/>
        <v>Ok</v>
      </c>
      <c r="U9" s="1" t="b">
        <f t="shared" si="7"/>
        <v>0</v>
      </c>
      <c r="V9" s="1">
        <f t="shared" si="8"/>
        <v>0</v>
      </c>
      <c r="W9" s="1" t="str">
        <f>VLOOKUP(K9,Master!$G$8:$H$12,2,1)</f>
        <v>Slow</v>
      </c>
      <c r="X9" s="1" t="str">
        <f>HLOOKUP(K9,Master!$F$3:$J$4,2,1)</f>
        <v>Slow</v>
      </c>
      <c r="Y9" s="1" t="s">
        <v>555</v>
      </c>
      <c r="Z9" s="1" t="s">
        <v>832</v>
      </c>
      <c r="AA9" s="1">
        <f>SEARCH("(",Sheet7!A9,1)</f>
        <v>11</v>
      </c>
      <c r="AB9" s="1">
        <f>SEARCH(")",Sheet7!A9,1)</f>
        <v>14</v>
      </c>
      <c r="AC9" s="1" t="str">
        <f>MID(Sheet7!A9,SEARCH("(",Sheet7!A9,1)+1,SEARCH(")",Sheet7!A9,1)-SEARCH("(",Sheet7!A9,1)-1)</f>
        <v>NZ</v>
      </c>
      <c r="AD9" s="1">
        <f>SEARCH(" ",Sheet7!A9,1)</f>
        <v>3</v>
      </c>
      <c r="AE9" s="1" t="str">
        <f>LEFT(Sheet7!A9,SEARCH(" ",Sheet7!A9,1)-1)</f>
        <v>GM</v>
      </c>
      <c r="AF9" s="1" t="str">
        <f>MID(Sheet7!A9,SEARCH(" ",Sheet7!A9,1)+1,SEARCH("(",Sheet7!A9,1)-SEARCH(" ",Sheet7!A9,1)-2)</f>
        <v>Turner</v>
      </c>
      <c r="AG9" s="1">
        <f t="shared" si="9"/>
        <v>6</v>
      </c>
      <c r="AH9" s="1" t="str">
        <f t="shared" si="10"/>
        <v>TURNER</v>
      </c>
      <c r="AI9" s="1" t="str">
        <f t="shared" si="4"/>
        <v>GM Turner belongs to New Zealand</v>
      </c>
      <c r="AK9" s="1">
        <v>150</v>
      </c>
      <c r="AO9" s="1" t="s">
        <v>467</v>
      </c>
      <c r="AP9" s="1">
        <v>140</v>
      </c>
      <c r="AV9" s="1" t="str">
        <f>CONCATENATE(AX4," has scored ",COUNTIF(Sheet7!A:A,AX4)," Centuries. He has hit a total of ",SUMIF(Sheet7!A:A,AX4,I:I)," boundaries.")</f>
        <v>V Sehwag (India) has scored 15 Centuries. He has hit a total of 233 boundaries.</v>
      </c>
    </row>
    <row r="10" spans="1:50" x14ac:dyDescent="0.3">
      <c r="A10" s="1">
        <v>9</v>
      </c>
      <c r="B10" s="2">
        <v>27552</v>
      </c>
      <c r="C10" t="s">
        <v>261</v>
      </c>
      <c r="D10" s="1">
        <v>137</v>
      </c>
      <c r="E10" s="1" t="s">
        <v>432</v>
      </c>
      <c r="F10" s="1" t="s">
        <v>214</v>
      </c>
      <c r="H10" s="1">
        <v>147</v>
      </c>
      <c r="I10" s="1">
        <v>18</v>
      </c>
      <c r="J10" s="1">
        <v>0</v>
      </c>
      <c r="K10" s="1">
        <v>93.19</v>
      </c>
      <c r="L10" s="1">
        <v>1</v>
      </c>
      <c r="M10" s="1" t="s">
        <v>4</v>
      </c>
      <c r="N10" s="1" t="s">
        <v>259</v>
      </c>
      <c r="O10" s="1">
        <f t="shared" si="0"/>
        <v>7</v>
      </c>
      <c r="P10" s="1">
        <f t="shared" si="1"/>
        <v>6</v>
      </c>
      <c r="Q10" s="1">
        <f t="shared" si="2"/>
        <v>1975</v>
      </c>
      <c r="R10" s="1">
        <f t="shared" si="3"/>
        <v>7</v>
      </c>
      <c r="S10" s="1" t="str">
        <f t="shared" si="5"/>
        <v>Slow</v>
      </c>
      <c r="T10" s="1" t="str">
        <f t="shared" si="6"/>
        <v>Ok</v>
      </c>
      <c r="U10" s="1" t="b">
        <f t="shared" si="7"/>
        <v>0</v>
      </c>
      <c r="V10" s="1">
        <f t="shared" si="8"/>
        <v>0</v>
      </c>
      <c r="W10" s="1" t="str">
        <f>VLOOKUP(K10,Master!$G$8:$H$12,2,1)</f>
        <v>Slow</v>
      </c>
      <c r="X10" s="1" t="str">
        <f>HLOOKUP(K10,Master!$F$3:$J$4,2,1)</f>
        <v>Slow</v>
      </c>
      <c r="Y10" s="1" t="s">
        <v>549</v>
      </c>
      <c r="Z10" s="1" t="s">
        <v>830</v>
      </c>
      <c r="AA10" s="1">
        <f>SEARCH("(",Sheet7!A10,1)</f>
        <v>10</v>
      </c>
      <c r="AB10" s="1">
        <f>SEARCH(")",Sheet7!A10,1)</f>
        <v>14</v>
      </c>
      <c r="AC10" s="1" t="str">
        <f>MID(Sheet7!A10,SEARCH("(",Sheet7!A10,1)+1,SEARCH(")",Sheet7!A10,1)-SEARCH("(",Sheet7!A10,1)-1)</f>
        <v>Eng</v>
      </c>
      <c r="AD10" s="1">
        <f>SEARCH(" ",Sheet7!A10,1)</f>
        <v>3</v>
      </c>
      <c r="AE10" s="1" t="str">
        <f>LEFT(Sheet7!A10,SEARCH(" ",Sheet7!A10,1)-1)</f>
        <v>DL</v>
      </c>
      <c r="AF10" s="1" t="str">
        <f>MID(Sheet7!A10,SEARCH(" ",Sheet7!A10,1)+1,SEARCH("(",Sheet7!A10,1)-SEARCH(" ",Sheet7!A10,1)-2)</f>
        <v>Amiss</v>
      </c>
      <c r="AG10" s="1">
        <f t="shared" si="9"/>
        <v>5</v>
      </c>
      <c r="AH10" s="1" t="str">
        <f t="shared" si="10"/>
        <v>AMISS</v>
      </c>
      <c r="AI10" s="1" t="str">
        <f t="shared" si="4"/>
        <v>DL Amiss belongs to England</v>
      </c>
      <c r="AK10" s="1">
        <v>100</v>
      </c>
    </row>
    <row r="11" spans="1:50" x14ac:dyDescent="0.3">
      <c r="A11" s="1">
        <v>10</v>
      </c>
      <c r="B11" s="2">
        <v>27556</v>
      </c>
      <c r="C11" t="s">
        <v>270</v>
      </c>
      <c r="D11" s="1">
        <v>131</v>
      </c>
      <c r="E11" s="1" t="s">
        <v>432</v>
      </c>
      <c r="F11" s="1" t="s">
        <v>214</v>
      </c>
      <c r="H11" s="1">
        <v>147</v>
      </c>
      <c r="I11" s="1">
        <v>13</v>
      </c>
      <c r="J11" s="1">
        <v>0</v>
      </c>
      <c r="K11" s="1">
        <v>89.11</v>
      </c>
      <c r="L11" s="1">
        <v>1</v>
      </c>
      <c r="M11" s="1" t="s">
        <v>31</v>
      </c>
      <c r="N11" s="1" t="s">
        <v>53</v>
      </c>
      <c r="O11" s="1">
        <f t="shared" si="0"/>
        <v>11</v>
      </c>
      <c r="P11" s="1">
        <f t="shared" si="1"/>
        <v>6</v>
      </c>
      <c r="Q11" s="1">
        <f t="shared" si="2"/>
        <v>1975</v>
      </c>
      <c r="R11" s="1">
        <f t="shared" si="3"/>
        <v>4</v>
      </c>
      <c r="S11" s="1" t="str">
        <f t="shared" si="5"/>
        <v>Slow</v>
      </c>
      <c r="T11" s="1" t="str">
        <f t="shared" si="6"/>
        <v>Ok</v>
      </c>
      <c r="U11" s="1" t="b">
        <f t="shared" si="7"/>
        <v>0</v>
      </c>
      <c r="V11" s="1">
        <f t="shared" si="8"/>
        <v>0</v>
      </c>
      <c r="W11" s="1" t="str">
        <f>VLOOKUP(K11,Master!$G$8:$H$12,2,1)</f>
        <v>Slow</v>
      </c>
      <c r="X11" s="1" t="str">
        <f>HLOOKUP(K11,Master!$F$3:$J$4,2,1)</f>
        <v>Slow</v>
      </c>
      <c r="Y11" s="1" t="s">
        <v>556</v>
      </c>
      <c r="Z11" s="1" t="s">
        <v>830</v>
      </c>
      <c r="AA11" s="1">
        <f>SEARCH("(",Sheet7!A11,1)</f>
        <v>14</v>
      </c>
      <c r="AB11" s="1">
        <f>SEARCH(")",Sheet7!A11,1)</f>
        <v>18</v>
      </c>
      <c r="AC11" s="1" t="str">
        <f>MID(Sheet7!A11,SEARCH("(",Sheet7!A11,1)+1,SEARCH(")",Sheet7!A11,1)-SEARCH("(",Sheet7!A11,1)-1)</f>
        <v>Eng</v>
      </c>
      <c r="AD11" s="1">
        <f>SEARCH(" ",Sheet7!A11,1)</f>
        <v>4</v>
      </c>
      <c r="AE11" s="1" t="str">
        <f>LEFT(Sheet7!A11,SEARCH(" ",Sheet7!A11,1)-1)</f>
        <v>KWR</v>
      </c>
      <c r="AF11" s="1" t="str">
        <f>MID(Sheet7!A11,SEARCH(" ",Sheet7!A11,1)+1,SEARCH("(",Sheet7!A11,1)-SEARCH(" ",Sheet7!A11,1)-2)</f>
        <v>Fletcher</v>
      </c>
      <c r="AG11" s="1">
        <f t="shared" si="9"/>
        <v>8</v>
      </c>
      <c r="AH11" s="1" t="str">
        <f t="shared" si="10"/>
        <v>FLETCHER</v>
      </c>
      <c r="AI11" s="1" t="str">
        <f t="shared" si="4"/>
        <v>KWR Fletcher belongs to England</v>
      </c>
      <c r="AM11" s="1" t="s">
        <v>465</v>
      </c>
      <c r="AN11" s="1" t="s">
        <v>464</v>
      </c>
      <c r="AO11" s="1" t="s">
        <v>466</v>
      </c>
      <c r="AQ11" s="1" t="s">
        <v>913</v>
      </c>
      <c r="AR11" s="1">
        <f>COUNTIF(D:D,"&gt;"&amp;AV13)</f>
        <v>13</v>
      </c>
      <c r="AV11" s="1">
        <v>70</v>
      </c>
    </row>
    <row r="12" spans="1:50" x14ac:dyDescent="0.3">
      <c r="A12" s="1">
        <v>11</v>
      </c>
      <c r="B12" s="2">
        <v>27556</v>
      </c>
      <c r="C12" t="s">
        <v>410</v>
      </c>
      <c r="D12" s="1">
        <v>101</v>
      </c>
      <c r="E12" s="1" t="s">
        <v>432</v>
      </c>
      <c r="F12" s="1" t="s">
        <v>214</v>
      </c>
      <c r="H12" s="1">
        <v>113</v>
      </c>
      <c r="I12" s="1">
        <v>9</v>
      </c>
      <c r="J12" s="1">
        <v>1</v>
      </c>
      <c r="K12" s="1">
        <v>89.38</v>
      </c>
      <c r="L12" s="1">
        <v>1</v>
      </c>
      <c r="M12" s="1" t="s">
        <v>13</v>
      </c>
      <c r="N12" s="1" t="s">
        <v>259</v>
      </c>
      <c r="O12" s="1">
        <f t="shared" si="0"/>
        <v>11</v>
      </c>
      <c r="P12" s="1">
        <f t="shared" si="1"/>
        <v>6</v>
      </c>
      <c r="Q12" s="1">
        <f t="shared" si="2"/>
        <v>1975</v>
      </c>
      <c r="R12" s="1">
        <f t="shared" si="3"/>
        <v>4</v>
      </c>
      <c r="S12" s="1" t="str">
        <f t="shared" si="5"/>
        <v>Slow</v>
      </c>
      <c r="T12" s="1" t="str">
        <f t="shared" si="6"/>
        <v>Ok</v>
      </c>
      <c r="U12" s="1" t="b">
        <f t="shared" si="7"/>
        <v>0</v>
      </c>
      <c r="V12" s="1">
        <f t="shared" si="8"/>
        <v>0</v>
      </c>
      <c r="W12" s="1" t="str">
        <f>VLOOKUP(K12,Master!$G$8:$H$12,2,1)</f>
        <v>Slow</v>
      </c>
      <c r="X12" s="1" t="str">
        <f>HLOOKUP(K12,Master!$F$3:$J$4,2,1)</f>
        <v>Slow</v>
      </c>
      <c r="Y12" s="1" t="s">
        <v>557</v>
      </c>
      <c r="Z12" s="1" t="s">
        <v>834</v>
      </c>
      <c r="AA12" s="1">
        <f>SEARCH("(",Sheet7!A12,1)</f>
        <v>10</v>
      </c>
      <c r="AB12" s="1">
        <f>SEARCH(")",Sheet7!A12,1)</f>
        <v>14</v>
      </c>
      <c r="AC12" s="1" t="str">
        <f>MID(Sheet7!A12,SEARCH("(",Sheet7!A12,1)+1,SEARCH(")",Sheet7!A12,1)-SEARCH("(",Sheet7!A12,1)-1)</f>
        <v>Aus</v>
      </c>
      <c r="AD12" s="1">
        <f>SEARCH(" ",Sheet7!A12,1)</f>
        <v>2</v>
      </c>
      <c r="AE12" s="1" t="str">
        <f>LEFT(Sheet7!A12,SEARCH(" ",Sheet7!A12,1)-1)</f>
        <v>A</v>
      </c>
      <c r="AF12" s="1" t="str">
        <f>MID(Sheet7!A12,SEARCH(" ",Sheet7!A12,1)+1,SEARCH("(",Sheet7!A12,1)-SEARCH(" ",Sheet7!A12,1)-2)</f>
        <v>Turner</v>
      </c>
      <c r="AG12" s="1">
        <f t="shared" si="9"/>
        <v>6</v>
      </c>
      <c r="AH12" s="1" t="str">
        <f t="shared" si="10"/>
        <v>TURNER</v>
      </c>
      <c r="AI12" s="1" t="str">
        <f t="shared" si="4"/>
        <v>A Turner belongs to Australia</v>
      </c>
      <c r="AM12" s="1">
        <v>170</v>
      </c>
      <c r="AN12" s="1">
        <f>COUNTIF(D:D,AL12&amp;AM12)</f>
        <v>1</v>
      </c>
      <c r="AO12" s="1">
        <f t="shared" ref="AO12:AO18" si="11">COUNTIF(H:H,"&gt;"&amp;$AM12)</f>
        <v>5</v>
      </c>
      <c r="AQ12" s="1">
        <f>COUNTIF(D:D,"&gt;"&amp;AM12)</f>
        <v>24</v>
      </c>
    </row>
    <row r="13" spans="1:50" x14ac:dyDescent="0.3">
      <c r="A13" s="1">
        <v>12</v>
      </c>
      <c r="B13" s="2">
        <v>27559</v>
      </c>
      <c r="C13" t="s">
        <v>222</v>
      </c>
      <c r="D13" s="1">
        <v>114</v>
      </c>
      <c r="E13" s="1" t="s">
        <v>430</v>
      </c>
      <c r="F13" s="1">
        <v>180</v>
      </c>
      <c r="H13" s="1">
        <v>177</v>
      </c>
      <c r="I13" s="1">
        <v>13</v>
      </c>
      <c r="J13" s="1">
        <v>0</v>
      </c>
      <c r="K13" s="1">
        <v>64.400000000000006</v>
      </c>
      <c r="L13" s="1">
        <v>2</v>
      </c>
      <c r="M13" s="1" t="s">
        <v>4</v>
      </c>
      <c r="N13" s="1" t="s">
        <v>12</v>
      </c>
      <c r="O13" s="1">
        <f t="shared" si="0"/>
        <v>14</v>
      </c>
      <c r="P13" s="1">
        <f t="shared" si="1"/>
        <v>6</v>
      </c>
      <c r="Q13" s="1">
        <f t="shared" si="2"/>
        <v>1975</v>
      </c>
      <c r="R13" s="1">
        <f t="shared" si="3"/>
        <v>7</v>
      </c>
      <c r="S13" s="1" t="str">
        <f t="shared" si="5"/>
        <v>Slow</v>
      </c>
      <c r="T13" s="1" t="str">
        <f t="shared" si="6"/>
        <v>Ok</v>
      </c>
      <c r="U13" s="1" t="b">
        <f t="shared" si="7"/>
        <v>0</v>
      </c>
      <c r="V13" s="1">
        <f t="shared" si="8"/>
        <v>0</v>
      </c>
      <c r="W13" s="1" t="str">
        <f>VLOOKUP(K13,Master!$G$8:$H$12,2,1)</f>
        <v>Slow</v>
      </c>
      <c r="X13" s="1" t="str">
        <f>HLOOKUP(K13,Master!$F$3:$J$4,2,1)</f>
        <v>Slow</v>
      </c>
      <c r="Y13" s="1" t="s">
        <v>555</v>
      </c>
      <c r="Z13" s="1" t="s">
        <v>832</v>
      </c>
      <c r="AA13" s="1">
        <f>SEARCH("(",Sheet7!A13,1)</f>
        <v>11</v>
      </c>
      <c r="AB13" s="1">
        <f>SEARCH(")",Sheet7!A13,1)</f>
        <v>14</v>
      </c>
      <c r="AC13" s="1" t="str">
        <f>MID(Sheet7!A13,SEARCH("(",Sheet7!A13,1)+1,SEARCH(")",Sheet7!A13,1)-SEARCH("(",Sheet7!A13,1)-1)</f>
        <v>NZ</v>
      </c>
      <c r="AD13" s="1">
        <f>SEARCH(" ",Sheet7!A13,1)</f>
        <v>3</v>
      </c>
      <c r="AE13" s="1" t="str">
        <f>LEFT(Sheet7!A13,SEARCH(" ",Sheet7!A13,1)-1)</f>
        <v>GM</v>
      </c>
      <c r="AF13" s="1" t="str">
        <f>MID(Sheet7!A13,SEARCH(" ",Sheet7!A13,1)+1,SEARCH("(",Sheet7!A13,1)-SEARCH(" ",Sheet7!A13,1)-2)</f>
        <v>Turner</v>
      </c>
      <c r="AG13" s="1">
        <f t="shared" si="9"/>
        <v>6</v>
      </c>
      <c r="AH13" s="1" t="str">
        <f t="shared" si="10"/>
        <v>TURNER</v>
      </c>
      <c r="AI13" s="1" t="str">
        <f t="shared" si="4"/>
        <v>GM Turner belongs to New Zealand</v>
      </c>
      <c r="AK13" s="1" t="s">
        <v>528</v>
      </c>
      <c r="AM13" s="1">
        <v>150</v>
      </c>
      <c r="AN13" s="1">
        <f>COUNTIF(D:D,"&gt;"&amp;AM13)</f>
        <v>62</v>
      </c>
      <c r="AO13" s="1">
        <f t="shared" si="11"/>
        <v>70</v>
      </c>
      <c r="AQ13" s="1">
        <f t="shared" ref="AQ13:AQ18" si="12">COUNTIF(D:D,"&gt;"&amp;AM13)</f>
        <v>62</v>
      </c>
      <c r="AV13" s="1">
        <v>180</v>
      </c>
    </row>
    <row r="14" spans="1:50" x14ac:dyDescent="0.3">
      <c r="A14" s="1">
        <v>13</v>
      </c>
      <c r="B14" s="2">
        <v>27566</v>
      </c>
      <c r="C14" t="s">
        <v>179</v>
      </c>
      <c r="D14" s="1">
        <v>102</v>
      </c>
      <c r="E14" s="1" t="s">
        <v>432</v>
      </c>
      <c r="F14" s="1">
        <v>108</v>
      </c>
      <c r="H14" s="1">
        <v>85</v>
      </c>
      <c r="I14" s="1">
        <v>12</v>
      </c>
      <c r="J14" s="1">
        <v>2</v>
      </c>
      <c r="K14" s="1">
        <v>120</v>
      </c>
      <c r="L14" s="1">
        <v>1</v>
      </c>
      <c r="M14" s="1" t="s">
        <v>18</v>
      </c>
      <c r="N14" s="1" t="s">
        <v>259</v>
      </c>
      <c r="O14" s="1">
        <f t="shared" si="0"/>
        <v>21</v>
      </c>
      <c r="P14" s="1">
        <f t="shared" si="1"/>
        <v>6</v>
      </c>
      <c r="Q14" s="1">
        <f t="shared" si="2"/>
        <v>1975</v>
      </c>
      <c r="R14" s="1">
        <f t="shared" si="3"/>
        <v>7</v>
      </c>
      <c r="S14" s="1" t="str">
        <f t="shared" si="5"/>
        <v>Ok</v>
      </c>
      <c r="T14" s="1" t="str">
        <f t="shared" si="6"/>
        <v>Ok</v>
      </c>
      <c r="U14" s="1" t="b">
        <f t="shared" si="7"/>
        <v>0</v>
      </c>
      <c r="V14" s="1">
        <f t="shared" si="8"/>
        <v>0</v>
      </c>
      <c r="W14" s="1" t="str">
        <f>VLOOKUP(K14,Master!$G$8:$H$12,2,1)</f>
        <v>Ok</v>
      </c>
      <c r="X14" s="1" t="str">
        <f>HLOOKUP(K14,Master!$F$3:$J$4,2,1)</f>
        <v>Ok</v>
      </c>
      <c r="Y14" s="1" t="s">
        <v>558</v>
      </c>
      <c r="Z14" s="1" t="s">
        <v>831</v>
      </c>
      <c r="AA14" s="1">
        <f>SEARCH("(",Sheet7!A14,1)</f>
        <v>10</v>
      </c>
      <c r="AB14" s="1">
        <f>SEARCH(")",Sheet7!A14,1)</f>
        <v>13</v>
      </c>
      <c r="AC14" s="1" t="str">
        <f>MID(Sheet7!A14,SEARCH("(",Sheet7!A14,1)+1,SEARCH(")",Sheet7!A14,1)-SEARCH("(",Sheet7!A14,1)-1)</f>
        <v>WI</v>
      </c>
      <c r="AD14" s="1">
        <f>SEARCH(" ",Sheet7!A14,1)</f>
        <v>3</v>
      </c>
      <c r="AE14" s="1" t="str">
        <f>LEFT(Sheet7!A14,SEARCH(" ",Sheet7!A14,1)-1)</f>
        <v>CH</v>
      </c>
      <c r="AF14" s="1" t="str">
        <f>MID(Sheet7!A14,SEARCH(" ",Sheet7!A14,1)+1,SEARCH("(",Sheet7!A14,1)-SEARCH(" ",Sheet7!A14,1)-2)</f>
        <v>Lloyd</v>
      </c>
      <c r="AG14" s="1">
        <f t="shared" si="9"/>
        <v>5</v>
      </c>
      <c r="AH14" s="1" t="str">
        <f t="shared" si="10"/>
        <v>LLOYD</v>
      </c>
      <c r="AI14" s="1" t="str">
        <f t="shared" si="4"/>
        <v>CH Lloyd belongs to West Indies</v>
      </c>
      <c r="AK14" s="1" t="s">
        <v>529</v>
      </c>
      <c r="AM14" s="1">
        <v>140</v>
      </c>
      <c r="AN14" s="1">
        <f>COUNTIF(D:D,"&gt;"&amp;AM14)</f>
        <v>111</v>
      </c>
      <c r="AO14" s="1">
        <f t="shared" si="11"/>
        <v>193</v>
      </c>
      <c r="AQ14" s="1">
        <f t="shared" si="12"/>
        <v>111</v>
      </c>
    </row>
    <row r="15" spans="1:50" x14ac:dyDescent="0.3">
      <c r="A15" s="1">
        <v>14</v>
      </c>
      <c r="B15" s="2">
        <v>27998</v>
      </c>
      <c r="C15" t="s">
        <v>77</v>
      </c>
      <c r="D15" s="1">
        <v>119</v>
      </c>
      <c r="E15" s="1" t="s">
        <v>430</v>
      </c>
      <c r="F15" s="1" t="s">
        <v>214</v>
      </c>
      <c r="H15" s="1">
        <v>133</v>
      </c>
      <c r="I15" s="1">
        <v>20</v>
      </c>
      <c r="J15" s="1">
        <v>1</v>
      </c>
      <c r="K15" s="1">
        <v>89.47</v>
      </c>
      <c r="L15" s="1">
        <v>2</v>
      </c>
      <c r="M15" s="1" t="s">
        <v>34</v>
      </c>
      <c r="N15" s="1" t="s">
        <v>306</v>
      </c>
      <c r="O15" s="1">
        <f t="shared" si="0"/>
        <v>26</v>
      </c>
      <c r="P15" s="1">
        <f t="shared" si="1"/>
        <v>8</v>
      </c>
      <c r="Q15" s="1">
        <f t="shared" si="2"/>
        <v>1976</v>
      </c>
      <c r="R15" s="1">
        <f t="shared" si="3"/>
        <v>5</v>
      </c>
      <c r="S15" s="1" t="str">
        <f t="shared" si="5"/>
        <v>Slow</v>
      </c>
      <c r="T15" s="1" t="str">
        <f t="shared" si="6"/>
        <v>Ok</v>
      </c>
      <c r="U15" s="1" t="b">
        <f t="shared" si="7"/>
        <v>0</v>
      </c>
      <c r="V15" s="1">
        <f t="shared" si="8"/>
        <v>0</v>
      </c>
      <c r="W15" s="1" t="str">
        <f>VLOOKUP(K15,Master!$G$8:$H$12,2,1)</f>
        <v>Slow</v>
      </c>
      <c r="X15" s="1" t="str">
        <f>HLOOKUP(K15,Master!$F$3:$J$4,2,1)</f>
        <v>Slow</v>
      </c>
      <c r="Y15" s="1" t="s">
        <v>559</v>
      </c>
      <c r="Z15" s="1" t="s">
        <v>831</v>
      </c>
      <c r="AA15" s="1">
        <f>SEARCH("(",Sheet7!A15,1)</f>
        <v>14</v>
      </c>
      <c r="AB15" s="1">
        <f>SEARCH(")",Sheet7!A15,1)</f>
        <v>17</v>
      </c>
      <c r="AC15" s="1" t="str">
        <f>MID(Sheet7!A15,SEARCH("(",Sheet7!A15,1)+1,SEARCH(")",Sheet7!A15,1)-SEARCH("(",Sheet7!A15,1)-1)</f>
        <v>WI</v>
      </c>
      <c r="AD15" s="1">
        <f>SEARCH(" ",Sheet7!A15,1)</f>
        <v>4</v>
      </c>
      <c r="AE15" s="1" t="str">
        <f>LEFT(Sheet7!A15,SEARCH(" ",Sheet7!A15,1)-1)</f>
        <v>IVA</v>
      </c>
      <c r="AF15" s="1" t="str">
        <f>MID(Sheet7!A15,SEARCH(" ",Sheet7!A15,1)+1,SEARCH("(",Sheet7!A15,1)-SEARCH(" ",Sheet7!A15,1)-2)</f>
        <v>Richards</v>
      </c>
      <c r="AG15" s="1">
        <f t="shared" si="9"/>
        <v>8</v>
      </c>
      <c r="AH15" s="1" t="str">
        <f t="shared" si="10"/>
        <v>RICHARDS</v>
      </c>
      <c r="AI15" s="1" t="str">
        <f t="shared" si="4"/>
        <v>IVA Richards belongs to West Indies</v>
      </c>
      <c r="AK15" s="1" t="s">
        <v>530</v>
      </c>
      <c r="AM15" s="1">
        <v>130</v>
      </c>
      <c r="AO15" s="1">
        <f t="shared" si="11"/>
        <v>386</v>
      </c>
      <c r="AQ15" s="1">
        <f t="shared" si="12"/>
        <v>184</v>
      </c>
    </row>
    <row r="16" spans="1:50" x14ac:dyDescent="0.3">
      <c r="A16" s="1">
        <v>15</v>
      </c>
      <c r="B16" s="2">
        <v>28282</v>
      </c>
      <c r="C16" t="s">
        <v>163</v>
      </c>
      <c r="D16" s="1">
        <v>125</v>
      </c>
      <c r="E16" s="1" t="s">
        <v>430</v>
      </c>
      <c r="F16" s="1">
        <v>181</v>
      </c>
      <c r="H16" s="1">
        <v>137</v>
      </c>
      <c r="I16" s="1">
        <v>11</v>
      </c>
      <c r="J16" s="1">
        <v>0</v>
      </c>
      <c r="K16" s="1">
        <v>91.24</v>
      </c>
      <c r="L16" s="1">
        <v>2</v>
      </c>
      <c r="M16" s="1" t="s">
        <v>34</v>
      </c>
      <c r="N16" s="1" t="s">
        <v>208</v>
      </c>
      <c r="O16" s="1">
        <f t="shared" si="0"/>
        <v>6</v>
      </c>
      <c r="P16" s="1">
        <f t="shared" si="1"/>
        <v>6</v>
      </c>
      <c r="Q16" s="1">
        <f t="shared" si="2"/>
        <v>1977</v>
      </c>
      <c r="R16" s="1">
        <f t="shared" si="3"/>
        <v>2</v>
      </c>
      <c r="S16" s="1" t="str">
        <f t="shared" si="5"/>
        <v>Slow</v>
      </c>
      <c r="T16" s="1" t="str">
        <f t="shared" si="6"/>
        <v>Ok</v>
      </c>
      <c r="U16" s="1" t="b">
        <f t="shared" si="7"/>
        <v>0</v>
      </c>
      <c r="V16" s="1">
        <f t="shared" si="8"/>
        <v>0</v>
      </c>
      <c r="W16" s="1" t="str">
        <f>VLOOKUP(K16,Master!$G$8:$H$12,2,1)</f>
        <v>Slow</v>
      </c>
      <c r="X16" s="1" t="str">
        <f>HLOOKUP(K16,Master!$F$3:$J$4,2,1)</f>
        <v>Slow</v>
      </c>
      <c r="Y16" s="1" t="s">
        <v>560</v>
      </c>
      <c r="Z16" s="1" t="s">
        <v>834</v>
      </c>
      <c r="AA16" s="1">
        <f>SEARCH("(",Sheet7!A16,1)</f>
        <v>13</v>
      </c>
      <c r="AB16" s="1">
        <f>SEARCH(")",Sheet7!A16,1)</f>
        <v>17</v>
      </c>
      <c r="AC16" s="1" t="str">
        <f>MID(Sheet7!A16,SEARCH("(",Sheet7!A16,1)+1,SEARCH(")",Sheet7!A16,1)-SEARCH("(",Sheet7!A16,1)-1)</f>
        <v>Aus</v>
      </c>
      <c r="AD16" s="1">
        <f>SEARCH(" ",Sheet7!A16,1)</f>
        <v>3</v>
      </c>
      <c r="AE16" s="1" t="str">
        <f>LEFT(Sheet7!A16,SEARCH(" ",Sheet7!A16,1)-1)</f>
        <v>GS</v>
      </c>
      <c r="AF16" s="1" t="str">
        <f>MID(Sheet7!A16,SEARCH(" ",Sheet7!A16,1)+1,SEARCH("(",Sheet7!A16,1)-SEARCH(" ",Sheet7!A16,1)-2)</f>
        <v>Chappell</v>
      </c>
      <c r="AG16" s="1">
        <f t="shared" si="9"/>
        <v>8</v>
      </c>
      <c r="AH16" s="1" t="str">
        <f t="shared" si="10"/>
        <v>CHAPPELL</v>
      </c>
      <c r="AI16" s="1" t="str">
        <f t="shared" si="4"/>
        <v>GS Chappell belongs to Australia</v>
      </c>
      <c r="AK16" s="1" t="s">
        <v>531</v>
      </c>
      <c r="AM16" s="1">
        <v>120</v>
      </c>
      <c r="AN16" s="1">
        <f>COUNTIF(D:D,"&gt;"&amp;AM16)</f>
        <v>325</v>
      </c>
      <c r="AO16" s="1">
        <f t="shared" si="11"/>
        <v>619</v>
      </c>
      <c r="AQ16" s="1">
        <f t="shared" si="12"/>
        <v>325</v>
      </c>
    </row>
    <row r="17" spans="1:44" x14ac:dyDescent="0.3">
      <c r="A17" s="1">
        <v>16</v>
      </c>
      <c r="B17" s="2">
        <v>28282</v>
      </c>
      <c r="C17" t="s">
        <v>261</v>
      </c>
      <c r="D17" s="1">
        <v>108</v>
      </c>
      <c r="E17" s="1" t="s">
        <v>432</v>
      </c>
      <c r="F17" s="1">
        <v>183</v>
      </c>
      <c r="H17" s="1">
        <v>146</v>
      </c>
      <c r="I17" s="1">
        <v>7</v>
      </c>
      <c r="J17" s="1">
        <v>0</v>
      </c>
      <c r="K17" s="1">
        <v>73.97</v>
      </c>
      <c r="L17" s="1">
        <v>1</v>
      </c>
      <c r="M17" s="1" t="s">
        <v>18</v>
      </c>
      <c r="N17" s="1" t="s">
        <v>208</v>
      </c>
      <c r="O17" s="1">
        <f t="shared" si="0"/>
        <v>6</v>
      </c>
      <c r="P17" s="1">
        <f t="shared" si="1"/>
        <v>6</v>
      </c>
      <c r="Q17" s="1">
        <f t="shared" si="2"/>
        <v>1977</v>
      </c>
      <c r="R17" s="1">
        <f t="shared" si="3"/>
        <v>2</v>
      </c>
      <c r="S17" s="1" t="str">
        <f t="shared" si="5"/>
        <v>Slow</v>
      </c>
      <c r="T17" s="1" t="str">
        <f t="shared" si="6"/>
        <v>Ok</v>
      </c>
      <c r="U17" s="1" t="b">
        <f t="shared" si="7"/>
        <v>0</v>
      </c>
      <c r="V17" s="1">
        <f t="shared" si="8"/>
        <v>0</v>
      </c>
      <c r="W17" s="1" t="str">
        <f>VLOOKUP(K17,Master!$G$8:$H$12,2,1)</f>
        <v>Slow</v>
      </c>
      <c r="X17" s="1" t="str">
        <f>HLOOKUP(K17,Master!$F$3:$J$4,2,1)</f>
        <v>Slow</v>
      </c>
      <c r="Y17" s="1" t="s">
        <v>549</v>
      </c>
      <c r="Z17" s="1" t="s">
        <v>830</v>
      </c>
      <c r="AA17" s="1">
        <f>SEARCH("(",Sheet7!A17,1)</f>
        <v>10</v>
      </c>
      <c r="AB17" s="1">
        <f>SEARCH(")",Sheet7!A17,1)</f>
        <v>14</v>
      </c>
      <c r="AC17" s="1" t="str">
        <f>MID(Sheet7!A17,SEARCH("(",Sheet7!A17,1)+1,SEARCH(")",Sheet7!A17,1)-SEARCH("(",Sheet7!A17,1)-1)</f>
        <v>Eng</v>
      </c>
      <c r="AD17" s="1">
        <f>SEARCH(" ",Sheet7!A17,1)</f>
        <v>3</v>
      </c>
      <c r="AE17" s="1" t="str">
        <f>LEFT(Sheet7!A17,SEARCH(" ",Sheet7!A17,1)-1)</f>
        <v>DL</v>
      </c>
      <c r="AF17" s="1" t="str">
        <f>MID(Sheet7!A17,SEARCH(" ",Sheet7!A17,1)+1,SEARCH("(",Sheet7!A17,1)-SEARCH(" ",Sheet7!A17,1)-2)</f>
        <v>Amiss</v>
      </c>
      <c r="AG17" s="1">
        <f t="shared" si="9"/>
        <v>5</v>
      </c>
      <c r="AH17" s="1" t="str">
        <f t="shared" si="10"/>
        <v>AMISS</v>
      </c>
      <c r="AI17" s="1" t="str">
        <f t="shared" si="4"/>
        <v>DL Amiss belongs to England</v>
      </c>
      <c r="AK17" s="1" t="s">
        <v>532</v>
      </c>
      <c r="AM17" s="1">
        <v>110</v>
      </c>
      <c r="AN17" s="1">
        <f>COUNTIF(D:D,"&gt;"&amp;AM17)</f>
        <v>595</v>
      </c>
      <c r="AO17" s="1">
        <f t="shared" si="11"/>
        <v>827</v>
      </c>
      <c r="AQ17" s="1">
        <f t="shared" si="12"/>
        <v>595</v>
      </c>
    </row>
    <row r="18" spans="1:44" x14ac:dyDescent="0.3">
      <c r="A18" s="1">
        <v>17</v>
      </c>
      <c r="B18" s="2">
        <v>28543</v>
      </c>
      <c r="C18" t="s">
        <v>65</v>
      </c>
      <c r="D18" s="1">
        <v>148</v>
      </c>
      <c r="E18" s="1" t="s">
        <v>432</v>
      </c>
      <c r="F18" s="1">
        <v>191</v>
      </c>
      <c r="H18" s="1">
        <v>136</v>
      </c>
      <c r="I18" s="1">
        <v>16</v>
      </c>
      <c r="J18" s="1">
        <v>2</v>
      </c>
      <c r="K18" s="1">
        <v>108.82</v>
      </c>
      <c r="L18" s="1">
        <v>1</v>
      </c>
      <c r="M18" s="1" t="s">
        <v>18</v>
      </c>
      <c r="N18" s="1" t="s">
        <v>233</v>
      </c>
      <c r="O18" s="1">
        <f t="shared" si="0"/>
        <v>22</v>
      </c>
      <c r="P18" s="1">
        <f t="shared" si="1"/>
        <v>2</v>
      </c>
      <c r="Q18" s="1">
        <f t="shared" si="2"/>
        <v>1978</v>
      </c>
      <c r="R18" s="1">
        <f t="shared" si="3"/>
        <v>4</v>
      </c>
      <c r="S18" s="1" t="str">
        <f t="shared" si="5"/>
        <v>Ok</v>
      </c>
      <c r="T18" s="1" t="str">
        <f t="shared" si="6"/>
        <v>Ok</v>
      </c>
      <c r="U18" s="1" t="b">
        <f t="shared" si="7"/>
        <v>0</v>
      </c>
      <c r="V18" s="1">
        <f t="shared" si="8"/>
        <v>0</v>
      </c>
      <c r="W18" s="1" t="str">
        <f>VLOOKUP(K18,Master!$G$8:$H$12,2,1)</f>
        <v>Ok</v>
      </c>
      <c r="X18" s="1" t="str">
        <f>HLOOKUP(K18,Master!$F$3:$J$4,2,1)</f>
        <v>Ok</v>
      </c>
      <c r="Y18" s="1" t="s">
        <v>561</v>
      </c>
      <c r="Z18" s="1" t="s">
        <v>831</v>
      </c>
      <c r="AA18" s="1">
        <f>SEARCH("(",Sheet7!A18,1)</f>
        <v>11</v>
      </c>
      <c r="AB18" s="1">
        <f>SEARCH(")",Sheet7!A18,1)</f>
        <v>14</v>
      </c>
      <c r="AC18" s="1" t="str">
        <f>MID(Sheet7!A18,SEARCH("(",Sheet7!A18,1)+1,SEARCH(")",Sheet7!A18,1)-SEARCH("(",Sheet7!A18,1)-1)</f>
        <v>WI</v>
      </c>
      <c r="AD18" s="1">
        <f>SEARCH(" ",Sheet7!A18,1)</f>
        <v>3</v>
      </c>
      <c r="AE18" s="1" t="str">
        <f>LEFT(Sheet7!A18,SEARCH(" ",Sheet7!A18,1)-1)</f>
        <v>DL</v>
      </c>
      <c r="AF18" s="1" t="str">
        <f>MID(Sheet7!A18,SEARCH(" ",Sheet7!A18,1)+1,SEARCH("(",Sheet7!A18,1)-SEARCH(" ",Sheet7!A18,1)-2)</f>
        <v>Haynes</v>
      </c>
      <c r="AG18" s="1">
        <f t="shared" si="9"/>
        <v>6</v>
      </c>
      <c r="AH18" s="1" t="str">
        <f t="shared" si="10"/>
        <v>HAYNES</v>
      </c>
      <c r="AI18" s="1" t="str">
        <f t="shared" si="4"/>
        <v>DL Haynes belongs to West Indies</v>
      </c>
      <c r="AM18" s="1">
        <v>100</v>
      </c>
      <c r="AN18" s="1">
        <f>COUNTIF(D:D,"&gt;"&amp;AM18)</f>
        <v>1094</v>
      </c>
      <c r="AO18" s="1">
        <f t="shared" si="11"/>
        <v>979</v>
      </c>
      <c r="AQ18" s="1">
        <f t="shared" si="12"/>
        <v>1094</v>
      </c>
    </row>
    <row r="19" spans="1:44" x14ac:dyDescent="0.3">
      <c r="A19" s="1">
        <v>18</v>
      </c>
      <c r="B19" s="2">
        <v>28636</v>
      </c>
      <c r="C19" t="s">
        <v>137</v>
      </c>
      <c r="D19" s="1">
        <v>114</v>
      </c>
      <c r="E19" s="1" t="s">
        <v>430</v>
      </c>
      <c r="F19" s="1" t="s">
        <v>214</v>
      </c>
      <c r="H19" s="1">
        <v>122</v>
      </c>
      <c r="I19" s="1">
        <v>6</v>
      </c>
      <c r="J19" s="1">
        <v>0</v>
      </c>
      <c r="K19" s="1">
        <v>93.44</v>
      </c>
      <c r="L19" s="1">
        <v>1</v>
      </c>
      <c r="M19" s="1" t="s">
        <v>9</v>
      </c>
      <c r="N19" s="1" t="s">
        <v>208</v>
      </c>
      <c r="O19" s="1">
        <f t="shared" si="0"/>
        <v>26</v>
      </c>
      <c r="P19" s="1">
        <f t="shared" si="1"/>
        <v>5</v>
      </c>
      <c r="Q19" s="1">
        <f t="shared" si="2"/>
        <v>1978</v>
      </c>
      <c r="R19" s="1">
        <f t="shared" si="3"/>
        <v>6</v>
      </c>
      <c r="S19" s="1" t="str">
        <f t="shared" si="5"/>
        <v>Slow</v>
      </c>
      <c r="T19" s="1" t="str">
        <f t="shared" si="6"/>
        <v>Ok</v>
      </c>
      <c r="U19" s="1" t="b">
        <f t="shared" si="7"/>
        <v>0</v>
      </c>
      <c r="V19" s="1">
        <f t="shared" si="8"/>
        <v>0</v>
      </c>
      <c r="W19" s="1" t="str">
        <f>VLOOKUP(K19,Master!$G$8:$H$12,2,1)</f>
        <v>Slow</v>
      </c>
      <c r="X19" s="1" t="str">
        <f>HLOOKUP(K19,Master!$F$3:$J$4,2,1)</f>
        <v>Slow</v>
      </c>
      <c r="Y19" s="1" t="s">
        <v>562</v>
      </c>
      <c r="Z19" s="1" t="s">
        <v>830</v>
      </c>
      <c r="AA19" s="1">
        <f>SEARCH("(",Sheet7!A19,1)</f>
        <v>10</v>
      </c>
      <c r="AB19" s="1">
        <f>SEARCH(")",Sheet7!A19,1)</f>
        <v>14</v>
      </c>
      <c r="AC19" s="1" t="str">
        <f>MID(Sheet7!A19,SEARCH("(",Sheet7!A19,1)+1,SEARCH(")",Sheet7!A19,1)-SEARCH("(",Sheet7!A19,1)-1)</f>
        <v>Eng</v>
      </c>
      <c r="AD19" s="1">
        <f>SEARCH(" ",Sheet7!A19,1)</f>
        <v>3</v>
      </c>
      <c r="AE19" s="1" t="str">
        <f>LEFT(Sheet7!A19,SEARCH(" ",Sheet7!A19,1)-1)</f>
        <v>DI</v>
      </c>
      <c r="AF19" s="1" t="str">
        <f>MID(Sheet7!A19,SEARCH(" ",Sheet7!A19,1)+1,SEARCH("(",Sheet7!A19,1)-SEARCH(" ",Sheet7!A19,1)-2)</f>
        <v>Gower</v>
      </c>
      <c r="AG19" s="1">
        <f t="shared" si="9"/>
        <v>5</v>
      </c>
      <c r="AH19" s="1" t="str">
        <f t="shared" si="10"/>
        <v>GOWER</v>
      </c>
      <c r="AI19" s="1" t="str">
        <f t="shared" si="4"/>
        <v>DI Gower belongs to England</v>
      </c>
    </row>
    <row r="20" spans="1:44" x14ac:dyDescent="0.3">
      <c r="A20" s="1">
        <v>19</v>
      </c>
      <c r="B20" s="2">
        <v>28688</v>
      </c>
      <c r="C20" t="s">
        <v>317</v>
      </c>
      <c r="D20" s="1">
        <v>117</v>
      </c>
      <c r="E20" s="1" t="s">
        <v>430</v>
      </c>
      <c r="F20" s="1" t="s">
        <v>214</v>
      </c>
      <c r="H20" s="1">
        <v>140</v>
      </c>
      <c r="I20" s="1">
        <v>11</v>
      </c>
      <c r="J20" s="1">
        <v>0</v>
      </c>
      <c r="K20" s="1">
        <v>83.57</v>
      </c>
      <c r="L20" s="1">
        <v>1</v>
      </c>
      <c r="M20" s="1" t="s">
        <v>31</v>
      </c>
      <c r="N20" s="1" t="s">
        <v>12</v>
      </c>
      <c r="O20" s="1">
        <f t="shared" si="0"/>
        <v>17</v>
      </c>
      <c r="P20" s="1">
        <f t="shared" si="1"/>
        <v>7</v>
      </c>
      <c r="Q20" s="1">
        <f t="shared" si="2"/>
        <v>1978</v>
      </c>
      <c r="R20" s="1">
        <f t="shared" si="3"/>
        <v>2</v>
      </c>
      <c r="S20" s="1" t="str">
        <f t="shared" si="5"/>
        <v>Slow</v>
      </c>
      <c r="T20" s="1" t="str">
        <f t="shared" si="6"/>
        <v>Ok</v>
      </c>
      <c r="U20" s="1" t="b">
        <f t="shared" si="7"/>
        <v>0</v>
      </c>
      <c r="V20" s="1">
        <f t="shared" si="8"/>
        <v>0</v>
      </c>
      <c r="W20" s="1" t="str">
        <f>VLOOKUP(K20,Master!$G$8:$H$12,2,1)</f>
        <v>Slow</v>
      </c>
      <c r="X20" s="1" t="str">
        <f>HLOOKUP(K20,Master!$F$3:$J$4,2,1)</f>
        <v>Slow</v>
      </c>
      <c r="Y20" s="1" t="s">
        <v>563</v>
      </c>
      <c r="Z20" s="1" t="s">
        <v>830</v>
      </c>
      <c r="AA20" s="1">
        <f>SEARCH("(",Sheet7!A20,1)</f>
        <v>11</v>
      </c>
      <c r="AB20" s="1">
        <f>SEARCH(")",Sheet7!A20,1)</f>
        <v>15</v>
      </c>
      <c r="AC20" s="1" t="str">
        <f>MID(Sheet7!A20,SEARCH("(",Sheet7!A20,1)+1,SEARCH(")",Sheet7!A20,1)-SEARCH("(",Sheet7!A20,1)-1)</f>
        <v>Eng</v>
      </c>
      <c r="AD20" s="1">
        <f>SEARCH(" ",Sheet7!A20,1)</f>
        <v>3</v>
      </c>
      <c r="AE20" s="1" t="str">
        <f>LEFT(Sheet7!A20,SEARCH(" ",Sheet7!A20,1)-1)</f>
        <v>CT</v>
      </c>
      <c r="AF20" s="1" t="str">
        <f>MID(Sheet7!A20,SEARCH(" ",Sheet7!A20,1)+1,SEARCH("(",Sheet7!A20,1)-SEARCH(" ",Sheet7!A20,1)-2)</f>
        <v>Radley</v>
      </c>
      <c r="AG20" s="1">
        <f t="shared" si="9"/>
        <v>6</v>
      </c>
      <c r="AH20" s="1" t="str">
        <f t="shared" si="10"/>
        <v>RADLEY</v>
      </c>
      <c r="AI20" s="1" t="str">
        <f t="shared" si="4"/>
        <v>CT Radley belongs to England</v>
      </c>
      <c r="AM20" s="1" t="s">
        <v>477</v>
      </c>
      <c r="AO20" s="1" t="s">
        <v>217</v>
      </c>
      <c r="AP20" s="1">
        <v>2</v>
      </c>
      <c r="AQ20" s="1" t="s">
        <v>217</v>
      </c>
      <c r="AR20" s="1" t="s">
        <v>319</v>
      </c>
    </row>
    <row r="21" spans="1:44" x14ac:dyDescent="0.3">
      <c r="A21" s="1">
        <v>20</v>
      </c>
      <c r="B21" s="2">
        <v>28890</v>
      </c>
      <c r="C21" t="s">
        <v>137</v>
      </c>
      <c r="D21" s="1">
        <v>101</v>
      </c>
      <c r="E21" s="1" t="s">
        <v>430</v>
      </c>
      <c r="F21" s="1">
        <v>120</v>
      </c>
      <c r="H21" s="1">
        <v>100</v>
      </c>
      <c r="I21" s="1">
        <v>9</v>
      </c>
      <c r="J21" s="1">
        <v>0</v>
      </c>
      <c r="K21" s="1">
        <v>101</v>
      </c>
      <c r="L21" s="1">
        <v>1</v>
      </c>
      <c r="M21" s="1" t="s">
        <v>18</v>
      </c>
      <c r="N21" s="1" t="s">
        <v>29</v>
      </c>
      <c r="O21" s="1">
        <f t="shared" si="0"/>
        <v>4</v>
      </c>
      <c r="P21" s="1">
        <f t="shared" si="1"/>
        <v>2</v>
      </c>
      <c r="Q21" s="1">
        <f t="shared" si="2"/>
        <v>1979</v>
      </c>
      <c r="R21" s="1">
        <f t="shared" si="3"/>
        <v>1</v>
      </c>
      <c r="S21" s="1" t="str">
        <f t="shared" si="5"/>
        <v>Ok</v>
      </c>
      <c r="T21" s="1" t="str">
        <f t="shared" si="6"/>
        <v>Ok</v>
      </c>
      <c r="U21" s="1" t="b">
        <f t="shared" si="7"/>
        <v>0</v>
      </c>
      <c r="V21" s="1">
        <f t="shared" si="8"/>
        <v>0</v>
      </c>
      <c r="W21" s="1" t="str">
        <f>VLOOKUP(K21,Master!$G$8:$H$12,2,1)</f>
        <v>Ok</v>
      </c>
      <c r="X21" s="1" t="str">
        <f>HLOOKUP(K21,Master!$F$3:$J$4,2,1)</f>
        <v>Ok</v>
      </c>
      <c r="Y21" s="1" t="s">
        <v>562</v>
      </c>
      <c r="Z21" s="1" t="s">
        <v>830</v>
      </c>
      <c r="AA21" s="1">
        <f>SEARCH("(",Sheet7!A21,1)</f>
        <v>10</v>
      </c>
      <c r="AB21" s="1">
        <f>SEARCH(")",Sheet7!A21,1)</f>
        <v>14</v>
      </c>
      <c r="AC21" s="1" t="str">
        <f>MID(Sheet7!A21,SEARCH("(",Sheet7!A21,1)+1,SEARCH(")",Sheet7!A21,1)-SEARCH("(",Sheet7!A21,1)-1)</f>
        <v>Eng</v>
      </c>
      <c r="AD21" s="1">
        <f>SEARCH(" ",Sheet7!A21,1)</f>
        <v>3</v>
      </c>
      <c r="AE21" s="1" t="str">
        <f>LEFT(Sheet7!A21,SEARCH(" ",Sheet7!A21,1)-1)</f>
        <v>DI</v>
      </c>
      <c r="AF21" s="1" t="str">
        <f>MID(Sheet7!A21,SEARCH(" ",Sheet7!A21,1)+1,SEARCH("(",Sheet7!A21,1)-SEARCH(" ",Sheet7!A21,1)-2)</f>
        <v>Gower</v>
      </c>
      <c r="AG21" s="1">
        <f t="shared" si="9"/>
        <v>5</v>
      </c>
      <c r="AH21" s="1" t="str">
        <f t="shared" si="10"/>
        <v>GOWER</v>
      </c>
      <c r="AI21" s="1" t="str">
        <f t="shared" si="4"/>
        <v>DI Gower belongs to England</v>
      </c>
      <c r="AM21" s="1" t="s">
        <v>468</v>
      </c>
      <c r="AN21" s="1">
        <f>SUM(J:J)</f>
        <v>2161</v>
      </c>
      <c r="AP21" s="1" t="s">
        <v>217</v>
      </c>
    </row>
    <row r="22" spans="1:44" x14ac:dyDescent="0.3">
      <c r="A22" s="1">
        <v>21</v>
      </c>
      <c r="B22" s="2">
        <v>29015</v>
      </c>
      <c r="C22" t="s">
        <v>97</v>
      </c>
      <c r="D22" s="1">
        <v>106</v>
      </c>
      <c r="E22" s="1" t="s">
        <v>430</v>
      </c>
      <c r="F22" s="1">
        <v>181</v>
      </c>
      <c r="H22" s="1">
        <v>173</v>
      </c>
      <c r="I22" s="1">
        <v>9</v>
      </c>
      <c r="J22" s="1">
        <v>1</v>
      </c>
      <c r="K22" s="1">
        <v>61.27</v>
      </c>
      <c r="L22" s="1">
        <v>2</v>
      </c>
      <c r="M22" s="1" t="s">
        <v>4</v>
      </c>
      <c r="N22" s="1" t="s">
        <v>32</v>
      </c>
      <c r="O22" s="1">
        <f t="shared" si="0"/>
        <v>9</v>
      </c>
      <c r="P22" s="1">
        <f t="shared" si="1"/>
        <v>6</v>
      </c>
      <c r="Q22" s="1">
        <f t="shared" si="2"/>
        <v>1979</v>
      </c>
      <c r="R22" s="1">
        <f t="shared" si="3"/>
        <v>7</v>
      </c>
      <c r="S22" s="1" t="str">
        <f t="shared" si="5"/>
        <v>Slow</v>
      </c>
      <c r="T22" s="1" t="str">
        <f t="shared" si="6"/>
        <v>Ok</v>
      </c>
      <c r="U22" s="1" t="b">
        <f t="shared" si="7"/>
        <v>0</v>
      </c>
      <c r="V22" s="1">
        <f t="shared" si="8"/>
        <v>0</v>
      </c>
      <c r="W22" s="1" t="str">
        <f>VLOOKUP(K22,Master!$G$8:$H$12,2,1)</f>
        <v>Slow</v>
      </c>
      <c r="X22" s="1" t="str">
        <f>HLOOKUP(K22,Master!$F$3:$J$4,2,1)</f>
        <v>Slow</v>
      </c>
      <c r="Y22" s="1" t="s">
        <v>564</v>
      </c>
      <c r="Z22" s="1" t="s">
        <v>831</v>
      </c>
      <c r="AA22" s="1">
        <f>SEARCH("(",Sheet7!A22,1)</f>
        <v>14</v>
      </c>
      <c r="AB22" s="1">
        <f>SEARCH(")",Sheet7!A22,1)</f>
        <v>17</v>
      </c>
      <c r="AC22" s="1" t="str">
        <f>MID(Sheet7!A22,SEARCH("(",Sheet7!A22,1)+1,SEARCH(")",Sheet7!A22,1)-SEARCH("(",Sheet7!A22,1)-1)</f>
        <v>WI</v>
      </c>
      <c r="AD22" s="1">
        <f>SEARCH(" ",Sheet7!A22,1)</f>
        <v>3</v>
      </c>
      <c r="AE22" s="1" t="str">
        <f>LEFT(Sheet7!A22,SEARCH(" ",Sheet7!A22,1)-1)</f>
        <v>CG</v>
      </c>
      <c r="AF22" s="1" t="str">
        <f>MID(Sheet7!A22,SEARCH(" ",Sheet7!A22,1)+1,SEARCH("(",Sheet7!A22,1)-SEARCH(" ",Sheet7!A22,1)-2)</f>
        <v>Greenidge</v>
      </c>
      <c r="AG22" s="1">
        <f t="shared" si="9"/>
        <v>9</v>
      </c>
      <c r="AH22" s="1" t="str">
        <f t="shared" si="10"/>
        <v>GREENIDGE</v>
      </c>
      <c r="AI22" s="1" t="str">
        <f t="shared" si="4"/>
        <v>CG Greenidge belongs to West Indies</v>
      </c>
      <c r="AM22" s="1" t="s">
        <v>469</v>
      </c>
      <c r="AN22" s="1">
        <f>SUMIF(Sheet7!A:A,AO20,D:D)</f>
        <v>772</v>
      </c>
      <c r="AO22" s="1">
        <f>SUMIF(Sheet7!A:A,AR20,D:D)</f>
        <v>223</v>
      </c>
    </row>
    <row r="23" spans="1:44" x14ac:dyDescent="0.3">
      <c r="A23" s="1">
        <v>22</v>
      </c>
      <c r="B23" s="2">
        <v>29029</v>
      </c>
      <c r="C23" t="s">
        <v>77</v>
      </c>
      <c r="D23" s="1">
        <v>138</v>
      </c>
      <c r="E23" s="1" t="s">
        <v>430</v>
      </c>
      <c r="F23" s="1">
        <v>207</v>
      </c>
      <c r="H23" s="1">
        <v>157</v>
      </c>
      <c r="I23" s="1">
        <v>11</v>
      </c>
      <c r="J23" s="1">
        <v>3</v>
      </c>
      <c r="K23" s="1">
        <v>87.89</v>
      </c>
      <c r="L23" s="1">
        <v>1</v>
      </c>
      <c r="M23" s="1" t="s">
        <v>34</v>
      </c>
      <c r="N23" s="1" t="s">
        <v>259</v>
      </c>
      <c r="O23" s="1">
        <f t="shared" si="0"/>
        <v>23</v>
      </c>
      <c r="P23" s="1">
        <f t="shared" si="1"/>
        <v>6</v>
      </c>
      <c r="Q23" s="1">
        <f t="shared" si="2"/>
        <v>1979</v>
      </c>
      <c r="R23" s="1">
        <f t="shared" si="3"/>
        <v>7</v>
      </c>
      <c r="S23" s="1" t="str">
        <f t="shared" si="5"/>
        <v>Slow</v>
      </c>
      <c r="T23" s="1" t="str">
        <f t="shared" si="6"/>
        <v>Ok</v>
      </c>
      <c r="U23" s="1" t="b">
        <f t="shared" si="7"/>
        <v>0</v>
      </c>
      <c r="V23" s="1">
        <f t="shared" si="8"/>
        <v>0</v>
      </c>
      <c r="W23" s="1" t="str">
        <f>VLOOKUP(K23,Master!$G$8:$H$12,2,1)</f>
        <v>Slow</v>
      </c>
      <c r="X23" s="1" t="str">
        <f>HLOOKUP(K23,Master!$F$3:$J$4,2,1)</f>
        <v>Slow</v>
      </c>
      <c r="Y23" s="1" t="s">
        <v>559</v>
      </c>
      <c r="Z23" s="1" t="s">
        <v>831</v>
      </c>
      <c r="AA23" s="1">
        <f>SEARCH("(",Sheet7!A23,1)</f>
        <v>14</v>
      </c>
      <c r="AB23" s="1">
        <f>SEARCH(")",Sheet7!A23,1)</f>
        <v>17</v>
      </c>
      <c r="AC23" s="1" t="str">
        <f>MID(Sheet7!A23,SEARCH("(",Sheet7!A23,1)+1,SEARCH(")",Sheet7!A23,1)-SEARCH("(",Sheet7!A23,1)-1)</f>
        <v>WI</v>
      </c>
      <c r="AD23" s="1">
        <f>SEARCH(" ",Sheet7!A23,1)</f>
        <v>4</v>
      </c>
      <c r="AE23" s="1" t="str">
        <f>LEFT(Sheet7!A23,SEARCH(" ",Sheet7!A23,1)-1)</f>
        <v>IVA</v>
      </c>
      <c r="AF23" s="1" t="str">
        <f>MID(Sheet7!A23,SEARCH(" ",Sheet7!A23,1)+1,SEARCH("(",Sheet7!A23,1)-SEARCH(" ",Sheet7!A23,1)-2)</f>
        <v>Richards</v>
      </c>
      <c r="AG23" s="1">
        <f t="shared" si="9"/>
        <v>8</v>
      </c>
      <c r="AH23" s="1" t="str">
        <f t="shared" si="10"/>
        <v>RICHARDS</v>
      </c>
      <c r="AI23" s="1" t="str">
        <f t="shared" si="4"/>
        <v>IVA Richards belongs to West Indies</v>
      </c>
      <c r="AM23" s="1" t="s">
        <v>470</v>
      </c>
      <c r="AN23" s="1">
        <f>SUMIFS(D:D,Sheet7!A:A,AO20,L:L,AP20)</f>
        <v>284</v>
      </c>
      <c r="AO23" s="1">
        <f>SUMIF(Sheet7!A:A,AP21,D:D)</f>
        <v>772</v>
      </c>
    </row>
    <row r="24" spans="1:44" x14ac:dyDescent="0.3">
      <c r="A24" s="1">
        <v>23</v>
      </c>
      <c r="B24" s="2">
        <v>29198</v>
      </c>
      <c r="C24" t="s">
        <v>77</v>
      </c>
      <c r="D24" s="1">
        <v>153</v>
      </c>
      <c r="E24" s="1" t="s">
        <v>430</v>
      </c>
      <c r="F24" s="1">
        <v>173</v>
      </c>
      <c r="H24" s="1">
        <v>130</v>
      </c>
      <c r="I24" s="1">
        <v>16</v>
      </c>
      <c r="J24" s="1">
        <v>1</v>
      </c>
      <c r="K24" s="1">
        <v>117.69</v>
      </c>
      <c r="L24" s="1">
        <v>1</v>
      </c>
      <c r="M24" s="2" t="s">
        <v>18</v>
      </c>
      <c r="N24" s="1" t="s">
        <v>29</v>
      </c>
      <c r="O24" s="1">
        <f t="shared" si="0"/>
        <v>9</v>
      </c>
      <c r="P24" s="1">
        <f t="shared" si="1"/>
        <v>12</v>
      </c>
      <c r="Q24" s="1">
        <f t="shared" si="2"/>
        <v>1979</v>
      </c>
      <c r="R24" s="1">
        <f t="shared" si="3"/>
        <v>1</v>
      </c>
      <c r="S24" s="1" t="str">
        <f t="shared" si="5"/>
        <v>Ok</v>
      </c>
      <c r="T24" s="1" t="str">
        <f t="shared" si="6"/>
        <v>Ok</v>
      </c>
      <c r="U24" s="1" t="b">
        <f t="shared" si="7"/>
        <v>0</v>
      </c>
      <c r="V24" s="1">
        <f t="shared" si="8"/>
        <v>0</v>
      </c>
      <c r="W24" s="1" t="str">
        <f>VLOOKUP(K24,Master!$G$8:$H$12,2,1)</f>
        <v>Ok</v>
      </c>
      <c r="X24" s="1" t="str">
        <f>HLOOKUP(K24,Master!$F$3:$J$4,2,1)</f>
        <v>Ok</v>
      </c>
      <c r="Y24" s="1" t="s">
        <v>559</v>
      </c>
      <c r="Z24" s="1" t="s">
        <v>831</v>
      </c>
      <c r="AA24" s="1">
        <f>SEARCH("(",Sheet7!A24,1)</f>
        <v>14</v>
      </c>
      <c r="AB24" s="1">
        <f>SEARCH(")",Sheet7!A24,1)</f>
        <v>17</v>
      </c>
      <c r="AC24" s="1" t="str">
        <f>MID(Sheet7!A24,SEARCH("(",Sheet7!A24,1)+1,SEARCH(")",Sheet7!A24,1)-SEARCH("(",Sheet7!A24,1)-1)</f>
        <v>WI</v>
      </c>
      <c r="AD24" s="1">
        <f>SEARCH(" ",Sheet7!A24,1)</f>
        <v>4</v>
      </c>
      <c r="AE24" s="1" t="str">
        <f>LEFT(Sheet7!A24,SEARCH(" ",Sheet7!A24,1)-1)</f>
        <v>IVA</v>
      </c>
      <c r="AF24" s="1" t="str">
        <f>MID(Sheet7!A24,SEARCH(" ",Sheet7!A24,1)+1,SEARCH("(",Sheet7!A24,1)-SEARCH(" ",Sheet7!A24,1)-2)</f>
        <v>Richards</v>
      </c>
      <c r="AG24" s="1">
        <f t="shared" si="9"/>
        <v>8</v>
      </c>
      <c r="AH24" s="1" t="str">
        <f t="shared" si="10"/>
        <v>RICHARDS</v>
      </c>
      <c r="AI24" s="1" t="str">
        <f t="shared" si="4"/>
        <v>IVA Richards belongs to West Indies</v>
      </c>
    </row>
    <row r="25" spans="1:44" x14ac:dyDescent="0.3">
      <c r="A25" s="1">
        <v>24</v>
      </c>
      <c r="B25" s="2">
        <v>29200</v>
      </c>
      <c r="C25" t="s">
        <v>395</v>
      </c>
      <c r="D25" s="1">
        <v>105</v>
      </c>
      <c r="E25" s="1" t="s">
        <v>432</v>
      </c>
      <c r="F25" s="1">
        <v>194</v>
      </c>
      <c r="H25" s="1">
        <v>124</v>
      </c>
      <c r="I25" s="1">
        <v>7</v>
      </c>
      <c r="J25" s="1">
        <v>0</v>
      </c>
      <c r="K25" s="1">
        <v>84.67</v>
      </c>
      <c r="L25" s="1">
        <v>1</v>
      </c>
      <c r="M25" s="1" t="s">
        <v>18</v>
      </c>
      <c r="N25" s="1" t="s">
        <v>56</v>
      </c>
      <c r="O25" s="1">
        <f t="shared" si="0"/>
        <v>11</v>
      </c>
      <c r="P25" s="1">
        <f t="shared" si="1"/>
        <v>12</v>
      </c>
      <c r="Q25" s="1">
        <f t="shared" si="2"/>
        <v>1979</v>
      </c>
      <c r="R25" s="1">
        <f t="shared" si="3"/>
        <v>3</v>
      </c>
      <c r="S25" s="1" t="str">
        <f t="shared" si="5"/>
        <v>Slow</v>
      </c>
      <c r="T25" s="1" t="str">
        <f t="shared" si="6"/>
        <v>Ok</v>
      </c>
      <c r="U25" s="1" t="b">
        <f t="shared" si="7"/>
        <v>0</v>
      </c>
      <c r="V25" s="1">
        <f t="shared" si="8"/>
        <v>0</v>
      </c>
      <c r="W25" s="1" t="str">
        <f>VLOOKUP(K25,Master!$G$8:$H$12,2,1)</f>
        <v>Slow</v>
      </c>
      <c r="X25" s="1" t="str">
        <f>HLOOKUP(K25,Master!$F$3:$J$4,2,1)</f>
        <v>Slow</v>
      </c>
      <c r="Y25" s="1" t="s">
        <v>565</v>
      </c>
      <c r="Z25" s="1" t="s">
        <v>830</v>
      </c>
      <c r="AA25" s="1">
        <f>SEARCH("(",Sheet7!A25,1)</f>
        <v>11</v>
      </c>
      <c r="AB25" s="1">
        <f>SEARCH(")",Sheet7!A25,1)</f>
        <v>15</v>
      </c>
      <c r="AC25" s="1" t="str">
        <f>MID(Sheet7!A25,SEARCH("(",Sheet7!A25,1)+1,SEARCH(")",Sheet7!A25,1)-SEARCH("(",Sheet7!A25,1)-1)</f>
        <v>Eng</v>
      </c>
      <c r="AD25" s="1">
        <f>SEARCH(" ",Sheet7!A25,1)</f>
        <v>2</v>
      </c>
      <c r="AE25" s="1" t="str">
        <f>LEFT(Sheet7!A25,SEARCH(" ",Sheet7!A25,1)-1)</f>
        <v>G</v>
      </c>
      <c r="AF25" s="1" t="str">
        <f>MID(Sheet7!A25,SEARCH(" ",Sheet7!A25,1)+1,SEARCH("(",Sheet7!A25,1)-SEARCH(" ",Sheet7!A25,1)-2)</f>
        <v>Boycott</v>
      </c>
      <c r="AG25" s="1">
        <f t="shared" si="9"/>
        <v>7</v>
      </c>
      <c r="AH25" s="1" t="str">
        <f t="shared" si="10"/>
        <v>BOYCOTT</v>
      </c>
      <c r="AI25" s="1" t="str">
        <f t="shared" si="4"/>
        <v>G Boycott belongs to England</v>
      </c>
      <c r="AM25" s="1" t="s">
        <v>471</v>
      </c>
    </row>
    <row r="26" spans="1:44" x14ac:dyDescent="0.3">
      <c r="A26" s="1">
        <v>25</v>
      </c>
      <c r="B26" s="2">
        <v>29257</v>
      </c>
      <c r="C26" t="s">
        <v>97</v>
      </c>
      <c r="D26" s="1">
        <v>103</v>
      </c>
      <c r="E26" s="1" t="s">
        <v>432</v>
      </c>
      <c r="F26" s="1">
        <v>172</v>
      </c>
      <c r="H26" s="1">
        <v>137</v>
      </c>
      <c r="I26" s="1">
        <v>10</v>
      </c>
      <c r="J26" s="1">
        <v>2</v>
      </c>
      <c r="K26" s="1">
        <v>75.180000000000007</v>
      </c>
      <c r="L26" s="1">
        <v>1</v>
      </c>
      <c r="M26" s="1" t="s">
        <v>31</v>
      </c>
      <c r="N26" s="1" t="s">
        <v>36</v>
      </c>
      <c r="O26" s="1">
        <f t="shared" si="0"/>
        <v>6</v>
      </c>
      <c r="P26" s="1">
        <f t="shared" si="1"/>
        <v>2</v>
      </c>
      <c r="Q26" s="1">
        <f t="shared" si="2"/>
        <v>1980</v>
      </c>
      <c r="R26" s="1">
        <f t="shared" si="3"/>
        <v>4</v>
      </c>
      <c r="S26" s="1" t="str">
        <f t="shared" si="5"/>
        <v>Slow</v>
      </c>
      <c r="T26" s="1" t="str">
        <f t="shared" si="6"/>
        <v>Ok</v>
      </c>
      <c r="U26" s="1" t="b">
        <f t="shared" si="7"/>
        <v>0</v>
      </c>
      <c r="V26" s="1">
        <f t="shared" si="8"/>
        <v>0</v>
      </c>
      <c r="W26" s="1" t="str">
        <f>VLOOKUP(K26,Master!$G$8:$H$12,2,1)</f>
        <v>Slow</v>
      </c>
      <c r="X26" s="1" t="str">
        <f>HLOOKUP(K26,Master!$F$3:$J$4,2,1)</f>
        <v>Slow</v>
      </c>
      <c r="Y26" s="1" t="s">
        <v>564</v>
      </c>
      <c r="Z26" s="1" t="s">
        <v>831</v>
      </c>
      <c r="AA26" s="1">
        <f>SEARCH("(",Sheet7!A26,1)</f>
        <v>14</v>
      </c>
      <c r="AB26" s="1">
        <f>SEARCH(")",Sheet7!A26,1)</f>
        <v>17</v>
      </c>
      <c r="AC26" s="1" t="str">
        <f>MID(Sheet7!A26,SEARCH("(",Sheet7!A26,1)+1,SEARCH(")",Sheet7!A26,1)-SEARCH("(",Sheet7!A26,1)-1)</f>
        <v>WI</v>
      </c>
      <c r="AD26" s="1">
        <f>SEARCH(" ",Sheet7!A26,1)</f>
        <v>3</v>
      </c>
      <c r="AE26" s="1" t="str">
        <f>LEFT(Sheet7!A26,SEARCH(" ",Sheet7!A26,1)-1)</f>
        <v>CG</v>
      </c>
      <c r="AF26" s="1" t="str">
        <f>MID(Sheet7!A26,SEARCH(" ",Sheet7!A26,1)+1,SEARCH("(",Sheet7!A26,1)-SEARCH(" ",Sheet7!A26,1)-2)</f>
        <v>Greenidge</v>
      </c>
      <c r="AG26" s="1">
        <f t="shared" si="9"/>
        <v>9</v>
      </c>
      <c r="AH26" s="1" t="str">
        <f t="shared" si="10"/>
        <v>GREENIDGE</v>
      </c>
      <c r="AI26" s="1" t="str">
        <f t="shared" si="4"/>
        <v>CG Greenidge belongs to West Indies</v>
      </c>
      <c r="AM26" s="1" t="s">
        <v>472</v>
      </c>
    </row>
    <row r="27" spans="1:44" x14ac:dyDescent="0.3">
      <c r="A27" s="1">
        <v>26</v>
      </c>
      <c r="B27" s="2">
        <v>29455</v>
      </c>
      <c r="C27" t="s">
        <v>111</v>
      </c>
      <c r="D27" s="1">
        <v>108</v>
      </c>
      <c r="E27" s="1" t="s">
        <v>432</v>
      </c>
      <c r="F27" s="1">
        <v>155</v>
      </c>
      <c r="H27" s="1">
        <v>113</v>
      </c>
      <c r="I27" s="1">
        <v>11</v>
      </c>
      <c r="J27" s="1">
        <v>0</v>
      </c>
      <c r="K27" s="1">
        <v>95.57</v>
      </c>
      <c r="L27" s="1">
        <v>1</v>
      </c>
      <c r="M27" s="1" t="s">
        <v>18</v>
      </c>
      <c r="N27" s="1" t="s">
        <v>32</v>
      </c>
      <c r="O27" s="1">
        <f t="shared" si="0"/>
        <v>22</v>
      </c>
      <c r="P27" s="1">
        <f t="shared" si="1"/>
        <v>8</v>
      </c>
      <c r="Q27" s="1">
        <f t="shared" si="2"/>
        <v>1980</v>
      </c>
      <c r="R27" s="1">
        <f t="shared" si="3"/>
        <v>6</v>
      </c>
      <c r="S27" s="1" t="str">
        <f t="shared" si="5"/>
        <v>Slow</v>
      </c>
      <c r="T27" s="1" t="str">
        <f t="shared" si="6"/>
        <v>Ok</v>
      </c>
      <c r="U27" s="1" t="b">
        <f t="shared" si="7"/>
        <v>0</v>
      </c>
      <c r="V27" s="1">
        <f t="shared" si="8"/>
        <v>0</v>
      </c>
      <c r="W27" s="1" t="str">
        <f>VLOOKUP(K27,Master!$G$8:$H$12,2,1)</f>
        <v>Slow</v>
      </c>
      <c r="X27" s="1" t="str">
        <f>HLOOKUP(K27,Master!$F$3:$J$4,2,1)</f>
        <v>Slow</v>
      </c>
      <c r="Y27" s="1" t="s">
        <v>566</v>
      </c>
      <c r="Z27" s="1" t="s">
        <v>830</v>
      </c>
      <c r="AA27" s="1">
        <f>SEARCH("(",Sheet7!A27,1)</f>
        <v>10</v>
      </c>
      <c r="AB27" s="1">
        <f>SEARCH(")",Sheet7!A27,1)</f>
        <v>14</v>
      </c>
      <c r="AC27" s="1" t="str">
        <f>MID(Sheet7!A27,SEARCH("(",Sheet7!A27,1)+1,SEARCH(")",Sheet7!A27,1)-SEARCH("(",Sheet7!A27,1)-1)</f>
        <v>Eng</v>
      </c>
      <c r="AD27" s="1">
        <f>SEARCH(" ",Sheet7!A27,1)</f>
        <v>3</v>
      </c>
      <c r="AE27" s="1" t="str">
        <f>LEFT(Sheet7!A27,SEARCH(" ",Sheet7!A27,1)-1)</f>
        <v>GA</v>
      </c>
      <c r="AF27" s="1" t="str">
        <f>MID(Sheet7!A27,SEARCH(" ",Sheet7!A27,1)+1,SEARCH("(",Sheet7!A27,1)-SEARCH(" ",Sheet7!A27,1)-2)</f>
        <v>Gooch</v>
      </c>
      <c r="AG27" s="1">
        <f t="shared" si="9"/>
        <v>5</v>
      </c>
      <c r="AH27" s="1" t="str">
        <f t="shared" si="10"/>
        <v>GOOCH</v>
      </c>
      <c r="AI27" s="1" t="str">
        <f t="shared" si="4"/>
        <v>GA Gooch belongs to England</v>
      </c>
      <c r="AM27" s="1" t="s">
        <v>473</v>
      </c>
    </row>
    <row r="28" spans="1:44" x14ac:dyDescent="0.3">
      <c r="A28" s="1">
        <v>27</v>
      </c>
      <c r="B28" s="2">
        <v>29550</v>
      </c>
      <c r="C28" t="s">
        <v>163</v>
      </c>
      <c r="D28" s="1">
        <v>138</v>
      </c>
      <c r="E28" s="1" t="s">
        <v>430</v>
      </c>
      <c r="F28" s="1">
        <v>168</v>
      </c>
      <c r="H28" s="1">
        <v>109</v>
      </c>
      <c r="I28" s="1">
        <v>10</v>
      </c>
      <c r="J28" s="1">
        <v>1</v>
      </c>
      <c r="K28" s="1">
        <v>126.6</v>
      </c>
      <c r="L28" s="1">
        <v>1</v>
      </c>
      <c r="M28" s="1" t="s">
        <v>31</v>
      </c>
      <c r="N28" s="1" t="s">
        <v>56</v>
      </c>
      <c r="O28" s="1">
        <f t="shared" si="0"/>
        <v>25</v>
      </c>
      <c r="P28" s="1">
        <f t="shared" si="1"/>
        <v>11</v>
      </c>
      <c r="Q28" s="1">
        <f t="shared" si="2"/>
        <v>1980</v>
      </c>
      <c r="R28" s="1">
        <f t="shared" si="3"/>
        <v>3</v>
      </c>
      <c r="S28" s="1" t="str">
        <f t="shared" si="5"/>
        <v>Ok</v>
      </c>
      <c r="T28" s="1" t="str">
        <f t="shared" si="6"/>
        <v>Ok</v>
      </c>
      <c r="U28" s="1" t="b">
        <f t="shared" si="7"/>
        <v>0</v>
      </c>
      <c r="V28" s="1">
        <f t="shared" si="8"/>
        <v>0</v>
      </c>
      <c r="W28" s="1" t="str">
        <f>VLOOKUP(K28,Master!$G$8:$H$12,2,1)</f>
        <v>Ok</v>
      </c>
      <c r="X28" s="1" t="str">
        <f>HLOOKUP(K28,Master!$F$3:$J$4,2,1)</f>
        <v>Ok</v>
      </c>
      <c r="Y28" s="1" t="s">
        <v>560</v>
      </c>
      <c r="Z28" s="1" t="s">
        <v>834</v>
      </c>
      <c r="AA28" s="1">
        <f>SEARCH("(",Sheet7!A28,1)</f>
        <v>13</v>
      </c>
      <c r="AB28" s="1">
        <f>SEARCH(")",Sheet7!A28,1)</f>
        <v>17</v>
      </c>
      <c r="AC28" s="1" t="str">
        <f>MID(Sheet7!A28,SEARCH("(",Sheet7!A28,1)+1,SEARCH(")",Sheet7!A28,1)-SEARCH("(",Sheet7!A28,1)-1)</f>
        <v>Aus</v>
      </c>
      <c r="AD28" s="1">
        <f>SEARCH(" ",Sheet7!A28,1)</f>
        <v>3</v>
      </c>
      <c r="AE28" s="1" t="str">
        <f>LEFT(Sheet7!A28,SEARCH(" ",Sheet7!A28,1)-1)</f>
        <v>GS</v>
      </c>
      <c r="AF28" s="1" t="str">
        <f>MID(Sheet7!A28,SEARCH(" ",Sheet7!A28,1)+1,SEARCH("(",Sheet7!A28,1)-SEARCH(" ",Sheet7!A28,1)-2)</f>
        <v>Chappell</v>
      </c>
      <c r="AG28" s="1">
        <f t="shared" si="9"/>
        <v>8</v>
      </c>
      <c r="AH28" s="1" t="str">
        <f t="shared" si="10"/>
        <v>CHAPPELL</v>
      </c>
      <c r="AI28" s="1" t="str">
        <f t="shared" si="4"/>
        <v>GS Chappell belongs to Australia</v>
      </c>
    </row>
    <row r="29" spans="1:44" x14ac:dyDescent="0.3">
      <c r="A29" s="1">
        <v>28</v>
      </c>
      <c r="B29" s="2">
        <v>29573</v>
      </c>
      <c r="C29" t="s">
        <v>82</v>
      </c>
      <c r="D29" s="1">
        <v>105</v>
      </c>
      <c r="E29" s="1" t="s">
        <v>430</v>
      </c>
      <c r="F29" s="1">
        <v>186</v>
      </c>
      <c r="H29" s="1">
        <v>122</v>
      </c>
      <c r="I29" s="1">
        <v>12</v>
      </c>
      <c r="J29" s="1">
        <v>0</v>
      </c>
      <c r="K29" s="1">
        <v>86.06</v>
      </c>
      <c r="L29" s="1">
        <v>2</v>
      </c>
      <c r="M29" s="1" t="s">
        <v>4</v>
      </c>
      <c r="N29" s="1" t="s">
        <v>56</v>
      </c>
      <c r="O29" s="1">
        <f t="shared" si="0"/>
        <v>18</v>
      </c>
      <c r="P29" s="1">
        <f t="shared" si="1"/>
        <v>12</v>
      </c>
      <c r="Q29" s="1">
        <f t="shared" si="2"/>
        <v>1980</v>
      </c>
      <c r="R29" s="1">
        <f t="shared" si="3"/>
        <v>5</v>
      </c>
      <c r="S29" s="1" t="str">
        <f t="shared" si="5"/>
        <v>Slow</v>
      </c>
      <c r="T29" s="1" t="str">
        <f t="shared" si="6"/>
        <v>Ok</v>
      </c>
      <c r="U29" s="1" t="b">
        <f t="shared" si="7"/>
        <v>0</v>
      </c>
      <c r="V29" s="1">
        <f t="shared" si="8"/>
        <v>0</v>
      </c>
      <c r="W29" s="1" t="str">
        <f>VLOOKUP(K29,Master!$G$8:$H$12,2,1)</f>
        <v>Slow</v>
      </c>
      <c r="X29" s="1" t="str">
        <f>HLOOKUP(K29,Master!$F$3:$J$4,2,1)</f>
        <v>Slow</v>
      </c>
      <c r="Y29" s="1" t="s">
        <v>567</v>
      </c>
      <c r="Z29" s="1" t="s">
        <v>834</v>
      </c>
      <c r="AA29" s="1">
        <f>SEARCH("(",Sheet7!A29,1)</f>
        <v>11</v>
      </c>
      <c r="AB29" s="1">
        <f>SEARCH(")",Sheet7!A29,1)</f>
        <v>15</v>
      </c>
      <c r="AC29" s="1" t="str">
        <f>MID(Sheet7!A29,SEARCH("(",Sheet7!A29,1)+1,SEARCH(")",Sheet7!A29,1)-SEARCH("(",Sheet7!A29,1)-1)</f>
        <v>Aus</v>
      </c>
      <c r="AD29" s="1">
        <f>SEARCH(" ",Sheet7!A29,1)</f>
        <v>3</v>
      </c>
      <c r="AE29" s="1" t="str">
        <f>LEFT(Sheet7!A29,SEARCH(" ",Sheet7!A29,1)-1)</f>
        <v>AR</v>
      </c>
      <c r="AF29" s="1" t="str">
        <f>MID(Sheet7!A29,SEARCH(" ",Sheet7!A29,1)+1,SEARCH("(",Sheet7!A29,1)-SEARCH(" ",Sheet7!A29,1)-2)</f>
        <v>Border</v>
      </c>
      <c r="AG29" s="1">
        <f t="shared" si="9"/>
        <v>6</v>
      </c>
      <c r="AH29" s="1" t="str">
        <f t="shared" si="10"/>
        <v>BORDER</v>
      </c>
      <c r="AI29" s="1" t="str">
        <f t="shared" si="4"/>
        <v>AR Border belongs to Australia</v>
      </c>
    </row>
    <row r="30" spans="1:44" x14ac:dyDescent="0.3">
      <c r="A30" s="1">
        <v>29</v>
      </c>
      <c r="B30" s="2">
        <v>29618</v>
      </c>
      <c r="C30" t="s">
        <v>188</v>
      </c>
      <c r="D30" s="1">
        <v>102</v>
      </c>
      <c r="E30" s="1" t="s">
        <v>430</v>
      </c>
      <c r="F30" s="1">
        <v>202</v>
      </c>
      <c r="H30" s="1">
        <v>141</v>
      </c>
      <c r="I30" s="1">
        <v>7</v>
      </c>
      <c r="J30" s="1">
        <v>0</v>
      </c>
      <c r="K30" s="1">
        <v>72.34</v>
      </c>
      <c r="L30" s="1">
        <v>2</v>
      </c>
      <c r="M30" s="1" t="s">
        <v>18</v>
      </c>
      <c r="N30" s="1" t="s">
        <v>29</v>
      </c>
      <c r="O30" s="1">
        <f t="shared" si="0"/>
        <v>1</v>
      </c>
      <c r="P30" s="1">
        <f t="shared" si="1"/>
        <v>2</v>
      </c>
      <c r="Q30" s="1">
        <f t="shared" si="2"/>
        <v>1981</v>
      </c>
      <c r="R30" s="1">
        <f t="shared" si="3"/>
        <v>1</v>
      </c>
      <c r="S30" s="1" t="str">
        <f t="shared" si="5"/>
        <v>Slow</v>
      </c>
      <c r="T30" s="1" t="str">
        <f t="shared" si="6"/>
        <v>Ok</v>
      </c>
      <c r="U30" s="1" t="b">
        <f t="shared" si="7"/>
        <v>0</v>
      </c>
      <c r="V30" s="1">
        <f t="shared" si="8"/>
        <v>0</v>
      </c>
      <c r="W30" s="1" t="str">
        <f>VLOOKUP(K30,Master!$G$8:$H$12,2,1)</f>
        <v>Slow</v>
      </c>
      <c r="X30" s="1" t="str">
        <f>HLOOKUP(K30,Master!$F$3:$J$4,2,1)</f>
        <v>Slow</v>
      </c>
      <c r="Y30" s="1" t="s">
        <v>568</v>
      </c>
      <c r="Z30" s="1" t="s">
        <v>832</v>
      </c>
      <c r="AA30" s="1">
        <f>SEARCH("(",Sheet7!A30,1)</f>
        <v>10</v>
      </c>
      <c r="AB30" s="1">
        <f>SEARCH(")",Sheet7!A30,1)</f>
        <v>13</v>
      </c>
      <c r="AC30" s="1" t="str">
        <f>MID(Sheet7!A30,SEARCH("(",Sheet7!A30,1)+1,SEARCH(")",Sheet7!A30,1)-SEARCH("(",Sheet7!A30,1)-1)</f>
        <v>NZ</v>
      </c>
      <c r="AD30" s="1">
        <f>SEARCH(" ",Sheet7!A30,1)</f>
        <v>3</v>
      </c>
      <c r="AE30" s="1" t="str">
        <f>LEFT(Sheet7!A30,SEARCH(" ",Sheet7!A30,1)-1)</f>
        <v>BA</v>
      </c>
      <c r="AF30" s="1" t="str">
        <f>MID(Sheet7!A30,SEARCH(" ",Sheet7!A30,1)+1,SEARCH("(",Sheet7!A30,1)-SEARCH(" ",Sheet7!A30,1)-2)</f>
        <v>Edgar</v>
      </c>
      <c r="AG30" s="1">
        <f t="shared" si="9"/>
        <v>5</v>
      </c>
      <c r="AH30" s="1" t="str">
        <f t="shared" si="10"/>
        <v>EDGAR</v>
      </c>
      <c r="AI30" s="1" t="str">
        <f t="shared" si="4"/>
        <v>BA Edgar belongs to New Zealand</v>
      </c>
      <c r="AM30" s="1" t="s">
        <v>478</v>
      </c>
      <c r="AN30" s="1">
        <f>MAX(J:J)</f>
        <v>15</v>
      </c>
    </row>
    <row r="31" spans="1:44" x14ac:dyDescent="0.3">
      <c r="A31" s="1">
        <v>30</v>
      </c>
      <c r="B31" s="2">
        <v>29745</v>
      </c>
      <c r="C31" t="s">
        <v>168</v>
      </c>
      <c r="D31" s="1">
        <v>108</v>
      </c>
      <c r="E31" s="1" t="s">
        <v>432</v>
      </c>
      <c r="F31" s="1">
        <v>208</v>
      </c>
      <c r="H31" s="1">
        <v>150</v>
      </c>
      <c r="I31" s="1">
        <v>8</v>
      </c>
      <c r="J31" s="1">
        <v>0</v>
      </c>
      <c r="K31" s="1">
        <v>72</v>
      </c>
      <c r="L31" s="1">
        <v>1</v>
      </c>
      <c r="M31" s="1" t="s">
        <v>34</v>
      </c>
      <c r="N31" s="1" t="s">
        <v>54</v>
      </c>
      <c r="O31" s="1">
        <f t="shared" si="0"/>
        <v>8</v>
      </c>
      <c r="P31" s="1">
        <f t="shared" si="1"/>
        <v>6</v>
      </c>
      <c r="Q31" s="1">
        <f t="shared" si="2"/>
        <v>1981</v>
      </c>
      <c r="R31" s="1">
        <f t="shared" si="3"/>
        <v>2</v>
      </c>
      <c r="S31" s="1" t="str">
        <f t="shared" si="5"/>
        <v>Slow</v>
      </c>
      <c r="T31" s="1" t="str">
        <f t="shared" si="6"/>
        <v>Ok</v>
      </c>
      <c r="U31" s="1" t="b">
        <f t="shared" si="7"/>
        <v>0</v>
      </c>
      <c r="V31" s="1">
        <f t="shared" si="8"/>
        <v>0</v>
      </c>
      <c r="W31" s="1" t="str">
        <f>VLOOKUP(K31,Master!$G$8:$H$12,2,1)</f>
        <v>Slow</v>
      </c>
      <c r="X31" s="1" t="str">
        <f>HLOOKUP(K31,Master!$F$3:$J$4,2,1)</f>
        <v>Slow</v>
      </c>
      <c r="Y31" s="1" t="s">
        <v>569</v>
      </c>
      <c r="Z31" s="1" t="s">
        <v>834</v>
      </c>
      <c r="AA31" s="1">
        <f>SEARCH("(",Sheet7!A31,1)</f>
        <v>9</v>
      </c>
      <c r="AB31" s="1">
        <f>SEARCH(")",Sheet7!A31,1)</f>
        <v>13</v>
      </c>
      <c r="AC31" s="1" t="str">
        <f>MID(Sheet7!A31,SEARCH("(",Sheet7!A31,1)+1,SEARCH(")",Sheet7!A31,1)-SEARCH("(",Sheet7!A31,1)-1)</f>
        <v>Aus</v>
      </c>
      <c r="AD31" s="1">
        <f>SEARCH(" ",Sheet7!A31,1)</f>
        <v>3</v>
      </c>
      <c r="AE31" s="1" t="str">
        <f>LEFT(Sheet7!A31,SEARCH(" ",Sheet7!A31,1)-1)</f>
        <v>GM</v>
      </c>
      <c r="AF31" s="1" t="str">
        <f>MID(Sheet7!A31,SEARCH(" ",Sheet7!A31,1)+1,SEARCH("(",Sheet7!A31,1)-SEARCH(" ",Sheet7!A31,1)-2)</f>
        <v>Wood</v>
      </c>
      <c r="AG31" s="1">
        <f t="shared" si="9"/>
        <v>4</v>
      </c>
      <c r="AH31" s="1" t="str">
        <f t="shared" si="10"/>
        <v>WOOD</v>
      </c>
      <c r="AI31" s="1" t="str">
        <f t="shared" si="4"/>
        <v>GM Wood belongs to Australia</v>
      </c>
      <c r="AM31" s="1" t="s">
        <v>481</v>
      </c>
      <c r="AN31" s="1">
        <f>MIN(K:K)</f>
        <v>60.71</v>
      </c>
    </row>
    <row r="32" spans="1:44" x14ac:dyDescent="0.3">
      <c r="A32" s="1">
        <v>31</v>
      </c>
      <c r="B32" s="2">
        <v>29911</v>
      </c>
      <c r="C32" t="s">
        <v>97</v>
      </c>
      <c r="D32" s="1">
        <v>103</v>
      </c>
      <c r="E32" s="1" t="s">
        <v>432</v>
      </c>
      <c r="F32" s="1">
        <v>174</v>
      </c>
      <c r="H32" s="1">
        <v>161</v>
      </c>
      <c r="I32" s="1">
        <v>5</v>
      </c>
      <c r="J32" s="1">
        <v>1</v>
      </c>
      <c r="K32" s="1">
        <v>63.97</v>
      </c>
      <c r="L32" s="1">
        <v>1</v>
      </c>
      <c r="M32" s="1" t="s">
        <v>9</v>
      </c>
      <c r="N32" s="1" t="s">
        <v>29</v>
      </c>
      <c r="O32" s="1">
        <f t="shared" si="0"/>
        <v>21</v>
      </c>
      <c r="P32" s="1">
        <f t="shared" si="1"/>
        <v>11</v>
      </c>
      <c r="Q32" s="1">
        <f t="shared" si="2"/>
        <v>1981</v>
      </c>
      <c r="R32" s="1">
        <f t="shared" si="3"/>
        <v>7</v>
      </c>
      <c r="S32" s="1" t="str">
        <f t="shared" si="5"/>
        <v>Slow</v>
      </c>
      <c r="T32" s="1" t="str">
        <f t="shared" si="6"/>
        <v>Ok</v>
      </c>
      <c r="U32" s="1" t="b">
        <f t="shared" si="7"/>
        <v>0</v>
      </c>
      <c r="V32" s="1">
        <f t="shared" si="8"/>
        <v>0</v>
      </c>
      <c r="W32" s="1" t="str">
        <f>VLOOKUP(K32,Master!$G$8:$H$12,2,1)</f>
        <v>Slow</v>
      </c>
      <c r="X32" s="1" t="str">
        <f>HLOOKUP(K32,Master!$F$3:$J$4,2,1)</f>
        <v>Slow</v>
      </c>
      <c r="Y32" s="1" t="s">
        <v>564</v>
      </c>
      <c r="Z32" s="1" t="s">
        <v>831</v>
      </c>
      <c r="AA32" s="1">
        <f>SEARCH("(",Sheet7!A32,1)</f>
        <v>14</v>
      </c>
      <c r="AB32" s="1">
        <f>SEARCH(")",Sheet7!A32,1)</f>
        <v>17</v>
      </c>
      <c r="AC32" s="1" t="str">
        <f>MID(Sheet7!A32,SEARCH("(",Sheet7!A32,1)+1,SEARCH(")",Sheet7!A32,1)-SEARCH("(",Sheet7!A32,1)-1)</f>
        <v>WI</v>
      </c>
      <c r="AD32" s="1">
        <f>SEARCH(" ",Sheet7!A32,1)</f>
        <v>3</v>
      </c>
      <c r="AE32" s="1" t="str">
        <f>LEFT(Sheet7!A32,SEARCH(" ",Sheet7!A32,1)-1)</f>
        <v>CG</v>
      </c>
      <c r="AF32" s="1" t="str">
        <f>MID(Sheet7!A32,SEARCH(" ",Sheet7!A32,1)+1,SEARCH("(",Sheet7!A32,1)-SEARCH(" ",Sheet7!A32,1)-2)</f>
        <v>Greenidge</v>
      </c>
      <c r="AG32" s="1">
        <f t="shared" si="9"/>
        <v>9</v>
      </c>
      <c r="AH32" s="1" t="str">
        <f t="shared" si="10"/>
        <v>GREENIDGE</v>
      </c>
      <c r="AI32" s="1" t="str">
        <f t="shared" si="4"/>
        <v>CG Greenidge belongs to West Indies</v>
      </c>
    </row>
    <row r="33" spans="1:39" x14ac:dyDescent="0.3">
      <c r="A33" s="1">
        <v>32</v>
      </c>
      <c r="B33" s="2">
        <v>29914</v>
      </c>
      <c r="C33" t="s">
        <v>318</v>
      </c>
      <c r="D33" s="1">
        <v>117</v>
      </c>
      <c r="E33" s="1" t="s">
        <v>430</v>
      </c>
      <c r="F33" s="1">
        <v>200</v>
      </c>
      <c r="H33" s="1">
        <v>159</v>
      </c>
      <c r="I33" s="1">
        <v>10</v>
      </c>
      <c r="J33" s="1">
        <v>0</v>
      </c>
      <c r="K33" s="1">
        <v>73.58</v>
      </c>
      <c r="L33" s="1">
        <v>2</v>
      </c>
      <c r="M33" s="1" t="s">
        <v>11</v>
      </c>
      <c r="N33" s="1" t="s">
        <v>56</v>
      </c>
      <c r="O33" s="1">
        <f t="shared" si="0"/>
        <v>24</v>
      </c>
      <c r="P33" s="1">
        <f t="shared" si="1"/>
        <v>11</v>
      </c>
      <c r="Q33" s="1">
        <f t="shared" si="2"/>
        <v>1981</v>
      </c>
      <c r="R33" s="1">
        <f t="shared" si="3"/>
        <v>3</v>
      </c>
      <c r="S33" s="1" t="str">
        <f t="shared" si="5"/>
        <v>Slow</v>
      </c>
      <c r="T33" s="1" t="str">
        <f t="shared" si="6"/>
        <v>Ok</v>
      </c>
      <c r="U33" s="1" t="b">
        <f t="shared" si="7"/>
        <v>0</v>
      </c>
      <c r="V33" s="1">
        <f t="shared" si="8"/>
        <v>0</v>
      </c>
      <c r="W33" s="1" t="str">
        <f>VLOOKUP(K33,Master!$G$8:$H$12,2,1)</f>
        <v>Slow</v>
      </c>
      <c r="X33" s="1" t="str">
        <f>HLOOKUP(K33,Master!$F$3:$J$4,2,1)</f>
        <v>Slow</v>
      </c>
      <c r="Y33" s="1" t="s">
        <v>570</v>
      </c>
      <c r="Z33" s="1" t="s">
        <v>834</v>
      </c>
      <c r="AA33" s="1">
        <f>SEARCH("(",Sheet7!A33,1)</f>
        <v>10</v>
      </c>
      <c r="AB33" s="1">
        <f>SEARCH(")",Sheet7!A33,1)</f>
        <v>14</v>
      </c>
      <c r="AC33" s="1" t="str">
        <f>MID(Sheet7!A33,SEARCH("(",Sheet7!A33,1)+1,SEARCH(")",Sheet7!A33,1)-SEARCH("(",Sheet7!A33,1)-1)</f>
        <v>Aus</v>
      </c>
      <c r="AD33" s="1">
        <f>SEARCH(" ",Sheet7!A33,1)</f>
        <v>3</v>
      </c>
      <c r="AE33" s="1" t="str">
        <f>LEFT(Sheet7!A33,SEARCH(" ",Sheet7!A33,1)-1)</f>
        <v>BM</v>
      </c>
      <c r="AF33" s="1" t="str">
        <f>MID(Sheet7!A33,SEARCH(" ",Sheet7!A33,1)+1,SEARCH("(",Sheet7!A33,1)-SEARCH(" ",Sheet7!A33,1)-2)</f>
        <v>Laird</v>
      </c>
      <c r="AG33" s="1">
        <f t="shared" si="9"/>
        <v>5</v>
      </c>
      <c r="AH33" s="1" t="str">
        <f t="shared" si="10"/>
        <v>LAIRD</v>
      </c>
      <c r="AI33" s="1" t="str">
        <f t="shared" si="4"/>
        <v>BM Laird belongs to Australia</v>
      </c>
    </row>
    <row r="34" spans="1:39" x14ac:dyDescent="0.3">
      <c r="A34" s="1">
        <v>33</v>
      </c>
      <c r="B34" s="2">
        <v>29937</v>
      </c>
      <c r="C34" t="s">
        <v>153</v>
      </c>
      <c r="D34" s="1">
        <v>108</v>
      </c>
      <c r="E34" s="1" t="s">
        <v>432</v>
      </c>
      <c r="F34" s="1">
        <v>145</v>
      </c>
      <c r="H34" s="1">
        <v>110</v>
      </c>
      <c r="I34" s="1">
        <v>12</v>
      </c>
      <c r="J34" s="1">
        <v>0</v>
      </c>
      <c r="K34" s="1">
        <v>98.18</v>
      </c>
      <c r="L34" s="1">
        <v>2</v>
      </c>
      <c r="M34" s="1" t="s">
        <v>18</v>
      </c>
      <c r="N34" s="1" t="s">
        <v>56</v>
      </c>
      <c r="O34" s="1">
        <f t="shared" si="0"/>
        <v>17</v>
      </c>
      <c r="P34" s="1">
        <f t="shared" si="1"/>
        <v>12</v>
      </c>
      <c r="Q34" s="1">
        <f t="shared" si="2"/>
        <v>1981</v>
      </c>
      <c r="R34" s="1">
        <f t="shared" si="3"/>
        <v>5</v>
      </c>
      <c r="S34" s="1" t="str">
        <f t="shared" si="5"/>
        <v>Slow</v>
      </c>
      <c r="T34" s="1" t="str">
        <f t="shared" si="6"/>
        <v>Ok</v>
      </c>
      <c r="U34" s="1" t="b">
        <f t="shared" si="7"/>
        <v>0</v>
      </c>
      <c r="V34" s="1">
        <f t="shared" si="8"/>
        <v>0</v>
      </c>
      <c r="W34" s="1" t="str">
        <f>VLOOKUP(K34,Master!$G$8:$H$12,2,1)</f>
        <v>Slow</v>
      </c>
      <c r="X34" s="1" t="str">
        <f>HLOOKUP(K34,Master!$F$3:$J$4,2,1)</f>
        <v>Slow</v>
      </c>
      <c r="Y34" s="1" t="s">
        <v>571</v>
      </c>
      <c r="Z34" s="1" t="s">
        <v>833</v>
      </c>
      <c r="AA34" s="1">
        <f>SEARCH("(",Sheet7!A34,1)</f>
        <v>14</v>
      </c>
      <c r="AB34" s="1">
        <f>SEARCH(")",Sheet7!A34,1)</f>
        <v>18</v>
      </c>
      <c r="AC34" s="1" t="str">
        <f>MID(Sheet7!A34,SEARCH("(",Sheet7!A34,1)+1,SEARCH(")",Sheet7!A34,1)-SEARCH("(",Sheet7!A34,1)-1)</f>
        <v>Pak</v>
      </c>
      <c r="AD34" s="1">
        <f>SEARCH(" ",Sheet7!A34,1)</f>
        <v>7</v>
      </c>
      <c r="AE34" s="1" t="str">
        <f>LEFT(Sheet7!A34,SEARCH(" ",Sheet7!A34,1)-1)</f>
        <v>Zaheer</v>
      </c>
      <c r="AF34" s="1" t="str">
        <f>MID(Sheet7!A34,SEARCH(" ",Sheet7!A34,1)+1,SEARCH("(",Sheet7!A34,1)-SEARCH(" ",Sheet7!A34,1)-2)</f>
        <v>Abbas</v>
      </c>
      <c r="AG34" s="1">
        <f t="shared" si="9"/>
        <v>5</v>
      </c>
      <c r="AH34" s="1" t="str">
        <f t="shared" si="10"/>
        <v>ABBAS</v>
      </c>
      <c r="AI34" s="1" t="str">
        <f t="shared" si="4"/>
        <v>Zaheer Abbas belongs to Pakistan</v>
      </c>
      <c r="AK34" s="1">
        <f>MATCH(AL34,AG:AG,0)</f>
        <v>317</v>
      </c>
      <c r="AL34" s="1">
        <f>MAX(AG:AG)</f>
        <v>13</v>
      </c>
      <c r="AM34" s="1">
        <f>COUNTIF(AG:AG,AL34)</f>
        <v>8</v>
      </c>
    </row>
    <row r="35" spans="1:39" x14ac:dyDescent="0.3">
      <c r="A35" s="1">
        <v>34</v>
      </c>
      <c r="B35" s="2">
        <v>29995</v>
      </c>
      <c r="C35" t="s">
        <v>163</v>
      </c>
      <c r="D35" s="1">
        <v>108</v>
      </c>
      <c r="E35" s="1" t="s">
        <v>432</v>
      </c>
      <c r="F35" s="1">
        <v>138</v>
      </c>
      <c r="H35" s="1">
        <v>92</v>
      </c>
      <c r="I35" s="1">
        <v>15</v>
      </c>
      <c r="J35" s="1">
        <v>0</v>
      </c>
      <c r="K35" s="1">
        <v>117.39</v>
      </c>
      <c r="L35" s="1">
        <v>2</v>
      </c>
      <c r="M35" s="1" t="s">
        <v>31</v>
      </c>
      <c r="N35" s="1" t="s">
        <v>253</v>
      </c>
      <c r="O35" s="1">
        <f t="shared" si="0"/>
        <v>13</v>
      </c>
      <c r="P35" s="1">
        <f t="shared" si="1"/>
        <v>2</v>
      </c>
      <c r="Q35" s="1">
        <f t="shared" si="2"/>
        <v>1982</v>
      </c>
      <c r="R35" s="1">
        <f t="shared" si="3"/>
        <v>7</v>
      </c>
      <c r="S35" s="1" t="str">
        <f t="shared" si="5"/>
        <v>Ok</v>
      </c>
      <c r="T35" s="1" t="str">
        <f t="shared" si="6"/>
        <v>Ok</v>
      </c>
      <c r="U35" s="1" t="b">
        <f t="shared" si="7"/>
        <v>0</v>
      </c>
      <c r="V35" s="1">
        <f t="shared" si="8"/>
        <v>0</v>
      </c>
      <c r="W35" s="1" t="str">
        <f>VLOOKUP(K35,Master!$G$8:$H$12,2,1)</f>
        <v>Ok</v>
      </c>
      <c r="X35" s="1" t="str">
        <f>HLOOKUP(K35,Master!$F$3:$J$4,2,1)</f>
        <v>Ok</v>
      </c>
      <c r="Y35" s="1" t="s">
        <v>560</v>
      </c>
      <c r="Z35" s="1" t="s">
        <v>834</v>
      </c>
      <c r="AA35" s="1">
        <f>SEARCH("(",Sheet7!A35,1)</f>
        <v>13</v>
      </c>
      <c r="AB35" s="1">
        <f>SEARCH(")",Sheet7!A35,1)</f>
        <v>17</v>
      </c>
      <c r="AC35" s="1" t="str">
        <f>MID(Sheet7!A35,SEARCH("(",Sheet7!A35,1)+1,SEARCH(")",Sheet7!A35,1)-SEARCH("(",Sheet7!A35,1)-1)</f>
        <v>Aus</v>
      </c>
      <c r="AD35" s="1">
        <f>SEARCH(" ",Sheet7!A35,1)</f>
        <v>3</v>
      </c>
      <c r="AE35" s="1" t="str">
        <f>LEFT(Sheet7!A35,SEARCH(" ",Sheet7!A35,1)-1)</f>
        <v>GS</v>
      </c>
      <c r="AF35" s="1" t="str">
        <f>MID(Sheet7!A35,SEARCH(" ",Sheet7!A35,1)+1,SEARCH("(",Sheet7!A35,1)-SEARCH(" ",Sheet7!A35,1)-2)</f>
        <v>Chappell</v>
      </c>
      <c r="AG35" s="1">
        <f t="shared" si="9"/>
        <v>8</v>
      </c>
      <c r="AH35" s="1" t="str">
        <f t="shared" si="10"/>
        <v>CHAPPELL</v>
      </c>
      <c r="AI35" s="1" t="str">
        <f t="shared" si="4"/>
        <v>GS Chappell belongs to Australia</v>
      </c>
      <c r="AK35" s="1" t="str">
        <f>INDEX(AF:AF,AK34)</f>
        <v>Kaluwitharana</v>
      </c>
    </row>
    <row r="36" spans="1:39" x14ac:dyDescent="0.3">
      <c r="A36" s="1">
        <v>35</v>
      </c>
      <c r="B36" s="2">
        <v>30039</v>
      </c>
      <c r="C36" t="s">
        <v>153</v>
      </c>
      <c r="D36" s="1">
        <v>123</v>
      </c>
      <c r="E36" s="1" t="s">
        <v>432</v>
      </c>
      <c r="F36" s="1" t="s">
        <v>214</v>
      </c>
      <c r="H36" s="1">
        <v>87</v>
      </c>
      <c r="I36" s="1">
        <v>15</v>
      </c>
      <c r="J36" s="1">
        <v>3</v>
      </c>
      <c r="K36" s="1">
        <v>141.37</v>
      </c>
      <c r="L36" s="1">
        <v>1</v>
      </c>
      <c r="M36" s="1" t="s">
        <v>13</v>
      </c>
      <c r="N36" s="1" t="s">
        <v>209</v>
      </c>
      <c r="O36" s="1">
        <f t="shared" si="0"/>
        <v>29</v>
      </c>
      <c r="P36" s="1">
        <f t="shared" si="1"/>
        <v>3</v>
      </c>
      <c r="Q36" s="1">
        <f t="shared" si="2"/>
        <v>1982</v>
      </c>
      <c r="R36" s="1">
        <f t="shared" si="3"/>
        <v>2</v>
      </c>
      <c r="S36" s="1" t="str">
        <f t="shared" si="5"/>
        <v>Ok</v>
      </c>
      <c r="T36" s="1" t="str">
        <f t="shared" si="6"/>
        <v>Ok</v>
      </c>
      <c r="U36" s="1" t="b">
        <f t="shared" si="7"/>
        <v>0</v>
      </c>
      <c r="V36" s="1">
        <f t="shared" si="8"/>
        <v>0</v>
      </c>
      <c r="W36" s="1" t="str">
        <f>VLOOKUP(K36,Master!$G$8:$H$12,2,1)</f>
        <v>Ok</v>
      </c>
      <c r="X36" s="1" t="str">
        <f>HLOOKUP(K36,Master!$F$3:$J$4,2,1)</f>
        <v>Ok</v>
      </c>
      <c r="Y36" s="1" t="s">
        <v>571</v>
      </c>
      <c r="Z36" s="1" t="s">
        <v>833</v>
      </c>
      <c r="AA36" s="1">
        <f>SEARCH("(",Sheet7!A36,1)</f>
        <v>14</v>
      </c>
      <c r="AB36" s="1">
        <f>SEARCH(")",Sheet7!A36,1)</f>
        <v>18</v>
      </c>
      <c r="AC36" s="1" t="str">
        <f>MID(Sheet7!A36,SEARCH("(",Sheet7!A36,1)+1,SEARCH(")",Sheet7!A36,1)-SEARCH("(",Sheet7!A36,1)-1)</f>
        <v>Pak</v>
      </c>
      <c r="AD36" s="1">
        <f>SEARCH(" ",Sheet7!A36,1)</f>
        <v>7</v>
      </c>
      <c r="AE36" s="1" t="str">
        <f>LEFT(Sheet7!A36,SEARCH(" ",Sheet7!A36,1)-1)</f>
        <v>Zaheer</v>
      </c>
      <c r="AF36" s="1" t="str">
        <f>MID(Sheet7!A36,SEARCH(" ",Sheet7!A36,1)+1,SEARCH("(",Sheet7!A36,1)-SEARCH(" ",Sheet7!A36,1)-2)</f>
        <v>Abbas</v>
      </c>
      <c r="AG36" s="1">
        <f t="shared" si="9"/>
        <v>5</v>
      </c>
      <c r="AH36" s="1" t="str">
        <f t="shared" si="10"/>
        <v>ABBAS</v>
      </c>
      <c r="AI36" s="1" t="str">
        <f t="shared" si="4"/>
        <v>Zaheer Abbas belongs to Pakistan</v>
      </c>
      <c r="AK36" s="1">
        <f ca="1">MATCH(AL34,OFFSET(AG1,AK34,0,COUNT(AG:AG)-AK34,1),0)</f>
        <v>217</v>
      </c>
      <c r="AL36" s="1" t="str">
        <f ca="1">INDEX(AF:AF,AK34+AK36)</f>
        <v>Kaluwitharana</v>
      </c>
    </row>
    <row r="37" spans="1:39" x14ac:dyDescent="0.3">
      <c r="A37" s="1">
        <v>36</v>
      </c>
      <c r="B37" s="2">
        <v>30149</v>
      </c>
      <c r="C37" t="s">
        <v>116</v>
      </c>
      <c r="D37" s="1">
        <v>118</v>
      </c>
      <c r="E37" s="1" t="s">
        <v>432</v>
      </c>
      <c r="F37" s="1" t="s">
        <v>214</v>
      </c>
      <c r="H37" s="1">
        <v>121</v>
      </c>
      <c r="I37" s="1">
        <v>14</v>
      </c>
      <c r="J37" s="1">
        <v>0</v>
      </c>
      <c r="K37" s="1">
        <v>97.52</v>
      </c>
      <c r="L37" s="1">
        <v>2</v>
      </c>
      <c r="M37" s="1" t="s">
        <v>9</v>
      </c>
      <c r="N37" s="1" t="s">
        <v>53</v>
      </c>
      <c r="O37" s="1">
        <f t="shared" si="0"/>
        <v>17</v>
      </c>
      <c r="P37" s="1">
        <f t="shared" si="1"/>
        <v>7</v>
      </c>
      <c r="Q37" s="1">
        <f t="shared" si="2"/>
        <v>1982</v>
      </c>
      <c r="R37" s="1">
        <f t="shared" si="3"/>
        <v>7</v>
      </c>
      <c r="S37" s="1" t="str">
        <f t="shared" si="5"/>
        <v>Slow</v>
      </c>
      <c r="T37" s="1" t="str">
        <f t="shared" si="6"/>
        <v>Ok</v>
      </c>
      <c r="U37" s="1" t="b">
        <f t="shared" si="7"/>
        <v>0</v>
      </c>
      <c r="V37" s="1">
        <f t="shared" si="8"/>
        <v>0</v>
      </c>
      <c r="W37" s="1" t="str">
        <f>VLOOKUP(K37,Master!$G$8:$H$12,2,1)</f>
        <v>Slow</v>
      </c>
      <c r="X37" s="1" t="str">
        <f>HLOOKUP(K37,Master!$F$3:$J$4,2,1)</f>
        <v>Slow</v>
      </c>
      <c r="Y37" s="1" t="s">
        <v>572</v>
      </c>
      <c r="Z37" s="1" t="s">
        <v>830</v>
      </c>
      <c r="AA37" s="1">
        <f>SEARCH("(",Sheet7!A37,1)</f>
        <v>9</v>
      </c>
      <c r="AB37" s="1">
        <f>SEARCH(")",Sheet7!A37,1)</f>
        <v>13</v>
      </c>
      <c r="AC37" s="1" t="str">
        <f>MID(Sheet7!A37,SEARCH("(",Sheet7!A37,1)+1,SEARCH(")",Sheet7!A37,1)-SEARCH("(",Sheet7!A37,1)-1)</f>
        <v>Eng</v>
      </c>
      <c r="AD37" s="1">
        <f>SEARCH(" ",Sheet7!A37,1)</f>
        <v>3</v>
      </c>
      <c r="AE37" s="1" t="str">
        <f>LEFT(Sheet7!A37,SEARCH(" ",Sheet7!A37,1)-1)</f>
        <v>AJ</v>
      </c>
      <c r="AF37" s="1" t="str">
        <f>MID(Sheet7!A37,SEARCH(" ",Sheet7!A37,1)+1,SEARCH("(",Sheet7!A37,1)-SEARCH(" ",Sheet7!A37,1)-2)</f>
        <v>Lamb</v>
      </c>
      <c r="AG37" s="1">
        <f t="shared" si="9"/>
        <v>4</v>
      </c>
      <c r="AH37" s="1" t="str">
        <f t="shared" si="10"/>
        <v>LAMB</v>
      </c>
      <c r="AI37" s="1" t="str">
        <f t="shared" si="4"/>
        <v>AJ Lamb belongs to England</v>
      </c>
      <c r="AK37" s="1">
        <f ca="1">AK36+AK34</f>
        <v>534</v>
      </c>
    </row>
    <row r="38" spans="1:39" x14ac:dyDescent="0.3">
      <c r="A38" s="1">
        <v>37</v>
      </c>
      <c r="B38" s="2">
        <v>30209</v>
      </c>
      <c r="C38" t="s">
        <v>303</v>
      </c>
      <c r="D38" s="1">
        <v>102</v>
      </c>
      <c r="E38" s="1" t="s">
        <v>432</v>
      </c>
      <c r="F38" s="1" t="s">
        <v>214</v>
      </c>
      <c r="H38" s="1">
        <v>114</v>
      </c>
      <c r="I38" s="1">
        <v>8</v>
      </c>
      <c r="J38" s="1" t="s">
        <v>214</v>
      </c>
      <c r="K38" s="1">
        <v>89.47</v>
      </c>
      <c r="L38" s="1">
        <v>1</v>
      </c>
      <c r="M38" s="1" t="s">
        <v>4</v>
      </c>
      <c r="N38" s="1" t="s">
        <v>200</v>
      </c>
      <c r="O38" s="1">
        <f t="shared" si="0"/>
        <v>15</v>
      </c>
      <c r="P38" s="1">
        <f t="shared" si="1"/>
        <v>9</v>
      </c>
      <c r="Q38" s="1">
        <f t="shared" si="2"/>
        <v>1982</v>
      </c>
      <c r="R38" s="1">
        <f t="shared" si="3"/>
        <v>4</v>
      </c>
      <c r="S38" s="1" t="str">
        <f t="shared" si="5"/>
        <v>Slow</v>
      </c>
      <c r="T38" s="1" t="str">
        <f t="shared" si="6"/>
        <v>Ok</v>
      </c>
      <c r="U38" s="1" t="b">
        <f t="shared" si="7"/>
        <v>1</v>
      </c>
      <c r="V38" s="1">
        <f t="shared" si="8"/>
        <v>1</v>
      </c>
      <c r="W38" s="1" t="str">
        <f>VLOOKUP(K38,Master!$G$8:$H$12,2,1)</f>
        <v>Slow</v>
      </c>
      <c r="X38" s="1" t="str">
        <f>HLOOKUP(K38,Master!$F$3:$J$4,2,1)</f>
        <v>Slow</v>
      </c>
      <c r="Y38" s="1" t="s">
        <v>573</v>
      </c>
      <c r="Z38" s="1" t="s">
        <v>835</v>
      </c>
      <c r="AA38" s="1">
        <f>SEARCH("(",Sheet7!A38,1)</f>
        <v>9</v>
      </c>
      <c r="AB38" s="1">
        <f>SEARCH(")",Sheet7!A38,1)</f>
        <v>12</v>
      </c>
      <c r="AC38" s="1" t="str">
        <f>MID(Sheet7!A38,SEARCH("(",Sheet7!A38,1)+1,SEARCH(")",Sheet7!A38,1)-SEARCH("(",Sheet7!A38,1)-1)</f>
        <v>SL</v>
      </c>
      <c r="AD38" s="1">
        <f>SEARCH(" ",Sheet7!A38,1)</f>
        <v>3</v>
      </c>
      <c r="AE38" s="1" t="str">
        <f>LEFT(Sheet7!A38,SEARCH(" ",Sheet7!A38,1)-1)</f>
        <v>RL</v>
      </c>
      <c r="AF38" s="1" t="str">
        <f>MID(Sheet7!A38,SEARCH(" ",Sheet7!A38,1)+1,SEARCH("(",Sheet7!A38,1)-SEARCH(" ",Sheet7!A38,1)-2)</f>
        <v>Dias</v>
      </c>
      <c r="AG38" s="1">
        <f t="shared" si="9"/>
        <v>4</v>
      </c>
      <c r="AH38" s="1" t="str">
        <f t="shared" si="10"/>
        <v>DIAS</v>
      </c>
      <c r="AI38" s="1" t="str">
        <f t="shared" si="4"/>
        <v>RL Dias belongs to Sri Lanka</v>
      </c>
      <c r="AJ38" s="1">
        <f ca="1">AK37+AK38</f>
        <v>650</v>
      </c>
      <c r="AK38" s="1">
        <f ca="1">MATCH($AL$34,OFFSET($AG$1,AK37,0,COUNT(AG:AG)-AK37,1),0)</f>
        <v>116</v>
      </c>
      <c r="AL38" s="1" t="str">
        <f ca="1">INDEX(AF:AF,AJ38)</f>
        <v>van Noortwijk</v>
      </c>
    </row>
    <row r="39" spans="1:39" x14ac:dyDescent="0.3">
      <c r="A39" s="1">
        <v>38</v>
      </c>
      <c r="B39" s="2">
        <v>30214</v>
      </c>
      <c r="C39" t="s">
        <v>184</v>
      </c>
      <c r="D39" s="1">
        <v>104</v>
      </c>
      <c r="E39" s="1" t="s">
        <v>432</v>
      </c>
      <c r="F39" s="1">
        <v>160</v>
      </c>
      <c r="H39" s="1">
        <v>101</v>
      </c>
      <c r="I39" s="1">
        <v>15</v>
      </c>
      <c r="J39" s="1">
        <v>0</v>
      </c>
      <c r="K39" s="1">
        <v>102.97</v>
      </c>
      <c r="L39" s="1">
        <v>1</v>
      </c>
      <c r="M39" s="1" t="s">
        <v>18</v>
      </c>
      <c r="N39" s="1" t="s">
        <v>326</v>
      </c>
      <c r="O39" s="1">
        <f t="shared" si="0"/>
        <v>20</v>
      </c>
      <c r="P39" s="1">
        <f t="shared" si="1"/>
        <v>9</v>
      </c>
      <c r="Q39" s="1">
        <f t="shared" si="2"/>
        <v>1982</v>
      </c>
      <c r="R39" s="1">
        <f t="shared" si="3"/>
        <v>2</v>
      </c>
      <c r="S39" s="1" t="str">
        <f t="shared" si="5"/>
        <v>Ok</v>
      </c>
      <c r="T39" s="1" t="str">
        <f t="shared" si="6"/>
        <v>Ok</v>
      </c>
      <c r="U39" s="1" t="b">
        <f t="shared" si="7"/>
        <v>0</v>
      </c>
      <c r="V39" s="1">
        <f t="shared" si="8"/>
        <v>0</v>
      </c>
      <c r="W39" s="1" t="str">
        <f>VLOOKUP(K39,Master!$G$8:$H$12,2,1)</f>
        <v>Ok</v>
      </c>
      <c r="X39" s="1" t="str">
        <f>HLOOKUP(K39,Master!$F$3:$J$4,2,1)</f>
        <v>Ok</v>
      </c>
      <c r="Y39" s="1" t="s">
        <v>574</v>
      </c>
      <c r="Z39" s="1" t="s">
        <v>833</v>
      </c>
      <c r="AA39" s="1">
        <f>SEARCH("(",Sheet7!A39,1)</f>
        <v>13</v>
      </c>
      <c r="AB39" s="1">
        <f>SEARCH(")",Sheet7!A39,1)</f>
        <v>17</v>
      </c>
      <c r="AC39" s="1" t="str">
        <f>MID(Sheet7!A39,SEARCH("(",Sheet7!A39,1)+1,SEARCH(")",Sheet7!A39,1)-SEARCH("(",Sheet7!A39,1)-1)</f>
        <v>Pak</v>
      </c>
      <c r="AD39" s="1">
        <f>SEARCH(" ",Sheet7!A39,1)</f>
        <v>7</v>
      </c>
      <c r="AE39" s="1" t="str">
        <f>LEFT(Sheet7!A39,SEARCH(" ",Sheet7!A39,1)-1)</f>
        <v>Mohsin</v>
      </c>
      <c r="AF39" s="1" t="str">
        <f>MID(Sheet7!A39,SEARCH(" ",Sheet7!A39,1)+1,SEARCH("(",Sheet7!A39,1)-SEARCH(" ",Sheet7!A39,1)-2)</f>
        <v>Khan</v>
      </c>
      <c r="AG39" s="1">
        <f t="shared" si="9"/>
        <v>4</v>
      </c>
      <c r="AH39" s="1" t="str">
        <f t="shared" si="10"/>
        <v>KHAN</v>
      </c>
      <c r="AI39" s="1" t="str">
        <f t="shared" si="4"/>
        <v>Mohsin Khan belongs to Pakistan</v>
      </c>
      <c r="AJ39" s="1">
        <f ca="1">AJ38+AK39</f>
        <v>862</v>
      </c>
      <c r="AK39" s="1">
        <f ca="1">MATCH($AL$34,OFFSET($AG$1,AJ38,0,COUNT(AG:AG)-AJ38,1),0)</f>
        <v>212</v>
      </c>
      <c r="AL39" s="1" t="str">
        <f ca="1">INDEX(AF:AF,AJ39)</f>
        <v>ten Doeschate</v>
      </c>
    </row>
    <row r="40" spans="1:39" x14ac:dyDescent="0.3">
      <c r="A40" s="1">
        <v>39</v>
      </c>
      <c r="B40" s="2">
        <v>30220</v>
      </c>
      <c r="C40" t="s">
        <v>303</v>
      </c>
      <c r="D40" s="1">
        <v>121</v>
      </c>
      <c r="E40" s="1" t="s">
        <v>432</v>
      </c>
      <c r="F40" s="1" t="s">
        <v>214</v>
      </c>
      <c r="H40" s="1">
        <v>144</v>
      </c>
      <c r="I40" s="1">
        <v>11</v>
      </c>
      <c r="J40" s="1" t="s">
        <v>214</v>
      </c>
      <c r="K40" s="1">
        <v>84.02</v>
      </c>
      <c r="L40" s="1">
        <v>1</v>
      </c>
      <c r="M40" s="1" t="s">
        <v>4</v>
      </c>
      <c r="N40" s="1" t="s">
        <v>42</v>
      </c>
      <c r="O40" s="1">
        <f t="shared" si="0"/>
        <v>26</v>
      </c>
      <c r="P40" s="1">
        <f t="shared" si="1"/>
        <v>9</v>
      </c>
      <c r="Q40" s="1">
        <f t="shared" si="2"/>
        <v>1982</v>
      </c>
      <c r="R40" s="1">
        <f t="shared" si="3"/>
        <v>1</v>
      </c>
      <c r="S40" s="1" t="str">
        <f t="shared" si="5"/>
        <v>Slow</v>
      </c>
      <c r="T40" s="1" t="str">
        <f t="shared" si="6"/>
        <v>Ok</v>
      </c>
      <c r="U40" s="1" t="b">
        <f t="shared" si="7"/>
        <v>1</v>
      </c>
      <c r="V40" s="1">
        <f t="shared" si="8"/>
        <v>1</v>
      </c>
      <c r="W40" s="1" t="str">
        <f>VLOOKUP(K40,Master!$G$8:$H$12,2,1)</f>
        <v>Slow</v>
      </c>
      <c r="X40" s="1" t="str">
        <f>HLOOKUP(K40,Master!$F$3:$J$4,2,1)</f>
        <v>Slow</v>
      </c>
      <c r="Y40" s="1" t="s">
        <v>573</v>
      </c>
      <c r="Z40" s="1" t="s">
        <v>835</v>
      </c>
      <c r="AA40" s="1">
        <f>SEARCH("(",Sheet7!A40,1)</f>
        <v>9</v>
      </c>
      <c r="AB40" s="1">
        <f>SEARCH(")",Sheet7!A40,1)</f>
        <v>12</v>
      </c>
      <c r="AC40" s="1" t="str">
        <f>MID(Sheet7!A40,SEARCH("(",Sheet7!A40,1)+1,SEARCH(")",Sheet7!A40,1)-SEARCH("(",Sheet7!A40,1)-1)</f>
        <v>SL</v>
      </c>
      <c r="AD40" s="1">
        <f>SEARCH(" ",Sheet7!A40,1)</f>
        <v>3</v>
      </c>
      <c r="AE40" s="1" t="str">
        <f>LEFT(Sheet7!A40,SEARCH(" ",Sheet7!A40,1)-1)</f>
        <v>RL</v>
      </c>
      <c r="AF40" s="1" t="str">
        <f>MID(Sheet7!A40,SEARCH(" ",Sheet7!A40,1)+1,SEARCH("(",Sheet7!A40,1)-SEARCH(" ",Sheet7!A40,1)-2)</f>
        <v>Dias</v>
      </c>
      <c r="AG40" s="1">
        <f t="shared" si="9"/>
        <v>4</v>
      </c>
      <c r="AH40" s="1" t="str">
        <f t="shared" si="10"/>
        <v>DIAS</v>
      </c>
      <c r="AI40" s="1" t="str">
        <f t="shared" si="4"/>
        <v>RL Dias belongs to Sri Lanka</v>
      </c>
      <c r="AJ40" s="1">
        <f t="shared" ref="AJ40:AJ77" ca="1" si="13">AJ39+AK40</f>
        <v>988</v>
      </c>
      <c r="AK40" s="1">
        <f t="shared" ref="AK40:AK77" ca="1" si="14">MATCH($AL$34,OFFSET($AG$1,AJ39,0,COUNT(AG:AG)-AJ39,1),0)</f>
        <v>126</v>
      </c>
      <c r="AL40" s="1" t="str">
        <f t="shared" ref="AL40:AL77" ca="1" si="15">INDEX(AF:AF,AJ40)</f>
        <v>ten Doeschate</v>
      </c>
    </row>
    <row r="41" spans="1:39" x14ac:dyDescent="0.3">
      <c r="A41" s="1">
        <v>40</v>
      </c>
      <c r="B41" s="2">
        <v>30232</v>
      </c>
      <c r="C41" t="s">
        <v>153</v>
      </c>
      <c r="D41" s="1">
        <v>109</v>
      </c>
      <c r="E41" s="1" t="s">
        <v>432</v>
      </c>
      <c r="F41" s="1">
        <v>145</v>
      </c>
      <c r="H41" s="1">
        <v>95</v>
      </c>
      <c r="I41" s="1">
        <v>12</v>
      </c>
      <c r="J41" s="1">
        <v>2</v>
      </c>
      <c r="K41" s="1">
        <v>114.73</v>
      </c>
      <c r="L41" s="1">
        <v>1</v>
      </c>
      <c r="M41" s="1" t="s">
        <v>18</v>
      </c>
      <c r="N41" s="1" t="s">
        <v>209</v>
      </c>
      <c r="O41" s="1">
        <f t="shared" si="0"/>
        <v>8</v>
      </c>
      <c r="P41" s="1">
        <f t="shared" si="1"/>
        <v>10</v>
      </c>
      <c r="Q41" s="1">
        <f t="shared" si="2"/>
        <v>1982</v>
      </c>
      <c r="R41" s="1">
        <f t="shared" si="3"/>
        <v>6</v>
      </c>
      <c r="S41" s="1" t="str">
        <f t="shared" si="5"/>
        <v>Ok</v>
      </c>
      <c r="T41" s="1" t="str">
        <f t="shared" si="6"/>
        <v>Ok</v>
      </c>
      <c r="U41" s="1" t="b">
        <f t="shared" si="7"/>
        <v>0</v>
      </c>
      <c r="V41" s="1">
        <f t="shared" si="8"/>
        <v>0</v>
      </c>
      <c r="W41" s="1" t="str">
        <f>VLOOKUP(K41,Master!$G$8:$H$12,2,1)</f>
        <v>Ok</v>
      </c>
      <c r="X41" s="1" t="str">
        <f>HLOOKUP(K41,Master!$F$3:$J$4,2,1)</f>
        <v>Ok</v>
      </c>
      <c r="Y41" s="1" t="s">
        <v>571</v>
      </c>
      <c r="Z41" s="1" t="s">
        <v>833</v>
      </c>
      <c r="AA41" s="1">
        <f>SEARCH("(",Sheet7!A41,1)</f>
        <v>14</v>
      </c>
      <c r="AB41" s="1">
        <f>SEARCH(")",Sheet7!A41,1)</f>
        <v>18</v>
      </c>
      <c r="AC41" s="1" t="str">
        <f>MID(Sheet7!A41,SEARCH("(",Sheet7!A41,1)+1,SEARCH(")",Sheet7!A41,1)-SEARCH("(",Sheet7!A41,1)-1)</f>
        <v>Pak</v>
      </c>
      <c r="AD41" s="1">
        <f>SEARCH(" ",Sheet7!A41,1)</f>
        <v>7</v>
      </c>
      <c r="AE41" s="1" t="str">
        <f>LEFT(Sheet7!A41,SEARCH(" ",Sheet7!A41,1)-1)</f>
        <v>Zaheer</v>
      </c>
      <c r="AF41" s="1" t="str">
        <f>MID(Sheet7!A41,SEARCH(" ",Sheet7!A41,1)+1,SEARCH("(",Sheet7!A41,1)-SEARCH(" ",Sheet7!A41,1)-2)</f>
        <v>Abbas</v>
      </c>
      <c r="AG41" s="1">
        <f t="shared" si="9"/>
        <v>5</v>
      </c>
      <c r="AH41" s="1" t="str">
        <f t="shared" si="10"/>
        <v>ABBAS</v>
      </c>
      <c r="AI41" s="1" t="str">
        <f t="shared" si="4"/>
        <v>Zaheer Abbas belongs to Pakistan</v>
      </c>
      <c r="AJ41" s="1">
        <f t="shared" ca="1" si="13"/>
        <v>1052</v>
      </c>
      <c r="AK41" s="1">
        <f t="shared" ca="1" si="14"/>
        <v>64</v>
      </c>
      <c r="AL41" s="1" t="str">
        <f t="shared" ca="1" si="15"/>
        <v>ten Doeschate</v>
      </c>
    </row>
    <row r="42" spans="1:39" x14ac:dyDescent="0.3">
      <c r="A42" s="1">
        <v>41</v>
      </c>
      <c r="B42" s="2">
        <v>30288</v>
      </c>
      <c r="C42" t="s">
        <v>71</v>
      </c>
      <c r="D42" s="1">
        <v>106</v>
      </c>
      <c r="E42" s="1" t="s">
        <v>430</v>
      </c>
      <c r="F42" s="1" t="s">
        <v>214</v>
      </c>
      <c r="H42" s="1">
        <v>106</v>
      </c>
      <c r="I42" s="1">
        <v>12</v>
      </c>
      <c r="J42" s="1">
        <v>1</v>
      </c>
      <c r="K42" s="1">
        <v>100</v>
      </c>
      <c r="L42" s="1">
        <v>1</v>
      </c>
      <c r="M42" s="1" t="s">
        <v>4</v>
      </c>
      <c r="N42" s="1" t="s">
        <v>386</v>
      </c>
      <c r="O42" s="1">
        <f t="shared" si="0"/>
        <v>3</v>
      </c>
      <c r="P42" s="1">
        <f t="shared" si="1"/>
        <v>12</v>
      </c>
      <c r="Q42" s="1">
        <f t="shared" si="2"/>
        <v>1982</v>
      </c>
      <c r="R42" s="1">
        <f t="shared" si="3"/>
        <v>6</v>
      </c>
      <c r="S42" s="1" t="str">
        <f t="shared" si="5"/>
        <v>Slow</v>
      </c>
      <c r="T42" s="1" t="str">
        <f t="shared" si="6"/>
        <v>Ok</v>
      </c>
      <c r="U42" s="1" t="b">
        <f t="shared" si="7"/>
        <v>0</v>
      </c>
      <c r="V42" s="1">
        <f t="shared" si="8"/>
        <v>0</v>
      </c>
      <c r="W42" s="1" t="str">
        <f>VLOOKUP(K42,Master!$G$8:$H$12,2,1)</f>
        <v>Ok</v>
      </c>
      <c r="X42" s="1" t="str">
        <f>HLOOKUP(K42,Master!$F$3:$J$4,2,1)</f>
        <v>Ok</v>
      </c>
      <c r="Y42" s="1" t="s">
        <v>575</v>
      </c>
      <c r="Z42" s="1" t="s">
        <v>833</v>
      </c>
      <c r="AA42" s="1">
        <f>SEARCH("(",Sheet7!A42,1)</f>
        <v>15</v>
      </c>
      <c r="AB42" s="1">
        <f>SEARCH(")",Sheet7!A42,1)</f>
        <v>19</v>
      </c>
      <c r="AC42" s="1" t="str">
        <f>MID(Sheet7!A42,SEARCH("(",Sheet7!A42,1)+1,SEARCH(")",Sheet7!A42,1)-SEARCH("(",Sheet7!A42,1)-1)</f>
        <v>Pak</v>
      </c>
      <c r="AD42" s="1">
        <f>SEARCH(" ",Sheet7!A42,1)</f>
        <v>6</v>
      </c>
      <c r="AE42" s="1" t="str">
        <f>LEFT(Sheet7!A42,SEARCH(" ",Sheet7!A42,1)-1)</f>
        <v>Javed</v>
      </c>
      <c r="AF42" s="1" t="str">
        <f>MID(Sheet7!A42,SEARCH(" ",Sheet7!A42,1)+1,SEARCH("(",Sheet7!A42,1)-SEARCH(" ",Sheet7!A42,1)-2)</f>
        <v>Miandad</v>
      </c>
      <c r="AG42" s="1">
        <f t="shared" si="9"/>
        <v>7</v>
      </c>
      <c r="AH42" s="1" t="str">
        <f t="shared" si="10"/>
        <v>MIANDAD</v>
      </c>
      <c r="AI42" s="1" t="str">
        <f t="shared" si="4"/>
        <v>Javed Miandad belongs to Pakistan</v>
      </c>
      <c r="AJ42" s="1">
        <f t="shared" ca="1" si="13"/>
        <v>1119</v>
      </c>
      <c r="AK42" s="1">
        <f t="shared" ca="1" si="14"/>
        <v>67</v>
      </c>
      <c r="AL42" s="1" t="str">
        <f t="shared" ca="1" si="15"/>
        <v>ten Doeschate</v>
      </c>
    </row>
    <row r="43" spans="1:39" x14ac:dyDescent="0.3">
      <c r="A43" s="1">
        <v>42</v>
      </c>
      <c r="B43" s="2">
        <v>30302</v>
      </c>
      <c r="C43" t="s">
        <v>153</v>
      </c>
      <c r="D43" s="1">
        <v>118</v>
      </c>
      <c r="E43" s="1" t="s">
        <v>432</v>
      </c>
      <c r="F43" s="1" t="s">
        <v>214</v>
      </c>
      <c r="H43" s="1">
        <v>86</v>
      </c>
      <c r="I43" s="1">
        <v>10</v>
      </c>
      <c r="J43" s="1">
        <v>4</v>
      </c>
      <c r="K43" s="1">
        <v>137.19999999999999</v>
      </c>
      <c r="L43" s="1">
        <v>1</v>
      </c>
      <c r="M43" s="1" t="s">
        <v>4</v>
      </c>
      <c r="N43" s="1" t="s">
        <v>314</v>
      </c>
      <c r="O43" s="1">
        <f t="shared" si="0"/>
        <v>17</v>
      </c>
      <c r="P43" s="1">
        <f t="shared" si="1"/>
        <v>12</v>
      </c>
      <c r="Q43" s="1">
        <f t="shared" si="2"/>
        <v>1982</v>
      </c>
      <c r="R43" s="1">
        <f t="shared" si="3"/>
        <v>6</v>
      </c>
      <c r="S43" s="1" t="str">
        <f t="shared" si="5"/>
        <v>Ok</v>
      </c>
      <c r="T43" s="1" t="str">
        <f t="shared" si="6"/>
        <v>Ok</v>
      </c>
      <c r="U43" s="1" t="b">
        <f t="shared" si="7"/>
        <v>0</v>
      </c>
      <c r="V43" s="1">
        <f t="shared" si="8"/>
        <v>0</v>
      </c>
      <c r="W43" s="1" t="str">
        <f>VLOOKUP(K43,Master!$G$8:$H$12,2,1)</f>
        <v>Ok</v>
      </c>
      <c r="X43" s="1" t="str">
        <f>HLOOKUP(K43,Master!$F$3:$J$4,2,1)</f>
        <v>Ok</v>
      </c>
      <c r="Y43" s="1" t="s">
        <v>571</v>
      </c>
      <c r="Z43" s="1" t="s">
        <v>833</v>
      </c>
      <c r="AA43" s="1">
        <f>SEARCH("(",Sheet7!A43,1)</f>
        <v>14</v>
      </c>
      <c r="AB43" s="1">
        <f>SEARCH(")",Sheet7!A43,1)</f>
        <v>18</v>
      </c>
      <c r="AC43" s="1" t="str">
        <f>MID(Sheet7!A43,SEARCH("(",Sheet7!A43,1)+1,SEARCH(")",Sheet7!A43,1)-SEARCH("(",Sheet7!A43,1)-1)</f>
        <v>Pak</v>
      </c>
      <c r="AD43" s="1">
        <f>SEARCH(" ",Sheet7!A43,1)</f>
        <v>7</v>
      </c>
      <c r="AE43" s="1" t="str">
        <f>LEFT(Sheet7!A43,SEARCH(" ",Sheet7!A43,1)-1)</f>
        <v>Zaheer</v>
      </c>
      <c r="AF43" s="1" t="str">
        <f>MID(Sheet7!A43,SEARCH(" ",Sheet7!A43,1)+1,SEARCH("(",Sheet7!A43,1)-SEARCH(" ",Sheet7!A43,1)-2)</f>
        <v>Abbas</v>
      </c>
      <c r="AG43" s="1">
        <f t="shared" si="9"/>
        <v>5</v>
      </c>
      <c r="AH43" s="1" t="str">
        <f t="shared" si="10"/>
        <v>ABBAS</v>
      </c>
      <c r="AI43" s="1" t="str">
        <f t="shared" si="4"/>
        <v>Zaheer Abbas belongs to Pakistan</v>
      </c>
      <c r="AJ43" s="1">
        <f t="shared" ca="1" si="13"/>
        <v>1133</v>
      </c>
      <c r="AK43" s="1">
        <f t="shared" ca="1" si="14"/>
        <v>14</v>
      </c>
      <c r="AL43" s="1" t="str">
        <f t="shared" ca="1" si="15"/>
        <v>ten Doeschate</v>
      </c>
    </row>
    <row r="44" spans="1:39" x14ac:dyDescent="0.3">
      <c r="A44" s="1">
        <v>43</v>
      </c>
      <c r="B44" s="2">
        <v>30302</v>
      </c>
      <c r="C44" t="s">
        <v>184</v>
      </c>
      <c r="D44" s="1">
        <v>117</v>
      </c>
      <c r="E44" s="1" t="s">
        <v>430</v>
      </c>
      <c r="F44" s="1" t="s">
        <v>214</v>
      </c>
      <c r="H44" s="1">
        <v>118</v>
      </c>
      <c r="I44" s="1">
        <v>9</v>
      </c>
      <c r="J44" s="1">
        <v>1</v>
      </c>
      <c r="K44" s="1">
        <v>99.15</v>
      </c>
      <c r="L44" s="1">
        <v>1</v>
      </c>
      <c r="M44" s="1" t="s">
        <v>4</v>
      </c>
      <c r="N44" s="1" t="s">
        <v>314</v>
      </c>
      <c r="O44" s="1">
        <f t="shared" si="0"/>
        <v>17</v>
      </c>
      <c r="P44" s="1">
        <f t="shared" si="1"/>
        <v>12</v>
      </c>
      <c r="Q44" s="1">
        <f t="shared" si="2"/>
        <v>1982</v>
      </c>
      <c r="R44" s="1">
        <f t="shared" si="3"/>
        <v>6</v>
      </c>
      <c r="S44" s="1" t="str">
        <f t="shared" si="5"/>
        <v>Slow</v>
      </c>
      <c r="T44" s="1" t="str">
        <f t="shared" si="6"/>
        <v>Ok</v>
      </c>
      <c r="U44" s="1" t="b">
        <f t="shared" si="7"/>
        <v>0</v>
      </c>
      <c r="V44" s="1">
        <f t="shared" si="8"/>
        <v>0</v>
      </c>
      <c r="W44" s="1" t="str">
        <f>VLOOKUP(K44,Master!$G$8:$H$12,2,1)</f>
        <v>Slow</v>
      </c>
      <c r="X44" s="1" t="str">
        <f>HLOOKUP(K44,Master!$F$3:$J$4,2,1)</f>
        <v>Slow</v>
      </c>
      <c r="Y44" s="1" t="s">
        <v>574</v>
      </c>
      <c r="Z44" s="1" t="s">
        <v>833</v>
      </c>
      <c r="AA44" s="1">
        <f>SEARCH("(",Sheet7!A44,1)</f>
        <v>13</v>
      </c>
      <c r="AB44" s="1">
        <f>SEARCH(")",Sheet7!A44,1)</f>
        <v>17</v>
      </c>
      <c r="AC44" s="1" t="str">
        <f>MID(Sheet7!A44,SEARCH("(",Sheet7!A44,1)+1,SEARCH(")",Sheet7!A44,1)-SEARCH("(",Sheet7!A44,1)-1)</f>
        <v>Pak</v>
      </c>
      <c r="AD44" s="1">
        <f>SEARCH(" ",Sheet7!A44,1)</f>
        <v>7</v>
      </c>
      <c r="AE44" s="1" t="str">
        <f>LEFT(Sheet7!A44,SEARCH(" ",Sheet7!A44,1)-1)</f>
        <v>Mohsin</v>
      </c>
      <c r="AF44" s="1" t="str">
        <f>MID(Sheet7!A44,SEARCH(" ",Sheet7!A44,1)+1,SEARCH("(",Sheet7!A44,1)-SEARCH(" ",Sheet7!A44,1)-2)</f>
        <v>Khan</v>
      </c>
      <c r="AG44" s="1">
        <f t="shared" si="9"/>
        <v>4</v>
      </c>
      <c r="AH44" s="1" t="str">
        <f t="shared" si="10"/>
        <v>KHAN</v>
      </c>
      <c r="AI44" s="1" t="str">
        <f t="shared" si="4"/>
        <v>Mohsin Khan belongs to Pakistan</v>
      </c>
      <c r="AJ44" s="1" t="e">
        <f t="shared" ca="1" si="13"/>
        <v>#N/A</v>
      </c>
      <c r="AK44" s="1" t="e">
        <f t="shared" ca="1" si="14"/>
        <v>#N/A</v>
      </c>
      <c r="AL44" s="1" t="e">
        <f t="shared" ca="1" si="15"/>
        <v>#N/A</v>
      </c>
    </row>
    <row r="45" spans="1:39" x14ac:dyDescent="0.3">
      <c r="A45" s="1">
        <v>44</v>
      </c>
      <c r="B45" s="2">
        <v>30316</v>
      </c>
      <c r="C45" t="s">
        <v>71</v>
      </c>
      <c r="D45" s="1">
        <v>119</v>
      </c>
      <c r="E45" s="1" t="s">
        <v>430</v>
      </c>
      <c r="F45" s="1" t="s">
        <v>214</v>
      </c>
      <c r="H45" s="1">
        <v>77</v>
      </c>
      <c r="I45" s="1">
        <v>6</v>
      </c>
      <c r="J45" s="1">
        <v>5</v>
      </c>
      <c r="K45" s="1">
        <v>154.54</v>
      </c>
      <c r="L45" s="1">
        <v>1</v>
      </c>
      <c r="M45" s="1" t="s">
        <v>4</v>
      </c>
      <c r="N45" s="1" t="s">
        <v>209</v>
      </c>
      <c r="O45" s="1">
        <f t="shared" si="0"/>
        <v>31</v>
      </c>
      <c r="P45" s="1">
        <f t="shared" si="1"/>
        <v>12</v>
      </c>
      <c r="Q45" s="1">
        <f t="shared" si="2"/>
        <v>1982</v>
      </c>
      <c r="R45" s="1">
        <f t="shared" si="3"/>
        <v>6</v>
      </c>
      <c r="S45" s="1" t="str">
        <f t="shared" si="5"/>
        <v>Good</v>
      </c>
      <c r="T45" s="1" t="str">
        <f t="shared" si="6"/>
        <v>Ok</v>
      </c>
      <c r="U45" s="1" t="b">
        <f t="shared" si="7"/>
        <v>0</v>
      </c>
      <c r="V45" s="1">
        <f t="shared" si="8"/>
        <v>1</v>
      </c>
      <c r="W45" s="1" t="str">
        <f>VLOOKUP(K45,Master!$G$8:$H$12,2,1)</f>
        <v>Good</v>
      </c>
      <c r="X45" s="1" t="str">
        <f>HLOOKUP(K45,Master!$F$3:$J$4,2,1)</f>
        <v>Good</v>
      </c>
      <c r="Y45" s="1" t="s">
        <v>575</v>
      </c>
      <c r="Z45" s="1" t="s">
        <v>833</v>
      </c>
      <c r="AA45" s="1">
        <f>SEARCH("(",Sheet7!A45,1)</f>
        <v>15</v>
      </c>
      <c r="AB45" s="1">
        <f>SEARCH(")",Sheet7!A45,1)</f>
        <v>19</v>
      </c>
      <c r="AC45" s="1" t="str">
        <f>MID(Sheet7!A45,SEARCH("(",Sheet7!A45,1)+1,SEARCH(")",Sheet7!A45,1)-SEARCH("(",Sheet7!A45,1)-1)</f>
        <v>Pak</v>
      </c>
      <c r="AD45" s="1">
        <f>SEARCH(" ",Sheet7!A45,1)</f>
        <v>6</v>
      </c>
      <c r="AE45" s="1" t="str">
        <f>LEFT(Sheet7!A45,SEARCH(" ",Sheet7!A45,1)-1)</f>
        <v>Javed</v>
      </c>
      <c r="AF45" s="1" t="str">
        <f>MID(Sheet7!A45,SEARCH(" ",Sheet7!A45,1)+1,SEARCH("(",Sheet7!A45,1)-SEARCH(" ",Sheet7!A45,1)-2)</f>
        <v>Miandad</v>
      </c>
      <c r="AG45" s="1">
        <f t="shared" si="9"/>
        <v>7</v>
      </c>
      <c r="AH45" s="1" t="str">
        <f t="shared" si="10"/>
        <v>MIANDAD</v>
      </c>
      <c r="AI45" s="1" t="str">
        <f t="shared" si="4"/>
        <v>Javed Miandad belongs to Pakistan</v>
      </c>
      <c r="AJ45" s="1" t="e">
        <f t="shared" ca="1" si="13"/>
        <v>#N/A</v>
      </c>
      <c r="AK45" s="1" t="e">
        <f t="shared" ca="1" si="14"/>
        <v>#N/A</v>
      </c>
      <c r="AL45" s="1" t="e">
        <f t="shared" ca="1" si="15"/>
        <v>#N/A</v>
      </c>
    </row>
    <row r="46" spans="1:39" x14ac:dyDescent="0.3">
      <c r="A46" s="1">
        <v>45</v>
      </c>
      <c r="B46" s="2">
        <v>30316</v>
      </c>
      <c r="C46" t="s">
        <v>153</v>
      </c>
      <c r="D46" s="1">
        <v>105</v>
      </c>
      <c r="E46" s="1" t="s">
        <v>432</v>
      </c>
      <c r="F46" s="1" t="s">
        <v>214</v>
      </c>
      <c r="H46" s="1">
        <v>82</v>
      </c>
      <c r="I46" s="1">
        <v>8</v>
      </c>
      <c r="J46" s="1">
        <v>1</v>
      </c>
      <c r="K46" s="1">
        <v>128.04</v>
      </c>
      <c r="L46" s="1">
        <v>1</v>
      </c>
      <c r="M46" s="1" t="s">
        <v>4</v>
      </c>
      <c r="N46" s="1" t="s">
        <v>209</v>
      </c>
      <c r="O46" s="1">
        <f t="shared" si="0"/>
        <v>31</v>
      </c>
      <c r="P46" s="1">
        <f t="shared" si="1"/>
        <v>12</v>
      </c>
      <c r="Q46" s="1">
        <f t="shared" si="2"/>
        <v>1982</v>
      </c>
      <c r="R46" s="1">
        <f t="shared" si="3"/>
        <v>6</v>
      </c>
      <c r="S46" s="1" t="str">
        <f t="shared" si="5"/>
        <v>Ok</v>
      </c>
      <c r="T46" s="1" t="str">
        <f t="shared" si="6"/>
        <v>Ok</v>
      </c>
      <c r="U46" s="1" t="b">
        <f t="shared" si="7"/>
        <v>0</v>
      </c>
      <c r="V46" s="1">
        <f t="shared" si="8"/>
        <v>0</v>
      </c>
      <c r="W46" s="1" t="str">
        <f>VLOOKUP(K46,Master!$G$8:$H$12,2,1)</f>
        <v>Ok</v>
      </c>
      <c r="X46" s="1" t="str">
        <f>HLOOKUP(K46,Master!$F$3:$J$4,2,1)</f>
        <v>Ok</v>
      </c>
      <c r="Y46" s="1" t="s">
        <v>571</v>
      </c>
      <c r="Z46" s="1" t="s">
        <v>833</v>
      </c>
      <c r="AA46" s="1">
        <f>SEARCH("(",Sheet7!A46,1)</f>
        <v>14</v>
      </c>
      <c r="AB46" s="1">
        <f>SEARCH(")",Sheet7!A46,1)</f>
        <v>18</v>
      </c>
      <c r="AC46" s="1" t="str">
        <f>MID(Sheet7!A46,SEARCH("(",Sheet7!A46,1)+1,SEARCH(")",Sheet7!A46,1)-SEARCH("(",Sheet7!A46,1)-1)</f>
        <v>Pak</v>
      </c>
      <c r="AD46" s="1">
        <f>SEARCH(" ",Sheet7!A46,1)</f>
        <v>7</v>
      </c>
      <c r="AE46" s="1" t="str">
        <f>LEFT(Sheet7!A46,SEARCH(" ",Sheet7!A46,1)-1)</f>
        <v>Zaheer</v>
      </c>
      <c r="AF46" s="1" t="str">
        <f>MID(Sheet7!A46,SEARCH(" ",Sheet7!A46,1)+1,SEARCH("(",Sheet7!A46,1)-SEARCH(" ",Sheet7!A46,1)-2)</f>
        <v>Abbas</v>
      </c>
      <c r="AG46" s="1">
        <f t="shared" si="9"/>
        <v>5</v>
      </c>
      <c r="AH46" s="1" t="str">
        <f t="shared" si="10"/>
        <v>ABBAS</v>
      </c>
      <c r="AI46" s="1" t="str">
        <f t="shared" si="4"/>
        <v>Zaheer Abbas belongs to Pakistan</v>
      </c>
      <c r="AJ46" s="1" t="e">
        <f t="shared" ca="1" si="13"/>
        <v>#N/A</v>
      </c>
      <c r="AK46" s="1" t="e">
        <f t="shared" ca="1" si="14"/>
        <v>#N/A</v>
      </c>
      <c r="AL46" s="1" t="e">
        <f t="shared" ca="1" si="15"/>
        <v>#N/A</v>
      </c>
    </row>
    <row r="47" spans="1:39" x14ac:dyDescent="0.3">
      <c r="A47" s="1">
        <v>46</v>
      </c>
      <c r="B47" s="2">
        <v>30329</v>
      </c>
      <c r="C47" t="s">
        <v>137</v>
      </c>
      <c r="D47" s="1">
        <v>122</v>
      </c>
      <c r="E47" s="1" t="s">
        <v>432</v>
      </c>
      <c r="F47" s="1">
        <v>196</v>
      </c>
      <c r="H47" s="1">
        <v>134</v>
      </c>
      <c r="I47" s="1">
        <v>8</v>
      </c>
      <c r="J47" s="1">
        <v>0</v>
      </c>
      <c r="K47" s="1">
        <v>91.04</v>
      </c>
      <c r="L47" s="1">
        <v>2</v>
      </c>
      <c r="M47" s="1" t="s">
        <v>31</v>
      </c>
      <c r="N47" s="1" t="s">
        <v>29</v>
      </c>
      <c r="O47" s="1">
        <f t="shared" si="0"/>
        <v>13</v>
      </c>
      <c r="P47" s="1">
        <f t="shared" si="1"/>
        <v>1</v>
      </c>
      <c r="Q47" s="1">
        <f t="shared" si="2"/>
        <v>1983</v>
      </c>
      <c r="R47" s="1">
        <f t="shared" si="3"/>
        <v>5</v>
      </c>
      <c r="S47" s="1" t="str">
        <f t="shared" si="5"/>
        <v>Slow</v>
      </c>
      <c r="T47" s="1" t="str">
        <f t="shared" si="6"/>
        <v>Ok</v>
      </c>
      <c r="U47" s="1" t="b">
        <f t="shared" si="7"/>
        <v>0</v>
      </c>
      <c r="V47" s="1">
        <f t="shared" si="8"/>
        <v>0</v>
      </c>
      <c r="W47" s="1" t="str">
        <f>VLOOKUP(K47,Master!$G$8:$H$12,2,1)</f>
        <v>Slow</v>
      </c>
      <c r="X47" s="1" t="str">
        <f>HLOOKUP(K47,Master!$F$3:$J$4,2,1)</f>
        <v>Slow</v>
      </c>
      <c r="Y47" s="1" t="s">
        <v>562</v>
      </c>
      <c r="Z47" s="1" t="s">
        <v>830</v>
      </c>
      <c r="AA47" s="1">
        <f>SEARCH("(",Sheet7!A47,1)</f>
        <v>10</v>
      </c>
      <c r="AB47" s="1">
        <f>SEARCH(")",Sheet7!A47,1)</f>
        <v>14</v>
      </c>
      <c r="AC47" s="1" t="str">
        <f>MID(Sheet7!A47,SEARCH("(",Sheet7!A47,1)+1,SEARCH(")",Sheet7!A47,1)-SEARCH("(",Sheet7!A47,1)-1)</f>
        <v>Eng</v>
      </c>
      <c r="AD47" s="1">
        <f>SEARCH(" ",Sheet7!A47,1)</f>
        <v>3</v>
      </c>
      <c r="AE47" s="1" t="str">
        <f>LEFT(Sheet7!A47,SEARCH(" ",Sheet7!A47,1)-1)</f>
        <v>DI</v>
      </c>
      <c r="AF47" s="1" t="str">
        <f>MID(Sheet7!A47,SEARCH(" ",Sheet7!A47,1)+1,SEARCH("(",Sheet7!A47,1)-SEARCH(" ",Sheet7!A47,1)-2)</f>
        <v>Gower</v>
      </c>
      <c r="AG47" s="1">
        <f t="shared" si="9"/>
        <v>5</v>
      </c>
      <c r="AH47" s="1" t="str">
        <f t="shared" si="10"/>
        <v>GOWER</v>
      </c>
      <c r="AI47" s="1" t="str">
        <f t="shared" si="4"/>
        <v>DI Gower belongs to England</v>
      </c>
      <c r="AJ47" s="1" t="e">
        <f t="shared" ca="1" si="13"/>
        <v>#N/A</v>
      </c>
      <c r="AK47" s="1" t="e">
        <f t="shared" ca="1" si="14"/>
        <v>#N/A</v>
      </c>
      <c r="AL47" s="1" t="e">
        <f t="shared" ca="1" si="15"/>
        <v>#N/A</v>
      </c>
    </row>
    <row r="48" spans="1:39" x14ac:dyDescent="0.3">
      <c r="A48" s="1">
        <v>47</v>
      </c>
      <c r="B48" s="2">
        <v>30331</v>
      </c>
      <c r="C48" t="s">
        <v>137</v>
      </c>
      <c r="D48" s="1">
        <v>158</v>
      </c>
      <c r="E48" s="1" t="s">
        <v>432</v>
      </c>
      <c r="F48" s="1">
        <v>177</v>
      </c>
      <c r="H48" s="1">
        <v>118</v>
      </c>
      <c r="I48" s="1">
        <v>18</v>
      </c>
      <c r="J48" s="1">
        <v>4</v>
      </c>
      <c r="K48" s="1">
        <v>133.88999999999999</v>
      </c>
      <c r="L48" s="1">
        <v>1</v>
      </c>
      <c r="M48" s="2" t="s">
        <v>31</v>
      </c>
      <c r="N48" s="1" t="s">
        <v>40</v>
      </c>
      <c r="O48" s="1">
        <f t="shared" si="0"/>
        <v>15</v>
      </c>
      <c r="P48" s="1">
        <f t="shared" si="1"/>
        <v>1</v>
      </c>
      <c r="Q48" s="1">
        <f t="shared" si="2"/>
        <v>1983</v>
      </c>
      <c r="R48" s="1">
        <f t="shared" si="3"/>
        <v>7</v>
      </c>
      <c r="S48" s="1" t="str">
        <f t="shared" si="5"/>
        <v>Ok</v>
      </c>
      <c r="T48" s="1" t="str">
        <f t="shared" si="6"/>
        <v>Ok</v>
      </c>
      <c r="U48" s="1" t="b">
        <f t="shared" si="7"/>
        <v>0</v>
      </c>
      <c r="V48" s="1">
        <f t="shared" si="8"/>
        <v>0</v>
      </c>
      <c r="W48" s="1" t="str">
        <f>VLOOKUP(K48,Master!$G$8:$H$12,2,1)</f>
        <v>Ok</v>
      </c>
      <c r="X48" s="1" t="str">
        <f>HLOOKUP(K48,Master!$F$3:$J$4,2,1)</f>
        <v>Ok</v>
      </c>
      <c r="Y48" s="1" t="s">
        <v>562</v>
      </c>
      <c r="Z48" s="1" t="s">
        <v>830</v>
      </c>
      <c r="AA48" s="1">
        <f>SEARCH("(",Sheet7!A48,1)</f>
        <v>10</v>
      </c>
      <c r="AB48" s="1">
        <f>SEARCH(")",Sheet7!A48,1)</f>
        <v>14</v>
      </c>
      <c r="AC48" s="1" t="str">
        <f>MID(Sheet7!A48,SEARCH("(",Sheet7!A48,1)+1,SEARCH(")",Sheet7!A48,1)-SEARCH("(",Sheet7!A48,1)-1)</f>
        <v>Eng</v>
      </c>
      <c r="AD48" s="1">
        <f>SEARCH(" ",Sheet7!A48,1)</f>
        <v>3</v>
      </c>
      <c r="AE48" s="1" t="str">
        <f>LEFT(Sheet7!A48,SEARCH(" ",Sheet7!A48,1)-1)</f>
        <v>DI</v>
      </c>
      <c r="AF48" s="1" t="str">
        <f>MID(Sheet7!A48,SEARCH(" ",Sheet7!A48,1)+1,SEARCH("(",Sheet7!A48,1)-SEARCH(" ",Sheet7!A48,1)-2)</f>
        <v>Gower</v>
      </c>
      <c r="AG48" s="1">
        <f t="shared" si="9"/>
        <v>5</v>
      </c>
      <c r="AH48" s="1" t="str">
        <f t="shared" si="10"/>
        <v>GOWER</v>
      </c>
      <c r="AI48" s="1" t="str">
        <f t="shared" si="4"/>
        <v>DI Gower belongs to England</v>
      </c>
      <c r="AJ48" s="1" t="e">
        <f t="shared" ca="1" si="13"/>
        <v>#N/A</v>
      </c>
      <c r="AK48" s="1" t="e">
        <f t="shared" ca="1" si="14"/>
        <v>#N/A</v>
      </c>
      <c r="AL48" s="1" t="e">
        <f t="shared" ca="1" si="15"/>
        <v>#N/A</v>
      </c>
    </row>
    <row r="49" spans="1:38" x14ac:dyDescent="0.3">
      <c r="A49" s="1">
        <v>48</v>
      </c>
      <c r="B49" s="2">
        <v>30336</v>
      </c>
      <c r="C49" t="s">
        <v>116</v>
      </c>
      <c r="D49" s="1">
        <v>108</v>
      </c>
      <c r="E49" s="1" t="s">
        <v>430</v>
      </c>
      <c r="F49" s="1">
        <v>130</v>
      </c>
      <c r="H49" s="1">
        <v>106</v>
      </c>
      <c r="I49" s="1">
        <v>9</v>
      </c>
      <c r="J49" s="1">
        <v>1</v>
      </c>
      <c r="K49" s="1">
        <v>101.88</v>
      </c>
      <c r="L49" s="1">
        <v>2</v>
      </c>
      <c r="M49" s="1" t="s">
        <v>31</v>
      </c>
      <c r="N49" s="1" t="s">
        <v>56</v>
      </c>
      <c r="O49" s="1">
        <f t="shared" si="0"/>
        <v>20</v>
      </c>
      <c r="P49" s="1">
        <f t="shared" si="1"/>
        <v>1</v>
      </c>
      <c r="Q49" s="1">
        <f t="shared" si="2"/>
        <v>1983</v>
      </c>
      <c r="R49" s="1">
        <f t="shared" si="3"/>
        <v>5</v>
      </c>
      <c r="S49" s="1" t="str">
        <f t="shared" si="5"/>
        <v>Ok</v>
      </c>
      <c r="T49" s="1" t="str">
        <f t="shared" si="6"/>
        <v>Ok</v>
      </c>
      <c r="U49" s="1" t="b">
        <f t="shared" si="7"/>
        <v>0</v>
      </c>
      <c r="V49" s="1">
        <f t="shared" si="8"/>
        <v>0</v>
      </c>
      <c r="W49" s="1" t="str">
        <f>VLOOKUP(K49,Master!$G$8:$H$12,2,1)</f>
        <v>Ok</v>
      </c>
      <c r="X49" s="1" t="str">
        <f>HLOOKUP(K49,Master!$F$3:$J$4,2,1)</f>
        <v>Ok</v>
      </c>
      <c r="Y49" s="1" t="s">
        <v>572</v>
      </c>
      <c r="Z49" s="1" t="s">
        <v>830</v>
      </c>
      <c r="AA49" s="1">
        <f>SEARCH("(",Sheet7!A49,1)</f>
        <v>9</v>
      </c>
      <c r="AB49" s="1">
        <f>SEARCH(")",Sheet7!A49,1)</f>
        <v>13</v>
      </c>
      <c r="AC49" s="1" t="str">
        <f>MID(Sheet7!A49,SEARCH("(",Sheet7!A49,1)+1,SEARCH(")",Sheet7!A49,1)-SEARCH("(",Sheet7!A49,1)-1)</f>
        <v>Eng</v>
      </c>
      <c r="AD49" s="1">
        <f>SEARCH(" ",Sheet7!A49,1)</f>
        <v>3</v>
      </c>
      <c r="AE49" s="1" t="str">
        <f>LEFT(Sheet7!A49,SEARCH(" ",Sheet7!A49,1)-1)</f>
        <v>AJ</v>
      </c>
      <c r="AF49" s="1" t="str">
        <f>MID(Sheet7!A49,SEARCH(" ",Sheet7!A49,1)+1,SEARCH("(",Sheet7!A49,1)-SEARCH(" ",Sheet7!A49,1)-2)</f>
        <v>Lamb</v>
      </c>
      <c r="AG49" s="1">
        <f t="shared" si="9"/>
        <v>4</v>
      </c>
      <c r="AH49" s="1" t="str">
        <f t="shared" si="10"/>
        <v>LAMB</v>
      </c>
      <c r="AI49" s="1" t="str">
        <f t="shared" si="4"/>
        <v>AJ Lamb belongs to England</v>
      </c>
      <c r="AJ49" s="1" t="e">
        <f t="shared" ca="1" si="13"/>
        <v>#N/A</v>
      </c>
      <c r="AK49" s="1" t="e">
        <f t="shared" ca="1" si="14"/>
        <v>#N/A</v>
      </c>
      <c r="AL49" s="1" t="e">
        <f t="shared" ca="1" si="15"/>
        <v>#N/A</v>
      </c>
    </row>
    <row r="50" spans="1:38" x14ac:dyDescent="0.3">
      <c r="A50" s="1">
        <v>49</v>
      </c>
      <c r="B50" s="2">
        <v>30337</v>
      </c>
      <c r="C50" t="s">
        <v>153</v>
      </c>
      <c r="D50" s="1">
        <v>113</v>
      </c>
      <c r="E50" s="1" t="s">
        <v>432</v>
      </c>
      <c r="F50" s="1" t="s">
        <v>214</v>
      </c>
      <c r="H50" s="1">
        <v>99</v>
      </c>
      <c r="I50" s="1">
        <v>11</v>
      </c>
      <c r="J50" s="1">
        <v>3</v>
      </c>
      <c r="K50" s="1">
        <v>114.14</v>
      </c>
      <c r="L50" s="1">
        <v>2</v>
      </c>
      <c r="M50" s="1" t="s">
        <v>4</v>
      </c>
      <c r="N50" s="1" t="s">
        <v>23</v>
      </c>
      <c r="O50" s="1">
        <f t="shared" si="0"/>
        <v>21</v>
      </c>
      <c r="P50" s="1">
        <f t="shared" si="1"/>
        <v>1</v>
      </c>
      <c r="Q50" s="1">
        <f t="shared" si="2"/>
        <v>1983</v>
      </c>
      <c r="R50" s="1">
        <f t="shared" si="3"/>
        <v>6</v>
      </c>
      <c r="S50" s="1" t="str">
        <f t="shared" si="5"/>
        <v>Ok</v>
      </c>
      <c r="T50" s="1" t="str">
        <f t="shared" si="6"/>
        <v>Ok</v>
      </c>
      <c r="U50" s="1" t="b">
        <f t="shared" si="7"/>
        <v>0</v>
      </c>
      <c r="V50" s="1">
        <f t="shared" si="8"/>
        <v>0</v>
      </c>
      <c r="W50" s="1" t="str">
        <f>VLOOKUP(K50,Master!$G$8:$H$12,2,1)</f>
        <v>Ok</v>
      </c>
      <c r="X50" s="1" t="str">
        <f>HLOOKUP(K50,Master!$F$3:$J$4,2,1)</f>
        <v>Ok</v>
      </c>
      <c r="Y50" s="1" t="s">
        <v>571</v>
      </c>
      <c r="Z50" s="1" t="s">
        <v>833</v>
      </c>
      <c r="AA50" s="1">
        <f>SEARCH("(",Sheet7!A50,1)</f>
        <v>14</v>
      </c>
      <c r="AB50" s="1">
        <f>SEARCH(")",Sheet7!A50,1)</f>
        <v>18</v>
      </c>
      <c r="AC50" s="1" t="str">
        <f>MID(Sheet7!A50,SEARCH("(",Sheet7!A50,1)+1,SEARCH(")",Sheet7!A50,1)-SEARCH("(",Sheet7!A50,1)-1)</f>
        <v>Pak</v>
      </c>
      <c r="AD50" s="1">
        <f>SEARCH(" ",Sheet7!A50,1)</f>
        <v>7</v>
      </c>
      <c r="AE50" s="1" t="str">
        <f>LEFT(Sheet7!A50,SEARCH(" ",Sheet7!A50,1)-1)</f>
        <v>Zaheer</v>
      </c>
      <c r="AF50" s="1" t="str">
        <f>MID(Sheet7!A50,SEARCH(" ",Sheet7!A50,1)+1,SEARCH("(",Sheet7!A50,1)-SEARCH(" ",Sheet7!A50,1)-2)</f>
        <v>Abbas</v>
      </c>
      <c r="AG50" s="1">
        <f t="shared" si="9"/>
        <v>5</v>
      </c>
      <c r="AH50" s="1" t="str">
        <f t="shared" si="10"/>
        <v>ABBAS</v>
      </c>
      <c r="AI50" s="1" t="str">
        <f t="shared" si="4"/>
        <v>Zaheer Abbas belongs to Pakistan</v>
      </c>
      <c r="AJ50" s="1" t="e">
        <f t="shared" ca="1" si="13"/>
        <v>#N/A</v>
      </c>
      <c r="AK50" s="1" t="e">
        <f t="shared" ca="1" si="14"/>
        <v>#N/A</v>
      </c>
      <c r="AL50" s="1" t="e">
        <f t="shared" ca="1" si="15"/>
        <v>#N/A</v>
      </c>
    </row>
    <row r="51" spans="1:38" x14ac:dyDescent="0.3">
      <c r="A51" s="1">
        <v>50</v>
      </c>
      <c r="B51" s="2">
        <v>30345</v>
      </c>
      <c r="C51" t="s">
        <v>137</v>
      </c>
      <c r="D51" s="1">
        <v>109</v>
      </c>
      <c r="E51" s="1" t="s">
        <v>432</v>
      </c>
      <c r="F51" s="1">
        <v>146</v>
      </c>
      <c r="H51" s="1">
        <v>85</v>
      </c>
      <c r="I51" s="1">
        <v>12</v>
      </c>
      <c r="J51" s="1">
        <v>1</v>
      </c>
      <c r="K51" s="1">
        <v>128.22999999999999</v>
      </c>
      <c r="L51" s="1">
        <v>1</v>
      </c>
      <c r="M51" s="1" t="s">
        <v>31</v>
      </c>
      <c r="N51" s="1" t="s">
        <v>45</v>
      </c>
      <c r="O51" s="1">
        <f t="shared" si="0"/>
        <v>29</v>
      </c>
      <c r="P51" s="1">
        <f t="shared" si="1"/>
        <v>1</v>
      </c>
      <c r="Q51" s="1">
        <f t="shared" si="2"/>
        <v>1983</v>
      </c>
      <c r="R51" s="1">
        <f t="shared" si="3"/>
        <v>7</v>
      </c>
      <c r="S51" s="1" t="str">
        <f t="shared" si="5"/>
        <v>Ok</v>
      </c>
      <c r="T51" s="1" t="str">
        <f t="shared" si="6"/>
        <v>Ok</v>
      </c>
      <c r="U51" s="1" t="b">
        <f t="shared" si="7"/>
        <v>0</v>
      </c>
      <c r="V51" s="1">
        <f t="shared" si="8"/>
        <v>0</v>
      </c>
      <c r="W51" s="1" t="str">
        <f>VLOOKUP(K51,Master!$G$8:$H$12,2,1)</f>
        <v>Ok</v>
      </c>
      <c r="X51" s="1" t="str">
        <f>HLOOKUP(K51,Master!$F$3:$J$4,2,1)</f>
        <v>Ok</v>
      </c>
      <c r="Y51" s="1" t="s">
        <v>562</v>
      </c>
      <c r="Z51" s="1" t="s">
        <v>830</v>
      </c>
      <c r="AA51" s="1">
        <f>SEARCH("(",Sheet7!A51,1)</f>
        <v>10</v>
      </c>
      <c r="AB51" s="1">
        <f>SEARCH(")",Sheet7!A51,1)</f>
        <v>14</v>
      </c>
      <c r="AC51" s="1" t="str">
        <f>MID(Sheet7!A51,SEARCH("(",Sheet7!A51,1)+1,SEARCH(")",Sheet7!A51,1)-SEARCH("(",Sheet7!A51,1)-1)</f>
        <v>Eng</v>
      </c>
      <c r="AD51" s="1">
        <f>SEARCH(" ",Sheet7!A51,1)</f>
        <v>3</v>
      </c>
      <c r="AE51" s="1" t="str">
        <f>LEFT(Sheet7!A51,SEARCH(" ",Sheet7!A51,1)-1)</f>
        <v>DI</v>
      </c>
      <c r="AF51" s="1" t="str">
        <f>MID(Sheet7!A51,SEARCH(" ",Sheet7!A51,1)+1,SEARCH("(",Sheet7!A51,1)-SEARCH(" ",Sheet7!A51,1)-2)</f>
        <v>Gower</v>
      </c>
      <c r="AG51" s="1">
        <f t="shared" si="9"/>
        <v>5</v>
      </c>
      <c r="AH51" s="1" t="str">
        <f t="shared" si="10"/>
        <v>GOWER</v>
      </c>
      <c r="AI51" s="1" t="str">
        <f t="shared" si="4"/>
        <v>DI Gower belongs to England</v>
      </c>
      <c r="AJ51" s="1" t="e">
        <f t="shared" ca="1" si="13"/>
        <v>#N/A</v>
      </c>
      <c r="AK51" s="1" t="e">
        <f t="shared" ca="1" si="14"/>
        <v>#N/A</v>
      </c>
      <c r="AL51" s="1" t="e">
        <f t="shared" ca="1" si="15"/>
        <v>#N/A</v>
      </c>
    </row>
    <row r="52" spans="1:38" x14ac:dyDescent="0.3">
      <c r="A52" s="1">
        <v>51</v>
      </c>
      <c r="B52" s="2">
        <v>30360</v>
      </c>
      <c r="C52" t="s">
        <v>319</v>
      </c>
      <c r="D52" s="1">
        <v>117</v>
      </c>
      <c r="E52" s="1" t="s">
        <v>432</v>
      </c>
      <c r="F52" s="1">
        <v>180</v>
      </c>
      <c r="H52" s="1">
        <v>130</v>
      </c>
      <c r="I52" s="1">
        <v>10</v>
      </c>
      <c r="J52" s="1">
        <v>0</v>
      </c>
      <c r="K52" s="1">
        <v>90</v>
      </c>
      <c r="L52" s="1">
        <v>1</v>
      </c>
      <c r="M52" s="1" t="s">
        <v>31</v>
      </c>
      <c r="N52" s="1" t="s">
        <v>29</v>
      </c>
      <c r="O52" s="1">
        <f t="shared" si="0"/>
        <v>13</v>
      </c>
      <c r="P52" s="1">
        <f t="shared" si="1"/>
        <v>2</v>
      </c>
      <c r="Q52" s="1">
        <f t="shared" si="2"/>
        <v>1983</v>
      </c>
      <c r="R52" s="1">
        <f t="shared" si="3"/>
        <v>1</v>
      </c>
      <c r="S52" s="1" t="str">
        <f t="shared" si="5"/>
        <v>Slow</v>
      </c>
      <c r="T52" s="1" t="str">
        <f t="shared" si="6"/>
        <v>Ok</v>
      </c>
      <c r="U52" s="1" t="b">
        <f t="shared" si="7"/>
        <v>0</v>
      </c>
      <c r="V52" s="1">
        <f t="shared" si="8"/>
        <v>0</v>
      </c>
      <c r="W52" s="1" t="str">
        <f>VLOOKUP(K52,Master!$G$8:$H$12,2,1)</f>
        <v>Slow</v>
      </c>
      <c r="X52" s="1" t="str">
        <f>HLOOKUP(K52,Master!$F$3:$J$4,2,1)</f>
        <v>Slow</v>
      </c>
      <c r="Y52" s="1" t="s">
        <v>576</v>
      </c>
      <c r="Z52" s="1" t="s">
        <v>834</v>
      </c>
      <c r="AA52" s="1">
        <f>SEARCH("(",Sheet7!A52,1)</f>
        <v>10</v>
      </c>
      <c r="AB52" s="1">
        <f>SEARCH(")",Sheet7!A52,1)</f>
        <v>14</v>
      </c>
      <c r="AC52" s="1" t="str">
        <f>MID(Sheet7!A52,SEARCH("(",Sheet7!A52,1)+1,SEARCH(")",Sheet7!A52,1)-SEARCH("(",Sheet7!A52,1)-1)</f>
        <v>Aus</v>
      </c>
      <c r="AD52" s="1">
        <f>SEARCH(" ",Sheet7!A52,1)</f>
        <v>3</v>
      </c>
      <c r="AE52" s="1" t="str">
        <f>LEFT(Sheet7!A52,SEARCH(" ",Sheet7!A52,1)-1)</f>
        <v>SB</v>
      </c>
      <c r="AF52" s="1" t="str">
        <f>MID(Sheet7!A52,SEARCH(" ",Sheet7!A52,1)+1,SEARCH("(",Sheet7!A52,1)-SEARCH(" ",Sheet7!A52,1)-2)</f>
        <v>Smith</v>
      </c>
      <c r="AG52" s="1">
        <f t="shared" si="9"/>
        <v>5</v>
      </c>
      <c r="AH52" s="1" t="str">
        <f t="shared" si="10"/>
        <v>SMITH</v>
      </c>
      <c r="AI52" s="1" t="str">
        <f t="shared" si="4"/>
        <v>SB Smith belongs to Australia</v>
      </c>
      <c r="AJ52" s="1" t="e">
        <f t="shared" ca="1" si="13"/>
        <v>#N/A</v>
      </c>
      <c r="AK52" s="1" t="e">
        <f t="shared" ca="1" si="14"/>
        <v>#N/A</v>
      </c>
      <c r="AL52" s="1" t="e">
        <f t="shared" ca="1" si="15"/>
        <v>#N/A</v>
      </c>
    </row>
    <row r="53" spans="1:38" x14ac:dyDescent="0.3">
      <c r="A53" s="1">
        <v>52</v>
      </c>
      <c r="B53" s="2">
        <v>30395</v>
      </c>
      <c r="C53" t="s">
        <v>222</v>
      </c>
      <c r="D53" s="1">
        <v>140</v>
      </c>
      <c r="E53" s="1" t="s">
        <v>432</v>
      </c>
      <c r="F53" s="1">
        <v>184</v>
      </c>
      <c r="H53" s="1">
        <v>130</v>
      </c>
      <c r="I53" s="1">
        <v>13</v>
      </c>
      <c r="J53" s="1">
        <v>3</v>
      </c>
      <c r="K53" s="1">
        <v>107.69</v>
      </c>
      <c r="L53" s="1">
        <v>1</v>
      </c>
      <c r="M53" s="1" t="s">
        <v>13</v>
      </c>
      <c r="N53" s="1" t="s">
        <v>253</v>
      </c>
      <c r="O53" s="1">
        <f t="shared" si="0"/>
        <v>20</v>
      </c>
      <c r="P53" s="1">
        <f t="shared" si="1"/>
        <v>3</v>
      </c>
      <c r="Q53" s="1">
        <f t="shared" si="2"/>
        <v>1983</v>
      </c>
      <c r="R53" s="1">
        <f t="shared" si="3"/>
        <v>1</v>
      </c>
      <c r="S53" s="1" t="str">
        <f t="shared" si="5"/>
        <v>Ok</v>
      </c>
      <c r="T53" s="1" t="str">
        <f t="shared" si="6"/>
        <v>Ok</v>
      </c>
      <c r="U53" s="1" t="b">
        <f t="shared" si="7"/>
        <v>0</v>
      </c>
      <c r="V53" s="1">
        <f t="shared" si="8"/>
        <v>0</v>
      </c>
      <c r="W53" s="1" t="str">
        <f>VLOOKUP(K53,Master!$G$8:$H$12,2,1)</f>
        <v>Ok</v>
      </c>
      <c r="X53" s="1" t="str">
        <f>HLOOKUP(K53,Master!$F$3:$J$4,2,1)</f>
        <v>Ok</v>
      </c>
      <c r="Y53" s="1" t="s">
        <v>555</v>
      </c>
      <c r="Z53" s="1" t="s">
        <v>832</v>
      </c>
      <c r="AA53" s="1">
        <f>SEARCH("(",Sheet7!A53,1)</f>
        <v>11</v>
      </c>
      <c r="AB53" s="1">
        <f>SEARCH(")",Sheet7!A53,1)</f>
        <v>14</v>
      </c>
      <c r="AC53" s="1" t="str">
        <f>MID(Sheet7!A53,SEARCH("(",Sheet7!A53,1)+1,SEARCH(")",Sheet7!A53,1)-SEARCH("(",Sheet7!A53,1)-1)</f>
        <v>NZ</v>
      </c>
      <c r="AD53" s="1">
        <f>SEARCH(" ",Sheet7!A53,1)</f>
        <v>3</v>
      </c>
      <c r="AE53" s="1" t="str">
        <f>LEFT(Sheet7!A53,SEARCH(" ",Sheet7!A53,1)-1)</f>
        <v>GM</v>
      </c>
      <c r="AF53" s="1" t="str">
        <f>MID(Sheet7!A53,SEARCH(" ",Sheet7!A53,1)+1,SEARCH("(",Sheet7!A53,1)-SEARCH(" ",Sheet7!A53,1)-2)</f>
        <v>Turner</v>
      </c>
      <c r="AG53" s="1">
        <f t="shared" si="9"/>
        <v>6</v>
      </c>
      <c r="AH53" s="1" t="str">
        <f t="shared" si="10"/>
        <v>TURNER</v>
      </c>
      <c r="AI53" s="1" t="str">
        <f t="shared" si="4"/>
        <v>GM Turner belongs to New Zealand</v>
      </c>
      <c r="AJ53" s="1" t="e">
        <f t="shared" ca="1" si="13"/>
        <v>#N/A</v>
      </c>
      <c r="AK53" s="1" t="e">
        <f t="shared" ca="1" si="14"/>
        <v>#N/A</v>
      </c>
      <c r="AL53" s="1" t="e">
        <f t="shared" ca="1" si="15"/>
        <v>#N/A</v>
      </c>
    </row>
    <row r="54" spans="1:38" x14ac:dyDescent="0.3">
      <c r="A54" s="1">
        <v>53</v>
      </c>
      <c r="B54" s="2">
        <v>30476</v>
      </c>
      <c r="C54" t="s">
        <v>116</v>
      </c>
      <c r="D54" s="1">
        <v>102</v>
      </c>
      <c r="E54" s="1" t="s">
        <v>432</v>
      </c>
      <c r="F54" s="1" t="s">
        <v>214</v>
      </c>
      <c r="H54" s="1">
        <v>105</v>
      </c>
      <c r="I54" s="1">
        <v>12</v>
      </c>
      <c r="J54" s="1">
        <v>2</v>
      </c>
      <c r="K54" s="1">
        <v>97.14</v>
      </c>
      <c r="L54" s="1">
        <v>1</v>
      </c>
      <c r="M54" s="1" t="s">
        <v>31</v>
      </c>
      <c r="N54" s="1" t="s">
        <v>208</v>
      </c>
      <c r="O54" s="1">
        <f t="shared" si="0"/>
        <v>9</v>
      </c>
      <c r="P54" s="1">
        <f t="shared" si="1"/>
        <v>6</v>
      </c>
      <c r="Q54" s="1">
        <f t="shared" si="2"/>
        <v>1983</v>
      </c>
      <c r="R54" s="1">
        <f t="shared" si="3"/>
        <v>5</v>
      </c>
      <c r="S54" s="1" t="str">
        <f t="shared" si="5"/>
        <v>Slow</v>
      </c>
      <c r="T54" s="1" t="str">
        <f t="shared" si="6"/>
        <v>Ok</v>
      </c>
      <c r="U54" s="1" t="b">
        <f t="shared" si="7"/>
        <v>0</v>
      </c>
      <c r="V54" s="1">
        <f t="shared" si="8"/>
        <v>0</v>
      </c>
      <c r="W54" s="1" t="str">
        <f>VLOOKUP(K54,Master!$G$8:$H$12,2,1)</f>
        <v>Slow</v>
      </c>
      <c r="X54" s="1" t="str">
        <f>HLOOKUP(K54,Master!$F$3:$J$4,2,1)</f>
        <v>Slow</v>
      </c>
      <c r="Y54" s="1" t="s">
        <v>572</v>
      </c>
      <c r="Z54" s="1" t="s">
        <v>830</v>
      </c>
      <c r="AA54" s="1">
        <f>SEARCH("(",Sheet7!A54,1)</f>
        <v>9</v>
      </c>
      <c r="AB54" s="1">
        <f>SEARCH(")",Sheet7!A54,1)</f>
        <v>13</v>
      </c>
      <c r="AC54" s="1" t="str">
        <f>MID(Sheet7!A54,SEARCH("(",Sheet7!A54,1)+1,SEARCH(")",Sheet7!A54,1)-SEARCH("(",Sheet7!A54,1)-1)</f>
        <v>Eng</v>
      </c>
      <c r="AD54" s="1">
        <f>SEARCH(" ",Sheet7!A54,1)</f>
        <v>3</v>
      </c>
      <c r="AE54" s="1" t="str">
        <f>LEFT(Sheet7!A54,SEARCH(" ",Sheet7!A54,1)-1)</f>
        <v>AJ</v>
      </c>
      <c r="AF54" s="1" t="str">
        <f>MID(Sheet7!A54,SEARCH(" ",Sheet7!A54,1)+1,SEARCH("(",Sheet7!A54,1)-SEARCH(" ",Sheet7!A54,1)-2)</f>
        <v>Lamb</v>
      </c>
      <c r="AG54" s="1">
        <f t="shared" si="9"/>
        <v>4</v>
      </c>
      <c r="AH54" s="1" t="str">
        <f t="shared" si="10"/>
        <v>LAMB</v>
      </c>
      <c r="AI54" s="1" t="str">
        <f t="shared" si="4"/>
        <v>AJ Lamb belongs to England</v>
      </c>
      <c r="AJ54" s="1" t="e">
        <f t="shared" ca="1" si="13"/>
        <v>#N/A</v>
      </c>
      <c r="AK54" s="1" t="e">
        <f t="shared" ca="1" si="14"/>
        <v>#N/A</v>
      </c>
      <c r="AL54" s="1" t="e">
        <f t="shared" ca="1" si="15"/>
        <v>#N/A</v>
      </c>
    </row>
    <row r="55" spans="1:38" x14ac:dyDescent="0.3">
      <c r="A55" s="1">
        <v>54</v>
      </c>
      <c r="B55" s="2">
        <v>30478</v>
      </c>
      <c r="C55" t="s">
        <v>137</v>
      </c>
      <c r="D55" s="1">
        <v>130</v>
      </c>
      <c r="E55" s="1" t="s">
        <v>432</v>
      </c>
      <c r="F55" s="1" t="s">
        <v>214</v>
      </c>
      <c r="H55" s="1">
        <v>120</v>
      </c>
      <c r="I55" s="1">
        <v>12</v>
      </c>
      <c r="J55" s="1">
        <v>5</v>
      </c>
      <c r="K55" s="1">
        <v>108.33</v>
      </c>
      <c r="L55" s="1">
        <v>1</v>
      </c>
      <c r="M55" s="1" t="s">
        <v>13</v>
      </c>
      <c r="N55" s="1" t="s">
        <v>21</v>
      </c>
      <c r="O55" s="1">
        <f t="shared" si="0"/>
        <v>11</v>
      </c>
      <c r="P55" s="1">
        <f t="shared" si="1"/>
        <v>6</v>
      </c>
      <c r="Q55" s="1">
        <f t="shared" si="2"/>
        <v>1983</v>
      </c>
      <c r="R55" s="1">
        <f t="shared" si="3"/>
        <v>7</v>
      </c>
      <c r="S55" s="1" t="str">
        <f t="shared" si="5"/>
        <v>Ok</v>
      </c>
      <c r="T55" s="1" t="str">
        <f t="shared" si="6"/>
        <v>Ok</v>
      </c>
      <c r="U55" s="1" t="b">
        <f t="shared" si="7"/>
        <v>0</v>
      </c>
      <c r="V55" s="1">
        <f t="shared" si="8"/>
        <v>0</v>
      </c>
      <c r="W55" s="1" t="str">
        <f>VLOOKUP(K55,Master!$G$8:$H$12,2,1)</f>
        <v>Ok</v>
      </c>
      <c r="X55" s="1" t="str">
        <f>HLOOKUP(K55,Master!$F$3:$J$4,2,1)</f>
        <v>Ok</v>
      </c>
      <c r="Y55" s="1" t="s">
        <v>562</v>
      </c>
      <c r="Z55" s="1" t="s">
        <v>830</v>
      </c>
      <c r="AA55" s="1">
        <f>SEARCH("(",Sheet7!A55,1)</f>
        <v>10</v>
      </c>
      <c r="AB55" s="1">
        <f>SEARCH(")",Sheet7!A55,1)</f>
        <v>14</v>
      </c>
      <c r="AC55" s="1" t="str">
        <f>MID(Sheet7!A55,SEARCH("(",Sheet7!A55,1)+1,SEARCH(")",Sheet7!A55,1)-SEARCH("(",Sheet7!A55,1)-1)</f>
        <v>Eng</v>
      </c>
      <c r="AD55" s="1">
        <f>SEARCH(" ",Sheet7!A55,1)</f>
        <v>3</v>
      </c>
      <c r="AE55" s="1" t="str">
        <f>LEFT(Sheet7!A55,SEARCH(" ",Sheet7!A55,1)-1)</f>
        <v>DI</v>
      </c>
      <c r="AF55" s="1" t="str">
        <f>MID(Sheet7!A55,SEARCH(" ",Sheet7!A55,1)+1,SEARCH("(",Sheet7!A55,1)-SEARCH(" ",Sheet7!A55,1)-2)</f>
        <v>Gower</v>
      </c>
      <c r="AG55" s="1">
        <f t="shared" si="9"/>
        <v>5</v>
      </c>
      <c r="AH55" s="1" t="str">
        <f t="shared" si="10"/>
        <v>GOWER</v>
      </c>
      <c r="AI55" s="1" t="str">
        <f t="shared" si="4"/>
        <v>DI Gower belongs to England</v>
      </c>
      <c r="AJ55" s="1" t="e">
        <f t="shared" ca="1" si="13"/>
        <v>#N/A</v>
      </c>
      <c r="AK55" s="1" t="e">
        <f t="shared" ca="1" si="14"/>
        <v>#N/A</v>
      </c>
      <c r="AL55" s="1" t="e">
        <f t="shared" ca="1" si="15"/>
        <v>#N/A</v>
      </c>
    </row>
    <row r="56" spans="1:38" x14ac:dyDescent="0.3">
      <c r="A56" s="1">
        <v>55</v>
      </c>
      <c r="B56" s="2">
        <v>30480</v>
      </c>
      <c r="C56" t="s">
        <v>363</v>
      </c>
      <c r="D56" s="1">
        <v>110</v>
      </c>
      <c r="E56" s="1" t="s">
        <v>432</v>
      </c>
      <c r="F56" s="1" t="s">
        <v>214</v>
      </c>
      <c r="H56" s="1">
        <v>131</v>
      </c>
      <c r="I56" s="1">
        <v>11</v>
      </c>
      <c r="J56" s="1">
        <v>0</v>
      </c>
      <c r="K56" s="1">
        <v>83.96</v>
      </c>
      <c r="L56" s="1">
        <v>1</v>
      </c>
      <c r="M56" s="1" t="s">
        <v>4</v>
      </c>
      <c r="N56" s="1" t="s">
        <v>53</v>
      </c>
      <c r="O56" s="1">
        <f t="shared" si="0"/>
        <v>13</v>
      </c>
      <c r="P56" s="1">
        <f t="shared" si="1"/>
        <v>6</v>
      </c>
      <c r="Q56" s="1">
        <f t="shared" si="2"/>
        <v>1983</v>
      </c>
      <c r="R56" s="1">
        <f t="shared" si="3"/>
        <v>2</v>
      </c>
      <c r="S56" s="1" t="str">
        <f t="shared" si="5"/>
        <v>Slow</v>
      </c>
      <c r="T56" s="1" t="str">
        <f t="shared" si="6"/>
        <v>Ok</v>
      </c>
      <c r="U56" s="1" t="b">
        <f t="shared" si="7"/>
        <v>0</v>
      </c>
      <c r="V56" s="1">
        <f t="shared" si="8"/>
        <v>0</v>
      </c>
      <c r="W56" s="1" t="str">
        <f>VLOOKUP(K56,Master!$G$8:$H$12,2,1)</f>
        <v>Slow</v>
      </c>
      <c r="X56" s="1" t="str">
        <f>HLOOKUP(K56,Master!$F$3:$J$4,2,1)</f>
        <v>Slow</v>
      </c>
      <c r="Y56" s="1" t="s">
        <v>577</v>
      </c>
      <c r="Z56" s="1" t="s">
        <v>834</v>
      </c>
      <c r="AA56" s="1">
        <f>SEARCH("(",Sheet7!A56,1)</f>
        <v>13</v>
      </c>
      <c r="AB56" s="1">
        <f>SEARCH(")",Sheet7!A56,1)</f>
        <v>17</v>
      </c>
      <c r="AC56" s="1" t="str">
        <f>MID(Sheet7!A56,SEARCH("(",Sheet7!A56,1)+1,SEARCH(")",Sheet7!A56,1)-SEARCH("(",Sheet7!A56,1)-1)</f>
        <v>Aus</v>
      </c>
      <c r="AD56" s="1">
        <f>SEARCH(" ",Sheet7!A56,1)</f>
        <v>3</v>
      </c>
      <c r="AE56" s="1" t="str">
        <f>LEFT(Sheet7!A56,SEARCH(" ",Sheet7!A56,1)-1)</f>
        <v>TM</v>
      </c>
      <c r="AF56" s="1" t="str">
        <f>MID(Sheet7!A56,SEARCH(" ",Sheet7!A56,1)+1,SEARCH("(",Sheet7!A56,1)-SEARCH(" ",Sheet7!A56,1)-2)</f>
        <v>Chappell</v>
      </c>
      <c r="AG56" s="1">
        <f t="shared" si="9"/>
        <v>8</v>
      </c>
      <c r="AH56" s="1" t="str">
        <f t="shared" si="10"/>
        <v>CHAPPELL</v>
      </c>
      <c r="AI56" s="1" t="str">
        <f t="shared" si="4"/>
        <v>TM Chappell belongs to Australia</v>
      </c>
      <c r="AJ56" s="1" t="e">
        <f t="shared" ca="1" si="13"/>
        <v>#N/A</v>
      </c>
      <c r="AK56" s="1" t="e">
        <f t="shared" ca="1" si="14"/>
        <v>#N/A</v>
      </c>
      <c r="AL56" s="1" t="e">
        <f t="shared" ca="1" si="15"/>
        <v>#N/A</v>
      </c>
    </row>
    <row r="57" spans="1:38" x14ac:dyDescent="0.3">
      <c r="A57" s="1">
        <v>56</v>
      </c>
      <c r="B57" s="2">
        <v>30480</v>
      </c>
      <c r="C57" t="s">
        <v>97</v>
      </c>
      <c r="D57" s="1">
        <v>105</v>
      </c>
      <c r="E57" s="1" t="s">
        <v>430</v>
      </c>
      <c r="F57" s="1" t="s">
        <v>214</v>
      </c>
      <c r="H57" s="1">
        <v>147</v>
      </c>
      <c r="I57" s="1">
        <v>5</v>
      </c>
      <c r="J57" s="1">
        <v>1</v>
      </c>
      <c r="K57" s="1">
        <v>71.42</v>
      </c>
      <c r="L57" s="1">
        <v>2</v>
      </c>
      <c r="M57" s="1" t="s">
        <v>7</v>
      </c>
      <c r="N57" s="1" t="s">
        <v>390</v>
      </c>
      <c r="O57" s="1">
        <f t="shared" si="0"/>
        <v>13</v>
      </c>
      <c r="P57" s="1">
        <f t="shared" si="1"/>
        <v>6</v>
      </c>
      <c r="Q57" s="1">
        <f t="shared" si="2"/>
        <v>1983</v>
      </c>
      <c r="R57" s="1">
        <f t="shared" si="3"/>
        <v>2</v>
      </c>
      <c r="S57" s="1" t="str">
        <f t="shared" si="5"/>
        <v>Slow</v>
      </c>
      <c r="T57" s="1" t="str">
        <f t="shared" si="6"/>
        <v>Ok</v>
      </c>
      <c r="U57" s="1" t="b">
        <f t="shared" si="7"/>
        <v>0</v>
      </c>
      <c r="V57" s="1">
        <f t="shared" si="8"/>
        <v>0</v>
      </c>
      <c r="W57" s="1" t="str">
        <f>VLOOKUP(K57,Master!$G$8:$H$12,2,1)</f>
        <v>Slow</v>
      </c>
      <c r="X57" s="1" t="str">
        <f>HLOOKUP(K57,Master!$F$3:$J$4,2,1)</f>
        <v>Slow</v>
      </c>
      <c r="Y57" s="1" t="s">
        <v>564</v>
      </c>
      <c r="Z57" s="1" t="s">
        <v>831</v>
      </c>
      <c r="AA57" s="1">
        <f>SEARCH("(",Sheet7!A57,1)</f>
        <v>14</v>
      </c>
      <c r="AB57" s="1">
        <f>SEARCH(")",Sheet7!A57,1)</f>
        <v>17</v>
      </c>
      <c r="AC57" s="1" t="str">
        <f>MID(Sheet7!A57,SEARCH("(",Sheet7!A57,1)+1,SEARCH(")",Sheet7!A57,1)-SEARCH("(",Sheet7!A57,1)-1)</f>
        <v>WI</v>
      </c>
      <c r="AD57" s="1">
        <f>SEARCH(" ",Sheet7!A57,1)</f>
        <v>3</v>
      </c>
      <c r="AE57" s="1" t="str">
        <f>LEFT(Sheet7!A57,SEARCH(" ",Sheet7!A57,1)-1)</f>
        <v>CG</v>
      </c>
      <c r="AF57" s="1" t="str">
        <f>MID(Sheet7!A57,SEARCH(" ",Sheet7!A57,1)+1,SEARCH("(",Sheet7!A57,1)-SEARCH(" ",Sheet7!A57,1)-2)</f>
        <v>Greenidge</v>
      </c>
      <c r="AG57" s="1">
        <f t="shared" si="9"/>
        <v>9</v>
      </c>
      <c r="AH57" s="1" t="str">
        <f t="shared" si="10"/>
        <v>GREENIDGE</v>
      </c>
      <c r="AI57" s="1" t="str">
        <f t="shared" si="4"/>
        <v>CG Greenidge belongs to West Indies</v>
      </c>
      <c r="AJ57" s="1" t="e">
        <f t="shared" ca="1" si="13"/>
        <v>#N/A</v>
      </c>
      <c r="AK57" s="1" t="e">
        <f t="shared" ca="1" si="14"/>
        <v>#N/A</v>
      </c>
      <c r="AL57" s="1" t="e">
        <f t="shared" ca="1" si="15"/>
        <v>#N/A</v>
      </c>
    </row>
    <row r="58" spans="1:38" x14ac:dyDescent="0.3">
      <c r="A58" s="1">
        <v>57</v>
      </c>
      <c r="B58" s="2">
        <v>30482</v>
      </c>
      <c r="C58" t="s">
        <v>77</v>
      </c>
      <c r="D58" s="1">
        <v>119</v>
      </c>
      <c r="E58" s="1" t="s">
        <v>432</v>
      </c>
      <c r="F58" s="1" t="s">
        <v>214</v>
      </c>
      <c r="H58" s="1">
        <v>146</v>
      </c>
      <c r="I58" s="1">
        <v>6</v>
      </c>
      <c r="J58" s="1">
        <v>1</v>
      </c>
      <c r="K58" s="1">
        <v>81.5</v>
      </c>
      <c r="L58" s="1">
        <v>1</v>
      </c>
      <c r="M58" s="1" t="s">
        <v>4</v>
      </c>
      <c r="N58" s="1" t="s">
        <v>208</v>
      </c>
      <c r="O58" s="1">
        <f t="shared" si="0"/>
        <v>15</v>
      </c>
      <c r="P58" s="1">
        <f t="shared" si="1"/>
        <v>6</v>
      </c>
      <c r="Q58" s="1">
        <f t="shared" si="2"/>
        <v>1983</v>
      </c>
      <c r="R58" s="1">
        <f t="shared" si="3"/>
        <v>4</v>
      </c>
      <c r="S58" s="1" t="str">
        <f t="shared" si="5"/>
        <v>Slow</v>
      </c>
      <c r="T58" s="1" t="str">
        <f t="shared" si="6"/>
        <v>Ok</v>
      </c>
      <c r="U58" s="1" t="b">
        <f t="shared" si="7"/>
        <v>0</v>
      </c>
      <c r="V58" s="1">
        <f t="shared" si="8"/>
        <v>0</v>
      </c>
      <c r="W58" s="1" t="str">
        <f>VLOOKUP(K58,Master!$G$8:$H$12,2,1)</f>
        <v>Slow</v>
      </c>
      <c r="X58" s="1" t="str">
        <f>HLOOKUP(K58,Master!$F$3:$J$4,2,1)</f>
        <v>Slow</v>
      </c>
      <c r="Y58" s="1" t="s">
        <v>559</v>
      </c>
      <c r="Z58" s="1" t="s">
        <v>831</v>
      </c>
      <c r="AA58" s="1">
        <f>SEARCH("(",Sheet7!A58,1)</f>
        <v>14</v>
      </c>
      <c r="AB58" s="1">
        <f>SEARCH(")",Sheet7!A58,1)</f>
        <v>17</v>
      </c>
      <c r="AC58" s="1" t="str">
        <f>MID(Sheet7!A58,SEARCH("(",Sheet7!A58,1)+1,SEARCH(")",Sheet7!A58,1)-SEARCH("(",Sheet7!A58,1)-1)</f>
        <v>WI</v>
      </c>
      <c r="AD58" s="1">
        <f>SEARCH(" ",Sheet7!A58,1)</f>
        <v>4</v>
      </c>
      <c r="AE58" s="1" t="str">
        <f>LEFT(Sheet7!A58,SEARCH(" ",Sheet7!A58,1)-1)</f>
        <v>IVA</v>
      </c>
      <c r="AF58" s="1" t="str">
        <f>MID(Sheet7!A58,SEARCH(" ",Sheet7!A58,1)+1,SEARCH("(",Sheet7!A58,1)-SEARCH(" ",Sheet7!A58,1)-2)</f>
        <v>Richards</v>
      </c>
      <c r="AG58" s="1">
        <f t="shared" si="9"/>
        <v>8</v>
      </c>
      <c r="AH58" s="1" t="str">
        <f t="shared" si="10"/>
        <v>RICHARDS</v>
      </c>
      <c r="AI58" s="1" t="str">
        <f t="shared" si="4"/>
        <v>IVA Richards belongs to West Indies</v>
      </c>
      <c r="AJ58" s="1" t="e">
        <f t="shared" ca="1" si="13"/>
        <v>#N/A</v>
      </c>
      <c r="AK58" s="1" t="e">
        <f t="shared" ca="1" si="14"/>
        <v>#N/A</v>
      </c>
      <c r="AL58" s="1" t="e">
        <f t="shared" ca="1" si="15"/>
        <v>#N/A</v>
      </c>
    </row>
    <row r="59" spans="1:38" x14ac:dyDescent="0.3">
      <c r="A59" s="1">
        <v>58</v>
      </c>
      <c r="B59" s="2">
        <v>30483</v>
      </c>
      <c r="C59" t="s">
        <v>126</v>
      </c>
      <c r="D59" s="1">
        <v>102</v>
      </c>
      <c r="E59" s="1" t="s">
        <v>430</v>
      </c>
      <c r="F59" s="1" t="s">
        <v>214</v>
      </c>
      <c r="H59" s="1">
        <v>133</v>
      </c>
      <c r="I59" s="1">
        <v>11</v>
      </c>
      <c r="J59" s="1">
        <v>0</v>
      </c>
      <c r="K59" s="1">
        <v>76.69</v>
      </c>
      <c r="L59" s="1">
        <v>1</v>
      </c>
      <c r="M59" s="1" t="s">
        <v>13</v>
      </c>
      <c r="N59" s="1" t="s">
        <v>54</v>
      </c>
      <c r="O59" s="1">
        <f t="shared" si="0"/>
        <v>16</v>
      </c>
      <c r="P59" s="1">
        <f t="shared" si="1"/>
        <v>6</v>
      </c>
      <c r="Q59" s="1">
        <f t="shared" si="2"/>
        <v>1983</v>
      </c>
      <c r="R59" s="1">
        <f t="shared" si="3"/>
        <v>5</v>
      </c>
      <c r="S59" s="1" t="str">
        <f t="shared" si="5"/>
        <v>Slow</v>
      </c>
      <c r="T59" s="1" t="str">
        <f t="shared" si="6"/>
        <v>Ok</v>
      </c>
      <c r="U59" s="1" t="b">
        <f t="shared" si="7"/>
        <v>0</v>
      </c>
      <c r="V59" s="1">
        <f t="shared" si="8"/>
        <v>0</v>
      </c>
      <c r="W59" s="1" t="str">
        <f>VLOOKUP(K59,Master!$G$8:$H$12,2,1)</f>
        <v>Slow</v>
      </c>
      <c r="X59" s="1" t="str">
        <f>HLOOKUP(K59,Master!$F$3:$J$4,2,1)</f>
        <v>Slow</v>
      </c>
      <c r="Y59" s="1" t="s">
        <v>578</v>
      </c>
      <c r="Z59" s="1" t="s">
        <v>833</v>
      </c>
      <c r="AA59" s="1">
        <f>SEARCH("(",Sheet7!A59,1)</f>
        <v>12</v>
      </c>
      <c r="AB59" s="1">
        <f>SEARCH(")",Sheet7!A59,1)</f>
        <v>16</v>
      </c>
      <c r="AC59" s="1" t="str">
        <f>MID(Sheet7!A59,SEARCH("(",Sheet7!A59,1)+1,SEARCH(")",Sheet7!A59,1)-SEARCH("(",Sheet7!A59,1)-1)</f>
        <v>Pak</v>
      </c>
      <c r="AD59" s="1">
        <f>SEARCH(" ",Sheet7!A59,1)</f>
        <v>6</v>
      </c>
      <c r="AE59" s="1" t="str">
        <f>LEFT(Sheet7!A59,SEARCH(" ",Sheet7!A59,1)-1)</f>
        <v>Imran</v>
      </c>
      <c r="AF59" s="1" t="str">
        <f>MID(Sheet7!A59,SEARCH(" ",Sheet7!A59,1)+1,SEARCH("(",Sheet7!A59,1)-SEARCH(" ",Sheet7!A59,1)-2)</f>
        <v>Khan</v>
      </c>
      <c r="AG59" s="1">
        <f t="shared" si="9"/>
        <v>4</v>
      </c>
      <c r="AH59" s="1" t="str">
        <f t="shared" si="10"/>
        <v>KHAN</v>
      </c>
      <c r="AI59" s="1" t="str">
        <f t="shared" si="4"/>
        <v>Imran Khan belongs to Pakistan</v>
      </c>
      <c r="AJ59" s="1" t="e">
        <f t="shared" ca="1" si="13"/>
        <v>#N/A</v>
      </c>
      <c r="AK59" s="1" t="e">
        <f t="shared" ca="1" si="14"/>
        <v>#N/A</v>
      </c>
      <c r="AL59" s="1" t="e">
        <f t="shared" ca="1" si="15"/>
        <v>#N/A</v>
      </c>
    </row>
    <row r="60" spans="1:38" x14ac:dyDescent="0.3">
      <c r="A60" s="1">
        <v>59</v>
      </c>
      <c r="B60" s="2">
        <v>30485</v>
      </c>
      <c r="C60" t="s">
        <v>124</v>
      </c>
      <c r="D60" s="1">
        <v>175</v>
      </c>
      <c r="E60" s="1" t="s">
        <v>430</v>
      </c>
      <c r="F60" s="1" t="s">
        <v>214</v>
      </c>
      <c r="H60" s="1">
        <v>138</v>
      </c>
      <c r="I60" s="1">
        <v>16</v>
      </c>
      <c r="J60" s="1">
        <v>6</v>
      </c>
      <c r="K60" s="1">
        <v>126.81</v>
      </c>
      <c r="L60" s="1">
        <v>1</v>
      </c>
      <c r="M60" s="2" t="s">
        <v>7</v>
      </c>
      <c r="N60" s="1" t="s">
        <v>27</v>
      </c>
      <c r="O60" s="1">
        <f t="shared" si="0"/>
        <v>18</v>
      </c>
      <c r="P60" s="1">
        <f t="shared" si="1"/>
        <v>6</v>
      </c>
      <c r="Q60" s="1">
        <f t="shared" si="2"/>
        <v>1983</v>
      </c>
      <c r="R60" s="1">
        <f t="shared" si="3"/>
        <v>7</v>
      </c>
      <c r="S60" s="1" t="str">
        <f t="shared" si="5"/>
        <v>Ok</v>
      </c>
      <c r="T60" s="1" t="str">
        <f t="shared" si="6"/>
        <v>Ok</v>
      </c>
      <c r="U60" s="1" t="b">
        <f t="shared" si="7"/>
        <v>0</v>
      </c>
      <c r="V60" s="1">
        <f t="shared" si="8"/>
        <v>0</v>
      </c>
      <c r="W60" s="1" t="str">
        <f>VLOOKUP(K60,Master!$G$8:$H$12,2,1)</f>
        <v>Ok</v>
      </c>
      <c r="X60" s="1" t="str">
        <f>HLOOKUP(K60,Master!$F$3:$J$4,2,1)</f>
        <v>Ok</v>
      </c>
      <c r="Y60" s="1" t="s">
        <v>579</v>
      </c>
      <c r="Z60" s="1" t="s">
        <v>4</v>
      </c>
      <c r="AA60" s="1">
        <f>SEARCH("(",Sheet7!A60,1)</f>
        <v>13</v>
      </c>
      <c r="AB60" s="1">
        <f>SEARCH(")",Sheet7!A60,1)</f>
        <v>19</v>
      </c>
      <c r="AC60" s="1" t="str">
        <f>MID(Sheet7!A60,SEARCH("(",Sheet7!A60,1)+1,SEARCH(")",Sheet7!A60,1)-SEARCH("(",Sheet7!A60,1)-1)</f>
        <v>India</v>
      </c>
      <c r="AD60" s="1">
        <f>SEARCH(" ",Sheet7!A60,1)</f>
        <v>2</v>
      </c>
      <c r="AE60" s="1" t="str">
        <f>LEFT(Sheet7!A60,SEARCH(" ",Sheet7!A60,1)-1)</f>
        <v>N</v>
      </c>
      <c r="AF60" s="1" t="str">
        <f>MID(Sheet7!A60,SEARCH(" ",Sheet7!A60,1)+1,SEARCH("(",Sheet7!A60,1)-SEARCH(" ",Sheet7!A60,1)-2)</f>
        <v>Kapil Dev</v>
      </c>
      <c r="AG60" s="1">
        <f t="shared" si="9"/>
        <v>9</v>
      </c>
      <c r="AH60" s="1" t="str">
        <f t="shared" si="10"/>
        <v>KAPIL DEV</v>
      </c>
      <c r="AI60" s="1" t="e">
        <f t="shared" si="4"/>
        <v>#N/A</v>
      </c>
      <c r="AJ60" s="1" t="e">
        <f t="shared" ca="1" si="13"/>
        <v>#N/A</v>
      </c>
      <c r="AK60" s="1" t="e">
        <f t="shared" ca="1" si="14"/>
        <v>#N/A</v>
      </c>
      <c r="AL60" s="1" t="e">
        <f t="shared" ca="1" si="15"/>
        <v>#N/A</v>
      </c>
    </row>
    <row r="61" spans="1:38" x14ac:dyDescent="0.3">
      <c r="A61" s="1">
        <v>60</v>
      </c>
      <c r="B61" s="2">
        <v>30487</v>
      </c>
      <c r="C61" t="s">
        <v>153</v>
      </c>
      <c r="D61" s="1">
        <v>103</v>
      </c>
      <c r="E61" s="1" t="s">
        <v>430</v>
      </c>
      <c r="F61" s="1" t="s">
        <v>214</v>
      </c>
      <c r="H61" s="1">
        <v>121</v>
      </c>
      <c r="I61" s="1">
        <v>6</v>
      </c>
      <c r="J61" s="1">
        <v>0</v>
      </c>
      <c r="K61" s="1">
        <v>85.12</v>
      </c>
      <c r="L61" s="1">
        <v>1</v>
      </c>
      <c r="M61" s="1" t="s">
        <v>31</v>
      </c>
      <c r="N61" s="1" t="s">
        <v>53</v>
      </c>
      <c r="O61" s="1">
        <f t="shared" si="0"/>
        <v>20</v>
      </c>
      <c r="P61" s="1">
        <f t="shared" si="1"/>
        <v>6</v>
      </c>
      <c r="Q61" s="1">
        <f t="shared" si="2"/>
        <v>1983</v>
      </c>
      <c r="R61" s="1">
        <f t="shared" si="3"/>
        <v>2</v>
      </c>
      <c r="S61" s="1" t="str">
        <f t="shared" si="5"/>
        <v>Slow</v>
      </c>
      <c r="T61" s="1" t="str">
        <f t="shared" si="6"/>
        <v>Ok</v>
      </c>
      <c r="U61" s="1" t="b">
        <f t="shared" si="7"/>
        <v>0</v>
      </c>
      <c r="V61" s="1">
        <f t="shared" si="8"/>
        <v>0</v>
      </c>
      <c r="W61" s="1" t="str">
        <f>VLOOKUP(K61,Master!$G$8:$H$12,2,1)</f>
        <v>Slow</v>
      </c>
      <c r="X61" s="1" t="str">
        <f>HLOOKUP(K61,Master!$F$3:$J$4,2,1)</f>
        <v>Slow</v>
      </c>
      <c r="Y61" s="1" t="s">
        <v>571</v>
      </c>
      <c r="Z61" s="1" t="s">
        <v>833</v>
      </c>
      <c r="AA61" s="1">
        <f>SEARCH("(",Sheet7!A61,1)</f>
        <v>14</v>
      </c>
      <c r="AB61" s="1">
        <f>SEARCH(")",Sheet7!A61,1)</f>
        <v>18</v>
      </c>
      <c r="AC61" s="1" t="str">
        <f>MID(Sheet7!A61,SEARCH("(",Sheet7!A61,1)+1,SEARCH(")",Sheet7!A61,1)-SEARCH("(",Sheet7!A61,1)-1)</f>
        <v>Pak</v>
      </c>
      <c r="AD61" s="1">
        <f>SEARCH(" ",Sheet7!A61,1)</f>
        <v>7</v>
      </c>
      <c r="AE61" s="1" t="str">
        <f>LEFT(Sheet7!A61,SEARCH(" ",Sheet7!A61,1)-1)</f>
        <v>Zaheer</v>
      </c>
      <c r="AF61" s="1" t="str">
        <f>MID(Sheet7!A61,SEARCH(" ",Sheet7!A61,1)+1,SEARCH("(",Sheet7!A61,1)-SEARCH(" ",Sheet7!A61,1)-2)</f>
        <v>Abbas</v>
      </c>
      <c r="AG61" s="1">
        <f t="shared" si="9"/>
        <v>5</v>
      </c>
      <c r="AH61" s="1" t="str">
        <f t="shared" si="10"/>
        <v>ABBAS</v>
      </c>
      <c r="AI61" s="1" t="str">
        <f t="shared" si="4"/>
        <v>Zaheer Abbas belongs to Pakistan</v>
      </c>
      <c r="AJ61" s="1" t="e">
        <f t="shared" ca="1" si="13"/>
        <v>#N/A</v>
      </c>
      <c r="AK61" s="1" t="e">
        <f t="shared" ca="1" si="14"/>
        <v>#N/A</v>
      </c>
      <c r="AL61" s="1" t="e">
        <f t="shared" ca="1" si="15"/>
        <v>#N/A</v>
      </c>
    </row>
    <row r="62" spans="1:38" x14ac:dyDescent="0.3">
      <c r="A62" s="1">
        <v>61</v>
      </c>
      <c r="B62" s="2">
        <v>30657</v>
      </c>
      <c r="C62" t="s">
        <v>77</v>
      </c>
      <c r="D62" s="1">
        <v>149</v>
      </c>
      <c r="E62" s="1" t="s">
        <v>432</v>
      </c>
      <c r="F62" s="1" t="s">
        <v>214</v>
      </c>
      <c r="H62" s="1">
        <v>99</v>
      </c>
      <c r="I62" s="1">
        <v>20</v>
      </c>
      <c r="J62" s="1">
        <v>3</v>
      </c>
      <c r="K62" s="1">
        <v>150.5</v>
      </c>
      <c r="L62" s="1">
        <v>1</v>
      </c>
      <c r="M62" s="1" t="s">
        <v>4</v>
      </c>
      <c r="N62" s="1" t="s">
        <v>232</v>
      </c>
      <c r="O62" s="1">
        <f t="shared" si="0"/>
        <v>7</v>
      </c>
      <c r="P62" s="1">
        <f t="shared" si="1"/>
        <v>12</v>
      </c>
      <c r="Q62" s="1">
        <f t="shared" si="2"/>
        <v>1983</v>
      </c>
      <c r="R62" s="1">
        <f t="shared" si="3"/>
        <v>4</v>
      </c>
      <c r="S62" s="1" t="str">
        <f t="shared" si="5"/>
        <v>Good</v>
      </c>
      <c r="T62" s="1" t="str">
        <f t="shared" si="6"/>
        <v>Ok</v>
      </c>
      <c r="U62" s="1" t="b">
        <f t="shared" si="7"/>
        <v>0</v>
      </c>
      <c r="V62" s="1">
        <f t="shared" si="8"/>
        <v>1</v>
      </c>
      <c r="W62" s="1" t="str">
        <f>VLOOKUP(K62,Master!$G$8:$H$12,2,1)</f>
        <v>Good</v>
      </c>
      <c r="X62" s="1" t="str">
        <f>HLOOKUP(K62,Master!$F$3:$J$4,2,1)</f>
        <v>Good</v>
      </c>
      <c r="Y62" s="1" t="s">
        <v>559</v>
      </c>
      <c r="Z62" s="1" t="s">
        <v>831</v>
      </c>
      <c r="AA62" s="1">
        <f>SEARCH("(",Sheet7!A62,1)</f>
        <v>14</v>
      </c>
      <c r="AB62" s="1">
        <f>SEARCH(")",Sheet7!A62,1)</f>
        <v>17</v>
      </c>
      <c r="AC62" s="1" t="str">
        <f>MID(Sheet7!A62,SEARCH("(",Sheet7!A62,1)+1,SEARCH(")",Sheet7!A62,1)-SEARCH("(",Sheet7!A62,1)-1)</f>
        <v>WI</v>
      </c>
      <c r="AD62" s="1">
        <f>SEARCH(" ",Sheet7!A62,1)</f>
        <v>4</v>
      </c>
      <c r="AE62" s="1" t="str">
        <f>LEFT(Sheet7!A62,SEARCH(" ",Sheet7!A62,1)-1)</f>
        <v>IVA</v>
      </c>
      <c r="AF62" s="1" t="str">
        <f>MID(Sheet7!A62,SEARCH(" ",Sheet7!A62,1)+1,SEARCH("(",Sheet7!A62,1)-SEARCH(" ",Sheet7!A62,1)-2)</f>
        <v>Richards</v>
      </c>
      <c r="AG62" s="1">
        <f t="shared" si="9"/>
        <v>8</v>
      </c>
      <c r="AH62" s="1" t="str">
        <f t="shared" si="10"/>
        <v>RICHARDS</v>
      </c>
      <c r="AI62" s="1" t="str">
        <f t="shared" si="4"/>
        <v>IVA Richards belongs to West Indies</v>
      </c>
      <c r="AJ62" s="1" t="e">
        <f t="shared" ca="1" si="13"/>
        <v>#N/A</v>
      </c>
      <c r="AK62" s="1" t="e">
        <f t="shared" ca="1" si="14"/>
        <v>#N/A</v>
      </c>
      <c r="AL62" s="1" t="e">
        <f t="shared" ca="1" si="15"/>
        <v>#N/A</v>
      </c>
    </row>
    <row r="63" spans="1:38" x14ac:dyDescent="0.3">
      <c r="A63" s="1">
        <v>62</v>
      </c>
      <c r="B63" s="2">
        <v>30657</v>
      </c>
      <c r="C63" t="s">
        <v>97</v>
      </c>
      <c r="D63" s="1">
        <v>115</v>
      </c>
      <c r="E63" s="1" t="s">
        <v>432</v>
      </c>
      <c r="F63" s="1" t="s">
        <v>214</v>
      </c>
      <c r="H63" s="1">
        <v>134</v>
      </c>
      <c r="I63" s="1">
        <v>10</v>
      </c>
      <c r="J63" s="1">
        <v>5</v>
      </c>
      <c r="K63" s="1">
        <v>85.82</v>
      </c>
      <c r="L63" s="1">
        <v>1</v>
      </c>
      <c r="M63" s="1" t="s">
        <v>4</v>
      </c>
      <c r="N63" s="1" t="s">
        <v>232</v>
      </c>
      <c r="O63" s="1">
        <f t="shared" si="0"/>
        <v>7</v>
      </c>
      <c r="P63" s="1">
        <f t="shared" si="1"/>
        <v>12</v>
      </c>
      <c r="Q63" s="1">
        <f t="shared" si="2"/>
        <v>1983</v>
      </c>
      <c r="R63" s="1">
        <f t="shared" si="3"/>
        <v>4</v>
      </c>
      <c r="S63" s="1" t="str">
        <f t="shared" si="5"/>
        <v>Slow</v>
      </c>
      <c r="T63" s="1" t="str">
        <f t="shared" si="6"/>
        <v>Ok</v>
      </c>
      <c r="U63" s="1" t="b">
        <f t="shared" si="7"/>
        <v>0</v>
      </c>
      <c r="V63" s="1">
        <f t="shared" si="8"/>
        <v>0</v>
      </c>
      <c r="W63" s="1" t="str">
        <f>VLOOKUP(K63,Master!$G$8:$H$12,2,1)</f>
        <v>Slow</v>
      </c>
      <c r="X63" s="1" t="str">
        <f>HLOOKUP(K63,Master!$F$3:$J$4,2,1)</f>
        <v>Slow</v>
      </c>
      <c r="Y63" s="1" t="s">
        <v>564</v>
      </c>
      <c r="Z63" s="1" t="s">
        <v>831</v>
      </c>
      <c r="AA63" s="1">
        <f>SEARCH("(",Sheet7!A63,1)</f>
        <v>14</v>
      </c>
      <c r="AB63" s="1">
        <f>SEARCH(")",Sheet7!A63,1)</f>
        <v>17</v>
      </c>
      <c r="AC63" s="1" t="str">
        <f>MID(Sheet7!A63,SEARCH("(",Sheet7!A63,1)+1,SEARCH(")",Sheet7!A63,1)-SEARCH("(",Sheet7!A63,1)-1)</f>
        <v>WI</v>
      </c>
      <c r="AD63" s="1">
        <f>SEARCH(" ",Sheet7!A63,1)</f>
        <v>3</v>
      </c>
      <c r="AE63" s="1" t="str">
        <f>LEFT(Sheet7!A63,SEARCH(" ",Sheet7!A63,1)-1)</f>
        <v>CG</v>
      </c>
      <c r="AF63" s="1" t="str">
        <f>MID(Sheet7!A63,SEARCH(" ",Sheet7!A63,1)+1,SEARCH("(",Sheet7!A63,1)-SEARCH(" ",Sheet7!A63,1)-2)</f>
        <v>Greenidge</v>
      </c>
      <c r="AG63" s="1">
        <f t="shared" si="9"/>
        <v>9</v>
      </c>
      <c r="AH63" s="1" t="str">
        <f t="shared" si="10"/>
        <v>GREENIDGE</v>
      </c>
      <c r="AI63" s="1" t="str">
        <f t="shared" si="4"/>
        <v>CG Greenidge belongs to West Indies</v>
      </c>
      <c r="AJ63" s="1" t="e">
        <f t="shared" ca="1" si="13"/>
        <v>#N/A</v>
      </c>
      <c r="AK63" s="1" t="e">
        <f t="shared" ca="1" si="14"/>
        <v>#N/A</v>
      </c>
      <c r="AL63" s="1" t="e">
        <f t="shared" ca="1" si="15"/>
        <v>#N/A</v>
      </c>
    </row>
    <row r="64" spans="1:38" x14ac:dyDescent="0.3">
      <c r="A64" s="1">
        <v>63</v>
      </c>
      <c r="B64" s="2">
        <v>30698</v>
      </c>
      <c r="C64" t="s">
        <v>65</v>
      </c>
      <c r="D64" s="1">
        <v>108</v>
      </c>
      <c r="E64" s="1" t="s">
        <v>430</v>
      </c>
      <c r="F64" s="1">
        <v>210</v>
      </c>
      <c r="H64" s="1">
        <v>130</v>
      </c>
      <c r="I64" s="1">
        <v>8</v>
      </c>
      <c r="J64" s="1">
        <v>0</v>
      </c>
      <c r="K64" s="1">
        <v>83.07</v>
      </c>
      <c r="L64" s="1">
        <v>1</v>
      </c>
      <c r="M64" s="1" t="s">
        <v>18</v>
      </c>
      <c r="N64" s="1" t="s">
        <v>56</v>
      </c>
      <c r="O64" s="1">
        <f t="shared" si="0"/>
        <v>17</v>
      </c>
      <c r="P64" s="1">
        <f t="shared" si="1"/>
        <v>1</v>
      </c>
      <c r="Q64" s="1">
        <f t="shared" si="2"/>
        <v>1984</v>
      </c>
      <c r="R64" s="1">
        <f t="shared" si="3"/>
        <v>3</v>
      </c>
      <c r="S64" s="1" t="str">
        <f t="shared" si="5"/>
        <v>Slow</v>
      </c>
      <c r="T64" s="1" t="str">
        <f t="shared" si="6"/>
        <v>Ok</v>
      </c>
      <c r="U64" s="1" t="b">
        <f t="shared" si="7"/>
        <v>0</v>
      </c>
      <c r="V64" s="1">
        <f t="shared" si="8"/>
        <v>0</v>
      </c>
      <c r="W64" s="1" t="str">
        <f>VLOOKUP(K64,Master!$G$8:$H$12,2,1)</f>
        <v>Slow</v>
      </c>
      <c r="X64" s="1" t="str">
        <f>HLOOKUP(K64,Master!$F$3:$J$4,2,1)</f>
        <v>Slow</v>
      </c>
      <c r="Y64" s="1" t="s">
        <v>561</v>
      </c>
      <c r="Z64" s="1" t="s">
        <v>831</v>
      </c>
      <c r="AA64" s="1">
        <f>SEARCH("(",Sheet7!A64,1)</f>
        <v>11</v>
      </c>
      <c r="AB64" s="1">
        <f>SEARCH(")",Sheet7!A64,1)</f>
        <v>14</v>
      </c>
      <c r="AC64" s="1" t="str">
        <f>MID(Sheet7!A64,SEARCH("(",Sheet7!A64,1)+1,SEARCH(")",Sheet7!A64,1)-SEARCH("(",Sheet7!A64,1)-1)</f>
        <v>WI</v>
      </c>
      <c r="AD64" s="1">
        <f>SEARCH(" ",Sheet7!A64,1)</f>
        <v>3</v>
      </c>
      <c r="AE64" s="1" t="str">
        <f>LEFT(Sheet7!A64,SEARCH(" ",Sheet7!A64,1)-1)</f>
        <v>DL</v>
      </c>
      <c r="AF64" s="1" t="str">
        <f>MID(Sheet7!A64,SEARCH(" ",Sheet7!A64,1)+1,SEARCH("(",Sheet7!A64,1)-SEARCH(" ",Sheet7!A64,1)-2)</f>
        <v>Haynes</v>
      </c>
      <c r="AG64" s="1">
        <f t="shared" si="9"/>
        <v>6</v>
      </c>
      <c r="AH64" s="1" t="str">
        <f t="shared" si="10"/>
        <v>HAYNES</v>
      </c>
      <c r="AI64" s="1" t="str">
        <f t="shared" si="4"/>
        <v>DL Haynes belongs to West Indies</v>
      </c>
      <c r="AJ64" s="1" t="e">
        <f t="shared" ca="1" si="13"/>
        <v>#N/A</v>
      </c>
      <c r="AK64" s="1" t="e">
        <f t="shared" ca="1" si="14"/>
        <v>#N/A</v>
      </c>
      <c r="AL64" s="1" t="e">
        <f t="shared" ca="1" si="15"/>
        <v>#N/A</v>
      </c>
    </row>
    <row r="65" spans="1:38" x14ac:dyDescent="0.3">
      <c r="A65" s="1">
        <v>64</v>
      </c>
      <c r="B65" s="2">
        <v>30703</v>
      </c>
      <c r="C65" t="s">
        <v>77</v>
      </c>
      <c r="D65" s="1">
        <v>106</v>
      </c>
      <c r="E65" s="1" t="s">
        <v>432</v>
      </c>
      <c r="F65" s="1">
        <v>116</v>
      </c>
      <c r="H65" s="1">
        <v>95</v>
      </c>
      <c r="I65" s="1">
        <v>12</v>
      </c>
      <c r="J65" s="1">
        <v>1</v>
      </c>
      <c r="K65" s="1">
        <v>111.57</v>
      </c>
      <c r="L65" s="1">
        <v>1</v>
      </c>
      <c r="M65" s="1" t="s">
        <v>18</v>
      </c>
      <c r="N65" s="1" t="s">
        <v>29</v>
      </c>
      <c r="O65" s="1">
        <f t="shared" si="0"/>
        <v>22</v>
      </c>
      <c r="P65" s="1">
        <f t="shared" si="1"/>
        <v>1</v>
      </c>
      <c r="Q65" s="1">
        <f t="shared" si="2"/>
        <v>1984</v>
      </c>
      <c r="R65" s="1">
        <f t="shared" si="3"/>
        <v>1</v>
      </c>
      <c r="S65" s="1" t="str">
        <f t="shared" si="5"/>
        <v>Ok</v>
      </c>
      <c r="T65" s="1" t="str">
        <f t="shared" si="6"/>
        <v>Ok</v>
      </c>
      <c r="U65" s="1" t="b">
        <f t="shared" si="7"/>
        <v>0</v>
      </c>
      <c r="V65" s="1">
        <f t="shared" si="8"/>
        <v>0</v>
      </c>
      <c r="W65" s="1" t="str">
        <f>VLOOKUP(K65,Master!$G$8:$H$12,2,1)</f>
        <v>Ok</v>
      </c>
      <c r="X65" s="1" t="str">
        <f>HLOOKUP(K65,Master!$F$3:$J$4,2,1)</f>
        <v>Ok</v>
      </c>
      <c r="Y65" s="1" t="s">
        <v>559</v>
      </c>
      <c r="Z65" s="1" t="s">
        <v>831</v>
      </c>
      <c r="AA65" s="1">
        <f>SEARCH("(",Sheet7!A65,1)</f>
        <v>14</v>
      </c>
      <c r="AB65" s="1">
        <f>SEARCH(")",Sheet7!A65,1)</f>
        <v>17</v>
      </c>
      <c r="AC65" s="1" t="str">
        <f>MID(Sheet7!A65,SEARCH("(",Sheet7!A65,1)+1,SEARCH(")",Sheet7!A65,1)-SEARCH("(",Sheet7!A65,1)-1)</f>
        <v>WI</v>
      </c>
      <c r="AD65" s="1">
        <f>SEARCH(" ",Sheet7!A65,1)</f>
        <v>4</v>
      </c>
      <c r="AE65" s="1" t="str">
        <f>LEFT(Sheet7!A65,SEARCH(" ",Sheet7!A65,1)-1)</f>
        <v>IVA</v>
      </c>
      <c r="AF65" s="1" t="str">
        <f>MID(Sheet7!A65,SEARCH(" ",Sheet7!A65,1)+1,SEARCH("(",Sheet7!A65,1)-SEARCH(" ",Sheet7!A65,1)-2)</f>
        <v>Richards</v>
      </c>
      <c r="AG65" s="1">
        <f t="shared" si="9"/>
        <v>8</v>
      </c>
      <c r="AH65" s="1" t="str">
        <f t="shared" si="10"/>
        <v>RICHARDS</v>
      </c>
      <c r="AI65" s="1" t="str">
        <f t="shared" si="4"/>
        <v>IVA Richards belongs to West Indies</v>
      </c>
      <c r="AJ65" s="1" t="e">
        <f t="shared" ca="1" si="13"/>
        <v>#N/A</v>
      </c>
      <c r="AK65" s="1" t="e">
        <f t="shared" ca="1" si="14"/>
        <v>#N/A</v>
      </c>
      <c r="AL65" s="1" t="e">
        <f t="shared" ca="1" si="15"/>
        <v>#N/A</v>
      </c>
    </row>
    <row r="66" spans="1:38" x14ac:dyDescent="0.3">
      <c r="A66" s="1">
        <v>65</v>
      </c>
      <c r="B66" s="2">
        <v>30706</v>
      </c>
      <c r="C66" t="s">
        <v>319</v>
      </c>
      <c r="D66" s="1">
        <v>106</v>
      </c>
      <c r="E66" s="1" t="s">
        <v>432</v>
      </c>
      <c r="F66" s="1">
        <v>185</v>
      </c>
      <c r="H66" s="1">
        <v>129</v>
      </c>
      <c r="I66" s="1">
        <v>12</v>
      </c>
      <c r="J66" s="1">
        <v>0</v>
      </c>
      <c r="K66" s="1">
        <v>82.17</v>
      </c>
      <c r="L66" s="1">
        <v>1</v>
      </c>
      <c r="M66" s="1" t="s">
        <v>9</v>
      </c>
      <c r="N66" s="1" t="s">
        <v>56</v>
      </c>
      <c r="O66" s="1">
        <f t="shared" ref="O66:O129" si="16">DAY(B66)</f>
        <v>25</v>
      </c>
      <c r="P66" s="1">
        <f t="shared" ref="P66:P129" si="17">MONTH(B66)</f>
        <v>1</v>
      </c>
      <c r="Q66" s="1">
        <f t="shared" ref="Q66:Q129" si="18">YEAR(B66)</f>
        <v>1984</v>
      </c>
      <c r="R66" s="1">
        <f t="shared" ref="R66:R129" si="19">WEEKDAY(B66)</f>
        <v>4</v>
      </c>
      <c r="S66" s="1" t="str">
        <f t="shared" si="5"/>
        <v>Slow</v>
      </c>
      <c r="T66" s="1" t="str">
        <f t="shared" si="6"/>
        <v>Ok</v>
      </c>
      <c r="U66" s="1" t="b">
        <f t="shared" si="7"/>
        <v>0</v>
      </c>
      <c r="V66" s="1">
        <f t="shared" si="8"/>
        <v>0</v>
      </c>
      <c r="W66" s="1" t="str">
        <f>VLOOKUP(K66,Master!$G$8:$H$12,2,1)</f>
        <v>Slow</v>
      </c>
      <c r="X66" s="1" t="str">
        <f>HLOOKUP(K66,Master!$F$3:$J$4,2,1)</f>
        <v>Slow</v>
      </c>
      <c r="Y66" s="1" t="s">
        <v>576</v>
      </c>
      <c r="Z66" s="1" t="s">
        <v>834</v>
      </c>
      <c r="AA66" s="1">
        <f>SEARCH("(",Sheet7!A66,1)</f>
        <v>10</v>
      </c>
      <c r="AB66" s="1">
        <f>SEARCH(")",Sheet7!A66,1)</f>
        <v>14</v>
      </c>
      <c r="AC66" s="1" t="str">
        <f>MID(Sheet7!A66,SEARCH("(",Sheet7!A66,1)+1,SEARCH(")",Sheet7!A66,1)-SEARCH("(",Sheet7!A66,1)-1)</f>
        <v>Aus</v>
      </c>
      <c r="AD66" s="1">
        <f>SEARCH(" ",Sheet7!A66,1)</f>
        <v>3</v>
      </c>
      <c r="AE66" s="1" t="str">
        <f>LEFT(Sheet7!A66,SEARCH(" ",Sheet7!A66,1)-1)</f>
        <v>SB</v>
      </c>
      <c r="AF66" s="1" t="str">
        <f>MID(Sheet7!A66,SEARCH(" ",Sheet7!A66,1)+1,SEARCH("(",Sheet7!A66,1)-SEARCH(" ",Sheet7!A66,1)-2)</f>
        <v>Smith</v>
      </c>
      <c r="AG66" s="1">
        <f t="shared" si="9"/>
        <v>5</v>
      </c>
      <c r="AH66" s="1" t="str">
        <f t="shared" si="10"/>
        <v>SMITH</v>
      </c>
      <c r="AI66" s="1" t="str">
        <f t="shared" ref="AI66:AI129" si="20">CONCATENATE(AE66," ",AF66," belongs to ",VLOOKUP(AC66,Countries,2,0))</f>
        <v>SB Smith belongs to Australia</v>
      </c>
      <c r="AJ66" s="1" t="e">
        <f t="shared" ca="1" si="13"/>
        <v>#N/A</v>
      </c>
      <c r="AK66" s="1" t="e">
        <f t="shared" ca="1" si="14"/>
        <v>#N/A</v>
      </c>
      <c r="AL66" s="1" t="e">
        <f t="shared" ca="1" si="15"/>
        <v>#N/A</v>
      </c>
    </row>
    <row r="67" spans="1:38" x14ac:dyDescent="0.3">
      <c r="A67" s="1">
        <v>66</v>
      </c>
      <c r="B67" s="2">
        <v>30737</v>
      </c>
      <c r="C67" t="s">
        <v>103</v>
      </c>
      <c r="D67" s="1">
        <v>105</v>
      </c>
      <c r="E67" s="1" t="s">
        <v>430</v>
      </c>
      <c r="F67" s="1">
        <v>135</v>
      </c>
      <c r="H67" s="1">
        <v>105</v>
      </c>
      <c r="I67" s="1">
        <v>11</v>
      </c>
      <c r="J67" s="1">
        <v>1</v>
      </c>
      <c r="K67" s="1">
        <v>100</v>
      </c>
      <c r="L67" s="1">
        <v>2</v>
      </c>
      <c r="M67" s="1" t="s">
        <v>34</v>
      </c>
      <c r="N67" s="1" t="s">
        <v>253</v>
      </c>
      <c r="O67" s="1">
        <f t="shared" si="16"/>
        <v>25</v>
      </c>
      <c r="P67" s="1">
        <f t="shared" si="17"/>
        <v>2</v>
      </c>
      <c r="Q67" s="1">
        <f t="shared" si="18"/>
        <v>1984</v>
      </c>
      <c r="R67" s="1">
        <f t="shared" si="19"/>
        <v>7</v>
      </c>
      <c r="S67" s="1" t="str">
        <f t="shared" ref="S67:S130" si="21">IF(K67&gt;$AK$7,$AK$13,IF(K67&gt;$AK$8,$AK$14,IF(K67&gt;$AK$9,$AK$15,IF(K67&gt;$AK$10,$AK$16,$AK$17))))</f>
        <v>Slow</v>
      </c>
      <c r="T67" s="1" t="str">
        <f t="shared" ref="T67:T130" si="22">IF(AND(D67&gt;150,K67&gt;150,J67&gt;3),"Phenominal","Ok")</f>
        <v>Ok</v>
      </c>
      <c r="U67" s="1" t="b">
        <f t="shared" ref="U67:U130" si="23">OR(D67&gt;175,K67&gt;200,J67&gt;7)</f>
        <v>0</v>
      </c>
      <c r="V67" s="1">
        <f t="shared" ref="V67:V130" si="24">SUM(D67&gt;175,J67&gt;7,K67&gt;150)</f>
        <v>0</v>
      </c>
      <c r="W67" s="1" t="str">
        <f>VLOOKUP(K67,Master!$G$8:$H$12,2,1)</f>
        <v>Ok</v>
      </c>
      <c r="X67" s="1" t="str">
        <f>HLOOKUP(K67,Master!$F$3:$J$4,2,1)</f>
        <v>Ok</v>
      </c>
      <c r="Y67" s="1" t="s">
        <v>580</v>
      </c>
      <c r="Z67" s="1" t="s">
        <v>832</v>
      </c>
      <c r="AA67" s="1">
        <f>SEARCH("(",Sheet7!A67,1)</f>
        <v>10</v>
      </c>
      <c r="AB67" s="1">
        <f>SEARCH(")",Sheet7!A67,1)</f>
        <v>13</v>
      </c>
      <c r="AC67" s="1" t="str">
        <f>MID(Sheet7!A67,SEARCH("(",Sheet7!A67,1)+1,SEARCH(")",Sheet7!A67,1)-SEARCH("(",Sheet7!A67,1)-1)</f>
        <v>NZ</v>
      </c>
      <c r="AD67" s="1">
        <f>SEARCH(" ",Sheet7!A67,1)</f>
        <v>3</v>
      </c>
      <c r="AE67" s="1" t="str">
        <f>LEFT(Sheet7!A67,SEARCH(" ",Sheet7!A67,1)-1)</f>
        <v>MD</v>
      </c>
      <c r="AF67" s="1" t="str">
        <f>MID(Sheet7!A67,SEARCH(" ",Sheet7!A67,1)+1,SEARCH("(",Sheet7!A67,1)-SEARCH(" ",Sheet7!A67,1)-2)</f>
        <v>Crowe</v>
      </c>
      <c r="AG67" s="1">
        <f t="shared" ref="AG67:AG130" si="25">LEN(AF67)</f>
        <v>5</v>
      </c>
      <c r="AH67" s="1" t="str">
        <f t="shared" ref="AH67:AH130" si="26">UPPER(AF67)</f>
        <v>CROWE</v>
      </c>
      <c r="AI67" s="1" t="str">
        <f t="shared" si="20"/>
        <v>MD Crowe belongs to New Zealand</v>
      </c>
      <c r="AJ67" s="1" t="e">
        <f t="shared" ca="1" si="13"/>
        <v>#N/A</v>
      </c>
      <c r="AK67" s="1" t="e">
        <f t="shared" ca="1" si="14"/>
        <v>#N/A</v>
      </c>
      <c r="AL67" s="1" t="e">
        <f t="shared" ca="1" si="15"/>
        <v>#N/A</v>
      </c>
    </row>
    <row r="68" spans="1:38" x14ac:dyDescent="0.3">
      <c r="A68" s="1">
        <v>67</v>
      </c>
      <c r="B68" s="2">
        <v>30741</v>
      </c>
      <c r="C68" t="s">
        <v>65</v>
      </c>
      <c r="D68" s="1">
        <v>133</v>
      </c>
      <c r="E68" s="1" t="s">
        <v>430</v>
      </c>
      <c r="F68" s="1">
        <v>220</v>
      </c>
      <c r="H68" s="1">
        <v>147</v>
      </c>
      <c r="I68" s="1">
        <v>14</v>
      </c>
      <c r="J68" s="1">
        <v>0</v>
      </c>
      <c r="K68" s="1">
        <v>90.47</v>
      </c>
      <c r="L68" s="1">
        <v>2</v>
      </c>
      <c r="M68" s="1" t="s">
        <v>18</v>
      </c>
      <c r="N68" s="1" t="s">
        <v>239</v>
      </c>
      <c r="O68" s="1">
        <f t="shared" si="16"/>
        <v>29</v>
      </c>
      <c r="P68" s="1">
        <f t="shared" si="17"/>
        <v>2</v>
      </c>
      <c r="Q68" s="1">
        <f t="shared" si="18"/>
        <v>1984</v>
      </c>
      <c r="R68" s="1">
        <f t="shared" si="19"/>
        <v>4</v>
      </c>
      <c r="S68" s="1" t="str">
        <f t="shared" si="21"/>
        <v>Slow</v>
      </c>
      <c r="T68" s="1" t="str">
        <f t="shared" si="22"/>
        <v>Ok</v>
      </c>
      <c r="U68" s="1" t="b">
        <f t="shared" si="23"/>
        <v>0</v>
      </c>
      <c r="V68" s="1">
        <f t="shared" si="24"/>
        <v>0</v>
      </c>
      <c r="W68" s="1" t="str">
        <f>VLOOKUP(K68,Master!$G$8:$H$12,2,1)</f>
        <v>Slow</v>
      </c>
      <c r="X68" s="1" t="str">
        <f>HLOOKUP(K68,Master!$F$3:$J$4,2,1)</f>
        <v>Slow</v>
      </c>
      <c r="Y68" s="1" t="s">
        <v>561</v>
      </c>
      <c r="Z68" s="1" t="s">
        <v>831</v>
      </c>
      <c r="AA68" s="1">
        <f>SEARCH("(",Sheet7!A68,1)</f>
        <v>11</v>
      </c>
      <c r="AB68" s="1">
        <f>SEARCH(")",Sheet7!A68,1)</f>
        <v>14</v>
      </c>
      <c r="AC68" s="1" t="str">
        <f>MID(Sheet7!A68,SEARCH("(",Sheet7!A68,1)+1,SEARCH(")",Sheet7!A68,1)-SEARCH("(",Sheet7!A68,1)-1)</f>
        <v>WI</v>
      </c>
      <c r="AD68" s="1">
        <f>SEARCH(" ",Sheet7!A68,1)</f>
        <v>3</v>
      </c>
      <c r="AE68" s="1" t="str">
        <f>LEFT(Sheet7!A68,SEARCH(" ",Sheet7!A68,1)-1)</f>
        <v>DL</v>
      </c>
      <c r="AF68" s="1" t="str">
        <f>MID(Sheet7!A68,SEARCH(" ",Sheet7!A68,1)+1,SEARCH("(",Sheet7!A68,1)-SEARCH(" ",Sheet7!A68,1)-2)</f>
        <v>Haynes</v>
      </c>
      <c r="AG68" s="1">
        <f t="shared" si="25"/>
        <v>6</v>
      </c>
      <c r="AH68" s="1" t="str">
        <f t="shared" si="26"/>
        <v>HAYNES</v>
      </c>
      <c r="AI68" s="1" t="str">
        <f t="shared" si="20"/>
        <v>DL Haynes belongs to West Indies</v>
      </c>
      <c r="AJ68" s="1" t="e">
        <f t="shared" ca="1" si="13"/>
        <v>#N/A</v>
      </c>
      <c r="AK68" s="1" t="e">
        <f t="shared" ca="1" si="14"/>
        <v>#N/A</v>
      </c>
      <c r="AL68" s="1" t="e">
        <f t="shared" ca="1" si="15"/>
        <v>#N/A</v>
      </c>
    </row>
    <row r="69" spans="1:38" x14ac:dyDescent="0.3">
      <c r="A69" s="1">
        <v>68</v>
      </c>
      <c r="B69" s="2">
        <v>30791</v>
      </c>
      <c r="C69" t="s">
        <v>65</v>
      </c>
      <c r="D69" s="1">
        <v>102</v>
      </c>
      <c r="E69" s="1" t="s">
        <v>430</v>
      </c>
      <c r="F69" s="1">
        <v>188</v>
      </c>
      <c r="H69" s="1">
        <v>142</v>
      </c>
      <c r="I69" s="1">
        <v>11</v>
      </c>
      <c r="J69" s="1">
        <v>3</v>
      </c>
      <c r="K69" s="1">
        <v>71.83</v>
      </c>
      <c r="L69" s="1">
        <v>2</v>
      </c>
      <c r="M69" s="1" t="s">
        <v>18</v>
      </c>
      <c r="N69" s="1" t="s">
        <v>404</v>
      </c>
      <c r="O69" s="1">
        <f t="shared" si="16"/>
        <v>19</v>
      </c>
      <c r="P69" s="1">
        <f t="shared" si="17"/>
        <v>4</v>
      </c>
      <c r="Q69" s="1">
        <f t="shared" si="18"/>
        <v>1984</v>
      </c>
      <c r="R69" s="1">
        <f t="shared" si="19"/>
        <v>5</v>
      </c>
      <c r="S69" s="1" t="str">
        <f t="shared" si="21"/>
        <v>Slow</v>
      </c>
      <c r="T69" s="1" t="str">
        <f t="shared" si="22"/>
        <v>Ok</v>
      </c>
      <c r="U69" s="1" t="b">
        <f t="shared" si="23"/>
        <v>0</v>
      </c>
      <c r="V69" s="1">
        <f t="shared" si="24"/>
        <v>0</v>
      </c>
      <c r="W69" s="1" t="str">
        <f>VLOOKUP(K69,Master!$G$8:$H$12,2,1)</f>
        <v>Slow</v>
      </c>
      <c r="X69" s="1" t="str">
        <f>HLOOKUP(K69,Master!$F$3:$J$4,2,1)</f>
        <v>Slow</v>
      </c>
      <c r="Y69" s="1" t="s">
        <v>561</v>
      </c>
      <c r="Z69" s="1" t="s">
        <v>831</v>
      </c>
      <c r="AA69" s="1">
        <f>SEARCH("(",Sheet7!A69,1)</f>
        <v>11</v>
      </c>
      <c r="AB69" s="1">
        <f>SEARCH(")",Sheet7!A69,1)</f>
        <v>14</v>
      </c>
      <c r="AC69" s="1" t="str">
        <f>MID(Sheet7!A69,SEARCH("(",Sheet7!A69,1)+1,SEARCH(")",Sheet7!A69,1)-SEARCH("(",Sheet7!A69,1)-1)</f>
        <v>WI</v>
      </c>
      <c r="AD69" s="1">
        <f>SEARCH(" ",Sheet7!A69,1)</f>
        <v>3</v>
      </c>
      <c r="AE69" s="1" t="str">
        <f>LEFT(Sheet7!A69,SEARCH(" ",Sheet7!A69,1)-1)</f>
        <v>DL</v>
      </c>
      <c r="AF69" s="1" t="str">
        <f>MID(Sheet7!A69,SEARCH(" ",Sheet7!A69,1)+1,SEARCH("(",Sheet7!A69,1)-SEARCH(" ",Sheet7!A69,1)-2)</f>
        <v>Haynes</v>
      </c>
      <c r="AG69" s="1">
        <f t="shared" si="25"/>
        <v>6</v>
      </c>
      <c r="AH69" s="1" t="str">
        <f t="shared" si="26"/>
        <v>HAYNES</v>
      </c>
      <c r="AI69" s="1" t="str">
        <f t="shared" si="20"/>
        <v>DL Haynes belongs to West Indies</v>
      </c>
      <c r="AJ69" s="1" t="e">
        <f t="shared" ca="1" si="13"/>
        <v>#N/A</v>
      </c>
      <c r="AK69" s="1" t="e">
        <f t="shared" ca="1" si="14"/>
        <v>#N/A</v>
      </c>
      <c r="AL69" s="1" t="e">
        <f t="shared" ca="1" si="15"/>
        <v>#N/A</v>
      </c>
    </row>
    <row r="70" spans="1:38" x14ac:dyDescent="0.3">
      <c r="A70" s="1">
        <v>69</v>
      </c>
      <c r="B70" s="2">
        <v>30798</v>
      </c>
      <c r="C70" t="s">
        <v>65</v>
      </c>
      <c r="D70" s="1">
        <v>104</v>
      </c>
      <c r="E70" s="1" t="s">
        <v>430</v>
      </c>
      <c r="F70" s="1">
        <v>205</v>
      </c>
      <c r="H70" s="1">
        <v>102</v>
      </c>
      <c r="I70" s="1">
        <v>10</v>
      </c>
      <c r="J70" s="1">
        <v>1</v>
      </c>
      <c r="K70" s="1">
        <v>101.96</v>
      </c>
      <c r="L70" s="1">
        <v>2</v>
      </c>
      <c r="M70" s="1" t="s">
        <v>18</v>
      </c>
      <c r="N70" s="1" t="s">
        <v>37</v>
      </c>
      <c r="O70" s="1">
        <f t="shared" si="16"/>
        <v>26</v>
      </c>
      <c r="P70" s="1">
        <f t="shared" si="17"/>
        <v>4</v>
      </c>
      <c r="Q70" s="1">
        <f t="shared" si="18"/>
        <v>1984</v>
      </c>
      <c r="R70" s="1">
        <f t="shared" si="19"/>
        <v>5</v>
      </c>
      <c r="S70" s="1" t="str">
        <f t="shared" si="21"/>
        <v>Ok</v>
      </c>
      <c r="T70" s="1" t="str">
        <f t="shared" si="22"/>
        <v>Ok</v>
      </c>
      <c r="U70" s="1" t="b">
        <f t="shared" si="23"/>
        <v>0</v>
      </c>
      <c r="V70" s="1">
        <f t="shared" si="24"/>
        <v>0</v>
      </c>
      <c r="W70" s="1" t="str">
        <f>VLOOKUP(K70,Master!$G$8:$H$12,2,1)</f>
        <v>Ok</v>
      </c>
      <c r="X70" s="1" t="str">
        <f>HLOOKUP(K70,Master!$F$3:$J$4,2,1)</f>
        <v>Ok</v>
      </c>
      <c r="Y70" s="1" t="s">
        <v>561</v>
      </c>
      <c r="Z70" s="1" t="s">
        <v>831</v>
      </c>
      <c r="AA70" s="1">
        <f>SEARCH("(",Sheet7!A70,1)</f>
        <v>11</v>
      </c>
      <c r="AB70" s="1">
        <f>SEARCH(")",Sheet7!A70,1)</f>
        <v>14</v>
      </c>
      <c r="AC70" s="1" t="str">
        <f>MID(Sheet7!A70,SEARCH("(",Sheet7!A70,1)+1,SEARCH(")",Sheet7!A70,1)-SEARCH("(",Sheet7!A70,1)-1)</f>
        <v>WI</v>
      </c>
      <c r="AD70" s="1">
        <f>SEARCH(" ",Sheet7!A70,1)</f>
        <v>3</v>
      </c>
      <c r="AE70" s="1" t="str">
        <f>LEFT(Sheet7!A70,SEARCH(" ",Sheet7!A70,1)-1)</f>
        <v>DL</v>
      </c>
      <c r="AF70" s="1" t="str">
        <f>MID(Sheet7!A70,SEARCH(" ",Sheet7!A70,1)+1,SEARCH("(",Sheet7!A70,1)-SEARCH(" ",Sheet7!A70,1)-2)</f>
        <v>Haynes</v>
      </c>
      <c r="AG70" s="1">
        <f t="shared" si="25"/>
        <v>6</v>
      </c>
      <c r="AH70" s="1" t="str">
        <f t="shared" si="26"/>
        <v>HAYNES</v>
      </c>
      <c r="AI70" s="1" t="str">
        <f t="shared" si="20"/>
        <v>DL Haynes belongs to West Indies</v>
      </c>
      <c r="AJ70" s="1" t="e">
        <f t="shared" ca="1" si="13"/>
        <v>#N/A</v>
      </c>
      <c r="AK70" s="1" t="e">
        <f t="shared" ca="1" si="14"/>
        <v>#N/A</v>
      </c>
      <c r="AL70" s="1" t="e">
        <f t="shared" ca="1" si="15"/>
        <v>#N/A</v>
      </c>
    </row>
    <row r="71" spans="1:38" x14ac:dyDescent="0.3">
      <c r="A71" s="1">
        <v>70</v>
      </c>
      <c r="B71" s="2">
        <v>30833</v>
      </c>
      <c r="C71" t="s">
        <v>77</v>
      </c>
      <c r="D71" s="1">
        <v>189</v>
      </c>
      <c r="E71" s="1" t="s">
        <v>430</v>
      </c>
      <c r="F71" s="1" t="s">
        <v>214</v>
      </c>
      <c r="H71" s="1">
        <v>170</v>
      </c>
      <c r="I71" s="1">
        <v>21</v>
      </c>
      <c r="J71" s="1">
        <v>5</v>
      </c>
      <c r="K71" s="1">
        <v>111.17</v>
      </c>
      <c r="L71" s="1">
        <v>1</v>
      </c>
      <c r="M71" s="2" t="s">
        <v>34</v>
      </c>
      <c r="N71" s="1" t="s">
        <v>12</v>
      </c>
      <c r="O71" s="1">
        <f t="shared" si="16"/>
        <v>31</v>
      </c>
      <c r="P71" s="1">
        <f t="shared" si="17"/>
        <v>5</v>
      </c>
      <c r="Q71" s="1">
        <f t="shared" si="18"/>
        <v>1984</v>
      </c>
      <c r="R71" s="1">
        <f t="shared" si="19"/>
        <v>5</v>
      </c>
      <c r="S71" s="1" t="str">
        <f t="shared" si="21"/>
        <v>Ok</v>
      </c>
      <c r="T71" s="1" t="str">
        <f t="shared" si="22"/>
        <v>Ok</v>
      </c>
      <c r="U71" s="1" t="b">
        <f t="shared" si="23"/>
        <v>1</v>
      </c>
      <c r="V71" s="1">
        <f t="shared" si="24"/>
        <v>1</v>
      </c>
      <c r="W71" s="1" t="str">
        <f>VLOOKUP(K71,Master!$G$8:$H$12,2,1)</f>
        <v>Ok</v>
      </c>
      <c r="X71" s="1" t="str">
        <f>HLOOKUP(K71,Master!$F$3:$J$4,2,1)</f>
        <v>Ok</v>
      </c>
      <c r="Y71" s="1" t="s">
        <v>559</v>
      </c>
      <c r="Z71" s="1" t="s">
        <v>831</v>
      </c>
      <c r="AA71" s="1">
        <f>SEARCH("(",Sheet7!A71,1)</f>
        <v>14</v>
      </c>
      <c r="AB71" s="1">
        <f>SEARCH(")",Sheet7!A71,1)</f>
        <v>17</v>
      </c>
      <c r="AC71" s="1" t="str">
        <f>MID(Sheet7!A71,SEARCH("(",Sheet7!A71,1)+1,SEARCH(")",Sheet7!A71,1)-SEARCH("(",Sheet7!A71,1)-1)</f>
        <v>WI</v>
      </c>
      <c r="AD71" s="1">
        <f>SEARCH(" ",Sheet7!A71,1)</f>
        <v>4</v>
      </c>
      <c r="AE71" s="1" t="str">
        <f>LEFT(Sheet7!A71,SEARCH(" ",Sheet7!A71,1)-1)</f>
        <v>IVA</v>
      </c>
      <c r="AF71" s="1" t="str">
        <f>MID(Sheet7!A71,SEARCH(" ",Sheet7!A71,1)+1,SEARCH("(",Sheet7!A71,1)-SEARCH(" ",Sheet7!A71,1)-2)</f>
        <v>Richards</v>
      </c>
      <c r="AG71" s="1">
        <f t="shared" si="25"/>
        <v>8</v>
      </c>
      <c r="AH71" s="1" t="str">
        <f t="shared" si="26"/>
        <v>RICHARDS</v>
      </c>
      <c r="AI71" s="1" t="str">
        <f t="shared" si="20"/>
        <v>IVA Richards belongs to West Indies</v>
      </c>
      <c r="AJ71" s="1" t="e">
        <f t="shared" ca="1" si="13"/>
        <v>#N/A</v>
      </c>
      <c r="AK71" s="1" t="e">
        <f t="shared" ca="1" si="14"/>
        <v>#N/A</v>
      </c>
      <c r="AL71" s="1" t="e">
        <f t="shared" ca="1" si="15"/>
        <v>#N/A</v>
      </c>
    </row>
    <row r="72" spans="1:38" x14ac:dyDescent="0.3">
      <c r="A72" s="1">
        <v>71</v>
      </c>
      <c r="B72" s="2">
        <v>30953</v>
      </c>
      <c r="C72" t="s">
        <v>378</v>
      </c>
      <c r="D72" s="1">
        <v>107</v>
      </c>
      <c r="E72" s="1" t="s">
        <v>432</v>
      </c>
      <c r="F72" s="1">
        <v>190</v>
      </c>
      <c r="H72" s="1">
        <v>133</v>
      </c>
      <c r="I72" s="1">
        <v>13</v>
      </c>
      <c r="J72" s="1">
        <v>0</v>
      </c>
      <c r="K72" s="1">
        <v>80.45</v>
      </c>
      <c r="L72" s="1">
        <v>1</v>
      </c>
      <c r="M72" s="1" t="s">
        <v>4</v>
      </c>
      <c r="N72" s="1" t="s">
        <v>367</v>
      </c>
      <c r="O72" s="1">
        <f t="shared" si="16"/>
        <v>28</v>
      </c>
      <c r="P72" s="1">
        <f t="shared" si="17"/>
        <v>9</v>
      </c>
      <c r="Q72" s="1">
        <f t="shared" si="18"/>
        <v>1984</v>
      </c>
      <c r="R72" s="1">
        <f t="shared" si="19"/>
        <v>6</v>
      </c>
      <c r="S72" s="1" t="str">
        <f t="shared" si="21"/>
        <v>Slow</v>
      </c>
      <c r="T72" s="1" t="str">
        <f t="shared" si="22"/>
        <v>Ok</v>
      </c>
      <c r="U72" s="1" t="b">
        <f t="shared" si="23"/>
        <v>0</v>
      </c>
      <c r="V72" s="1">
        <f t="shared" si="24"/>
        <v>0</v>
      </c>
      <c r="W72" s="1" t="str">
        <f>VLOOKUP(K72,Master!$G$8:$H$12,2,1)</f>
        <v>Slow</v>
      </c>
      <c r="X72" s="1" t="str">
        <f>HLOOKUP(K72,Master!$F$3:$J$4,2,1)</f>
        <v>Slow</v>
      </c>
      <c r="Y72" s="1" t="s">
        <v>581</v>
      </c>
      <c r="Z72" s="1" t="s">
        <v>834</v>
      </c>
      <c r="AA72" s="1">
        <f>SEARCH("(",Sheet7!A72,1)</f>
        <v>12</v>
      </c>
      <c r="AB72" s="1">
        <f>SEARCH(")",Sheet7!A72,1)</f>
        <v>16</v>
      </c>
      <c r="AC72" s="1" t="str">
        <f>MID(Sheet7!A72,SEARCH("(",Sheet7!A72,1)+1,SEARCH(")",Sheet7!A72,1)-SEARCH("(",Sheet7!A72,1)-1)</f>
        <v>Aus</v>
      </c>
      <c r="AD72" s="1">
        <f>SEARCH(" ",Sheet7!A72,1)</f>
        <v>3</v>
      </c>
      <c r="AE72" s="1" t="str">
        <f>LEFT(Sheet7!A72,SEARCH(" ",Sheet7!A72,1)-1)</f>
        <v>KC</v>
      </c>
      <c r="AF72" s="1" t="str">
        <f>MID(Sheet7!A72,SEARCH(" ",Sheet7!A72,1)+1,SEARCH("(",Sheet7!A72,1)-SEARCH(" ",Sheet7!A72,1)-2)</f>
        <v>Wessels</v>
      </c>
      <c r="AG72" s="1">
        <f t="shared" si="25"/>
        <v>7</v>
      </c>
      <c r="AH72" s="1" t="str">
        <f t="shared" si="26"/>
        <v>WESSELS</v>
      </c>
      <c r="AI72" s="1" t="str">
        <f t="shared" si="20"/>
        <v>KC Wessels belongs to Australia</v>
      </c>
      <c r="AJ72" s="1" t="e">
        <f t="shared" ca="1" si="13"/>
        <v>#N/A</v>
      </c>
      <c r="AK72" s="1" t="e">
        <f t="shared" ca="1" si="14"/>
        <v>#N/A</v>
      </c>
      <c r="AL72" s="1" t="e">
        <f t="shared" ca="1" si="15"/>
        <v>#N/A</v>
      </c>
    </row>
    <row r="73" spans="1:38" x14ac:dyDescent="0.3">
      <c r="A73" s="1">
        <v>72</v>
      </c>
      <c r="B73" s="2">
        <v>30961</v>
      </c>
      <c r="C73" t="s">
        <v>140</v>
      </c>
      <c r="D73" s="1">
        <v>102</v>
      </c>
      <c r="E73" s="1" t="s">
        <v>432</v>
      </c>
      <c r="F73" s="1">
        <v>194</v>
      </c>
      <c r="H73" s="1">
        <v>141</v>
      </c>
      <c r="I73" s="1">
        <v>11</v>
      </c>
      <c r="J73" s="1">
        <v>1</v>
      </c>
      <c r="K73" s="1">
        <v>72.34</v>
      </c>
      <c r="L73" s="1">
        <v>1</v>
      </c>
      <c r="M73" s="1" t="s">
        <v>18</v>
      </c>
      <c r="N73" s="1" t="s">
        <v>5</v>
      </c>
      <c r="O73" s="1">
        <f t="shared" si="16"/>
        <v>6</v>
      </c>
      <c r="P73" s="1">
        <f t="shared" si="17"/>
        <v>10</v>
      </c>
      <c r="Q73" s="1">
        <f t="shared" si="18"/>
        <v>1984</v>
      </c>
      <c r="R73" s="1">
        <f t="shared" si="19"/>
        <v>7</v>
      </c>
      <c r="S73" s="1" t="str">
        <f t="shared" si="21"/>
        <v>Slow</v>
      </c>
      <c r="T73" s="1" t="str">
        <f t="shared" si="22"/>
        <v>Ok</v>
      </c>
      <c r="U73" s="1" t="b">
        <f t="shared" si="23"/>
        <v>0</v>
      </c>
      <c r="V73" s="1">
        <f t="shared" si="24"/>
        <v>0</v>
      </c>
      <c r="W73" s="1" t="str">
        <f>VLOOKUP(K73,Master!$G$8:$H$12,2,1)</f>
        <v>Slow</v>
      </c>
      <c r="X73" s="1" t="str">
        <f>HLOOKUP(K73,Master!$F$3:$J$4,2,1)</f>
        <v>Slow</v>
      </c>
      <c r="Y73" s="1" t="s">
        <v>582</v>
      </c>
      <c r="Z73" s="1" t="s">
        <v>4</v>
      </c>
      <c r="AA73" s="1">
        <f>SEARCH("(",Sheet7!A73,1)</f>
        <v>12</v>
      </c>
      <c r="AB73" s="1">
        <f>SEARCH(")",Sheet7!A73,1)</f>
        <v>18</v>
      </c>
      <c r="AC73" s="1" t="str">
        <f>MID(Sheet7!A73,SEARCH("(",Sheet7!A73,1)+1,SEARCH(")",Sheet7!A73,1)-SEARCH("(",Sheet7!A73,1)-1)</f>
        <v>India</v>
      </c>
      <c r="AD73" s="1">
        <f>SEARCH(" ",Sheet7!A73,1)</f>
        <v>3</v>
      </c>
      <c r="AE73" s="1" t="str">
        <f>LEFT(Sheet7!A73,SEARCH(" ",Sheet7!A73,1)-1)</f>
        <v>RJ</v>
      </c>
      <c r="AF73" s="1" t="str">
        <f>MID(Sheet7!A73,SEARCH(" ",Sheet7!A73,1)+1,SEARCH("(",Sheet7!A73,1)-SEARCH(" ",Sheet7!A73,1)-2)</f>
        <v>Shastri</v>
      </c>
      <c r="AG73" s="1">
        <f t="shared" si="25"/>
        <v>7</v>
      </c>
      <c r="AH73" s="1" t="str">
        <f t="shared" si="26"/>
        <v>SHASTRI</v>
      </c>
      <c r="AI73" s="1" t="e">
        <f t="shared" si="20"/>
        <v>#N/A</v>
      </c>
      <c r="AJ73" s="1" t="e">
        <f t="shared" ca="1" si="13"/>
        <v>#N/A</v>
      </c>
      <c r="AK73" s="1" t="e">
        <f t="shared" ca="1" si="14"/>
        <v>#N/A</v>
      </c>
      <c r="AL73" s="1" t="e">
        <f t="shared" ca="1" si="15"/>
        <v>#N/A</v>
      </c>
    </row>
    <row r="74" spans="1:38" x14ac:dyDescent="0.3">
      <c r="A74" s="1">
        <v>73</v>
      </c>
      <c r="B74" s="2">
        <v>31021</v>
      </c>
      <c r="C74" t="s">
        <v>171</v>
      </c>
      <c r="D74" s="1">
        <v>115</v>
      </c>
      <c r="E74" s="1" t="s">
        <v>430</v>
      </c>
      <c r="F74" s="1" t="s">
        <v>214</v>
      </c>
      <c r="H74" s="1">
        <v>135</v>
      </c>
      <c r="I74" s="1">
        <v>12</v>
      </c>
      <c r="J74" s="1">
        <v>0</v>
      </c>
      <c r="K74" s="1">
        <v>85.18</v>
      </c>
      <c r="L74" s="1">
        <v>2</v>
      </c>
      <c r="M74" s="1" t="s">
        <v>4</v>
      </c>
      <c r="N74" s="1" t="s">
        <v>203</v>
      </c>
      <c r="O74" s="1">
        <f t="shared" si="16"/>
        <v>5</v>
      </c>
      <c r="P74" s="1">
        <f t="shared" si="17"/>
        <v>12</v>
      </c>
      <c r="Q74" s="1">
        <f t="shared" si="18"/>
        <v>1984</v>
      </c>
      <c r="R74" s="1">
        <f t="shared" si="19"/>
        <v>4</v>
      </c>
      <c r="S74" s="1" t="str">
        <f t="shared" si="21"/>
        <v>Slow</v>
      </c>
      <c r="T74" s="1" t="str">
        <f t="shared" si="22"/>
        <v>Ok</v>
      </c>
      <c r="U74" s="1" t="b">
        <f t="shared" si="23"/>
        <v>0</v>
      </c>
      <c r="V74" s="1">
        <f t="shared" si="24"/>
        <v>0</v>
      </c>
      <c r="W74" s="1" t="str">
        <f>VLOOKUP(K74,Master!$G$8:$H$12,2,1)</f>
        <v>Slow</v>
      </c>
      <c r="X74" s="1" t="str">
        <f>HLOOKUP(K74,Master!$F$3:$J$4,2,1)</f>
        <v>Slow</v>
      </c>
      <c r="Y74" s="1" t="s">
        <v>583</v>
      </c>
      <c r="Z74" s="1" t="s">
        <v>830</v>
      </c>
      <c r="AA74" s="1">
        <f>SEARCH("(",Sheet7!A74,1)</f>
        <v>12</v>
      </c>
      <c r="AB74" s="1">
        <f>SEARCH(")",Sheet7!A74,1)</f>
        <v>16</v>
      </c>
      <c r="AC74" s="1" t="str">
        <f>MID(Sheet7!A74,SEARCH("(",Sheet7!A74,1)+1,SEARCH(")",Sheet7!A74,1)-SEARCH("(",Sheet7!A74,1)-1)</f>
        <v>Eng</v>
      </c>
      <c r="AD74" s="1">
        <f>SEARCH(" ",Sheet7!A74,1)</f>
        <v>3</v>
      </c>
      <c r="AE74" s="1" t="str">
        <f>LEFT(Sheet7!A74,SEARCH(" ",Sheet7!A74,1)-1)</f>
        <v>MW</v>
      </c>
      <c r="AF74" s="1" t="str">
        <f>MID(Sheet7!A74,SEARCH(" ",Sheet7!A74,1)+1,SEARCH("(",Sheet7!A74,1)-SEARCH(" ",Sheet7!A74,1)-2)</f>
        <v>Gatting</v>
      </c>
      <c r="AG74" s="1">
        <f t="shared" si="25"/>
        <v>7</v>
      </c>
      <c r="AH74" s="1" t="str">
        <f t="shared" si="26"/>
        <v>GATTING</v>
      </c>
      <c r="AI74" s="1" t="str">
        <f t="shared" si="20"/>
        <v>MW Gatting belongs to England</v>
      </c>
      <c r="AJ74" s="1" t="e">
        <f t="shared" ca="1" si="13"/>
        <v>#N/A</v>
      </c>
      <c r="AK74" s="1" t="e">
        <f t="shared" ca="1" si="14"/>
        <v>#N/A</v>
      </c>
      <c r="AL74" s="1" t="e">
        <f t="shared" ca="1" si="15"/>
        <v>#N/A</v>
      </c>
    </row>
    <row r="75" spans="1:38" x14ac:dyDescent="0.3">
      <c r="A75" s="1">
        <v>74</v>
      </c>
      <c r="B75" s="2">
        <v>31021</v>
      </c>
      <c r="C75" t="s">
        <v>131</v>
      </c>
      <c r="D75" s="1">
        <v>105</v>
      </c>
      <c r="E75" s="1" t="s">
        <v>432</v>
      </c>
      <c r="F75" s="1" t="s">
        <v>214</v>
      </c>
      <c r="H75" s="1">
        <v>124</v>
      </c>
      <c r="I75" s="1">
        <v>10</v>
      </c>
      <c r="J75" s="1">
        <v>1</v>
      </c>
      <c r="K75" s="1">
        <v>84.67</v>
      </c>
      <c r="L75" s="1">
        <v>1</v>
      </c>
      <c r="M75" s="1" t="s">
        <v>34</v>
      </c>
      <c r="N75" s="1" t="s">
        <v>203</v>
      </c>
      <c r="O75" s="1">
        <f t="shared" si="16"/>
        <v>5</v>
      </c>
      <c r="P75" s="1">
        <f t="shared" si="17"/>
        <v>12</v>
      </c>
      <c r="Q75" s="1">
        <f t="shared" si="18"/>
        <v>1984</v>
      </c>
      <c r="R75" s="1">
        <f t="shared" si="19"/>
        <v>4</v>
      </c>
      <c r="S75" s="1" t="str">
        <f t="shared" si="21"/>
        <v>Slow</v>
      </c>
      <c r="T75" s="1" t="str">
        <f t="shared" si="22"/>
        <v>Ok</v>
      </c>
      <c r="U75" s="1" t="b">
        <f t="shared" si="23"/>
        <v>0</v>
      </c>
      <c r="V75" s="1">
        <f t="shared" si="24"/>
        <v>0</v>
      </c>
      <c r="W75" s="1" t="str">
        <f>VLOOKUP(K75,Master!$G$8:$H$12,2,1)</f>
        <v>Slow</v>
      </c>
      <c r="X75" s="1" t="str">
        <f>HLOOKUP(K75,Master!$F$3:$J$4,2,1)</f>
        <v>Slow</v>
      </c>
      <c r="Y75" s="1" t="s">
        <v>584</v>
      </c>
      <c r="Z75" s="1" t="s">
        <v>4</v>
      </c>
      <c r="AA75" s="1">
        <f>SEARCH("(",Sheet7!A75,1)</f>
        <v>15</v>
      </c>
      <c r="AB75" s="1">
        <f>SEARCH(")",Sheet7!A75,1)</f>
        <v>21</v>
      </c>
      <c r="AC75" s="1" t="str">
        <f>MID(Sheet7!A75,SEARCH("(",Sheet7!A75,1)+1,SEARCH(")",Sheet7!A75,1)-SEARCH("(",Sheet7!A75,1)-1)</f>
        <v>India</v>
      </c>
      <c r="AD75" s="1">
        <f>SEARCH(" ",Sheet7!A75,1)</f>
        <v>3</v>
      </c>
      <c r="AE75" s="1" t="str">
        <f>LEFT(Sheet7!A75,SEARCH(" ",Sheet7!A75,1)-1)</f>
        <v>DB</v>
      </c>
      <c r="AF75" s="1" t="str">
        <f>MID(Sheet7!A75,SEARCH(" ",Sheet7!A75,1)+1,SEARCH("(",Sheet7!A75,1)-SEARCH(" ",Sheet7!A75,1)-2)</f>
        <v>Vengsarkar</v>
      </c>
      <c r="AG75" s="1">
        <f t="shared" si="25"/>
        <v>10</v>
      </c>
      <c r="AH75" s="1" t="str">
        <f t="shared" si="26"/>
        <v>VENGSARKAR</v>
      </c>
      <c r="AI75" s="1" t="e">
        <f t="shared" si="20"/>
        <v>#N/A</v>
      </c>
      <c r="AJ75" s="1" t="e">
        <f t="shared" ca="1" si="13"/>
        <v>#N/A</v>
      </c>
      <c r="AK75" s="1" t="e">
        <f t="shared" ca="1" si="14"/>
        <v>#N/A</v>
      </c>
      <c r="AL75" s="1" t="e">
        <f t="shared" ca="1" si="15"/>
        <v>#N/A</v>
      </c>
    </row>
    <row r="76" spans="1:38" x14ac:dyDescent="0.3">
      <c r="A76" s="1">
        <v>75</v>
      </c>
      <c r="B76" s="2">
        <v>31043</v>
      </c>
      <c r="C76" t="s">
        <v>140</v>
      </c>
      <c r="D76" s="1">
        <v>102</v>
      </c>
      <c r="E76" s="1" t="s">
        <v>432</v>
      </c>
      <c r="F76" s="1" t="s">
        <v>214</v>
      </c>
      <c r="H76" s="1">
        <v>142</v>
      </c>
      <c r="I76" s="1">
        <v>6</v>
      </c>
      <c r="J76" s="1">
        <v>1</v>
      </c>
      <c r="K76" s="1">
        <v>71.83</v>
      </c>
      <c r="L76" s="1">
        <v>1</v>
      </c>
      <c r="M76" s="1" t="s">
        <v>34</v>
      </c>
      <c r="N76" s="1" t="s">
        <v>48</v>
      </c>
      <c r="O76" s="1">
        <f t="shared" si="16"/>
        <v>27</v>
      </c>
      <c r="P76" s="1">
        <f t="shared" si="17"/>
        <v>12</v>
      </c>
      <c r="Q76" s="1">
        <f t="shared" si="18"/>
        <v>1984</v>
      </c>
      <c r="R76" s="1">
        <f t="shared" si="19"/>
        <v>5</v>
      </c>
      <c r="S76" s="1" t="str">
        <f t="shared" si="21"/>
        <v>Slow</v>
      </c>
      <c r="T76" s="1" t="str">
        <f t="shared" si="22"/>
        <v>Ok</v>
      </c>
      <c r="U76" s="1" t="b">
        <f t="shared" si="23"/>
        <v>0</v>
      </c>
      <c r="V76" s="1">
        <f t="shared" si="24"/>
        <v>0</v>
      </c>
      <c r="W76" s="1" t="str">
        <f>VLOOKUP(K76,Master!$G$8:$H$12,2,1)</f>
        <v>Slow</v>
      </c>
      <c r="X76" s="1" t="str">
        <f>HLOOKUP(K76,Master!$F$3:$J$4,2,1)</f>
        <v>Slow</v>
      </c>
      <c r="Y76" s="1" t="s">
        <v>582</v>
      </c>
      <c r="Z76" s="1" t="s">
        <v>4</v>
      </c>
      <c r="AA76" s="1">
        <f>SEARCH("(",Sheet7!A76,1)</f>
        <v>12</v>
      </c>
      <c r="AB76" s="1">
        <f>SEARCH(")",Sheet7!A76,1)</f>
        <v>18</v>
      </c>
      <c r="AC76" s="1" t="str">
        <f>MID(Sheet7!A76,SEARCH("(",Sheet7!A76,1)+1,SEARCH(")",Sheet7!A76,1)-SEARCH("(",Sheet7!A76,1)-1)</f>
        <v>India</v>
      </c>
      <c r="AD76" s="1">
        <f>SEARCH(" ",Sheet7!A76,1)</f>
        <v>3</v>
      </c>
      <c r="AE76" s="1" t="str">
        <f>LEFT(Sheet7!A76,SEARCH(" ",Sheet7!A76,1)-1)</f>
        <v>RJ</v>
      </c>
      <c r="AF76" s="1" t="str">
        <f>MID(Sheet7!A76,SEARCH(" ",Sheet7!A76,1)+1,SEARCH("(",Sheet7!A76,1)-SEARCH(" ",Sheet7!A76,1)-2)</f>
        <v>Shastri</v>
      </c>
      <c r="AG76" s="1">
        <f t="shared" si="25"/>
        <v>7</v>
      </c>
      <c r="AH76" s="1" t="str">
        <f t="shared" si="26"/>
        <v>SHASTRI</v>
      </c>
      <c r="AI76" s="1" t="e">
        <f t="shared" si="20"/>
        <v>#N/A</v>
      </c>
      <c r="AJ76" s="1" t="e">
        <f t="shared" ca="1" si="13"/>
        <v>#N/A</v>
      </c>
      <c r="AK76" s="1" t="e">
        <f t="shared" ca="1" si="14"/>
        <v>#N/A</v>
      </c>
      <c r="AL76" s="1" t="e">
        <f t="shared" ca="1" si="15"/>
        <v>#N/A</v>
      </c>
    </row>
    <row r="77" spans="1:38" x14ac:dyDescent="0.3">
      <c r="A77" s="1">
        <v>76</v>
      </c>
      <c r="B77" s="2">
        <v>31053</v>
      </c>
      <c r="C77" t="s">
        <v>65</v>
      </c>
      <c r="D77" s="1">
        <v>123</v>
      </c>
      <c r="E77" s="1" t="s">
        <v>430</v>
      </c>
      <c r="F77" s="1">
        <v>196</v>
      </c>
      <c r="H77" s="1">
        <v>130</v>
      </c>
      <c r="I77" s="1">
        <v>15</v>
      </c>
      <c r="J77" s="1">
        <v>0</v>
      </c>
      <c r="K77" s="1">
        <v>94.61</v>
      </c>
      <c r="L77" s="1">
        <v>2</v>
      </c>
      <c r="M77" s="1" t="s">
        <v>18</v>
      </c>
      <c r="N77" s="1" t="s">
        <v>29</v>
      </c>
      <c r="O77" s="1">
        <f t="shared" si="16"/>
        <v>6</v>
      </c>
      <c r="P77" s="1">
        <f t="shared" si="17"/>
        <v>1</v>
      </c>
      <c r="Q77" s="1">
        <f t="shared" si="18"/>
        <v>1985</v>
      </c>
      <c r="R77" s="1">
        <f t="shared" si="19"/>
        <v>1</v>
      </c>
      <c r="S77" s="1" t="str">
        <f t="shared" si="21"/>
        <v>Slow</v>
      </c>
      <c r="T77" s="1" t="str">
        <f t="shared" si="22"/>
        <v>Ok</v>
      </c>
      <c r="U77" s="1" t="b">
        <f t="shared" si="23"/>
        <v>0</v>
      </c>
      <c r="V77" s="1">
        <f t="shared" si="24"/>
        <v>0</v>
      </c>
      <c r="W77" s="1" t="str">
        <f>VLOOKUP(K77,Master!$G$8:$H$12,2,1)</f>
        <v>Slow</v>
      </c>
      <c r="X77" s="1" t="str">
        <f>HLOOKUP(K77,Master!$F$3:$J$4,2,1)</f>
        <v>Slow</v>
      </c>
      <c r="Y77" s="1" t="s">
        <v>561</v>
      </c>
      <c r="Z77" s="1" t="s">
        <v>831</v>
      </c>
      <c r="AA77" s="1">
        <f>SEARCH("(",Sheet7!A77,1)</f>
        <v>11</v>
      </c>
      <c r="AB77" s="1">
        <f>SEARCH(")",Sheet7!A77,1)</f>
        <v>14</v>
      </c>
      <c r="AC77" s="1" t="str">
        <f>MID(Sheet7!A77,SEARCH("(",Sheet7!A77,1)+1,SEARCH(")",Sheet7!A77,1)-SEARCH("(",Sheet7!A77,1)-1)</f>
        <v>WI</v>
      </c>
      <c r="AD77" s="1">
        <f>SEARCH(" ",Sheet7!A77,1)</f>
        <v>3</v>
      </c>
      <c r="AE77" s="1" t="str">
        <f>LEFT(Sheet7!A77,SEARCH(" ",Sheet7!A77,1)-1)</f>
        <v>DL</v>
      </c>
      <c r="AF77" s="1" t="str">
        <f>MID(Sheet7!A77,SEARCH(" ",Sheet7!A77,1)+1,SEARCH("(",Sheet7!A77,1)-SEARCH(" ",Sheet7!A77,1)-2)</f>
        <v>Haynes</v>
      </c>
      <c r="AG77" s="1">
        <f t="shared" si="25"/>
        <v>6</v>
      </c>
      <c r="AH77" s="1" t="str">
        <f t="shared" si="26"/>
        <v>HAYNES</v>
      </c>
      <c r="AI77" s="1" t="str">
        <f t="shared" si="20"/>
        <v>DL Haynes belongs to West Indies</v>
      </c>
      <c r="AJ77" s="1" t="e">
        <f t="shared" ca="1" si="13"/>
        <v>#N/A</v>
      </c>
      <c r="AK77" s="1" t="e">
        <f t="shared" ca="1" si="14"/>
        <v>#N/A</v>
      </c>
      <c r="AL77" s="1" t="e">
        <f t="shared" ca="1" si="15"/>
        <v>#N/A</v>
      </c>
    </row>
    <row r="78" spans="1:38" x14ac:dyDescent="0.3">
      <c r="A78" s="1">
        <v>77</v>
      </c>
      <c r="B78" s="2">
        <v>31062</v>
      </c>
      <c r="C78" t="s">
        <v>77</v>
      </c>
      <c r="D78" s="1">
        <v>103</v>
      </c>
      <c r="E78" s="1" t="s">
        <v>430</v>
      </c>
      <c r="F78" s="1">
        <v>149</v>
      </c>
      <c r="H78" s="1">
        <v>122</v>
      </c>
      <c r="I78" s="1">
        <v>7</v>
      </c>
      <c r="J78" s="1">
        <v>1</v>
      </c>
      <c r="K78" s="1">
        <v>84.42</v>
      </c>
      <c r="L78" s="1">
        <v>2</v>
      </c>
      <c r="M78" s="1" t="s">
        <v>18</v>
      </c>
      <c r="N78" s="1" t="s">
        <v>56</v>
      </c>
      <c r="O78" s="1">
        <f t="shared" si="16"/>
        <v>15</v>
      </c>
      <c r="P78" s="1">
        <f t="shared" si="17"/>
        <v>1</v>
      </c>
      <c r="Q78" s="1">
        <f t="shared" si="18"/>
        <v>1985</v>
      </c>
      <c r="R78" s="1">
        <f t="shared" si="19"/>
        <v>3</v>
      </c>
      <c r="S78" s="1" t="str">
        <f t="shared" si="21"/>
        <v>Slow</v>
      </c>
      <c r="T78" s="1" t="str">
        <f t="shared" si="22"/>
        <v>Ok</v>
      </c>
      <c r="U78" s="1" t="b">
        <f t="shared" si="23"/>
        <v>0</v>
      </c>
      <c r="V78" s="1">
        <f t="shared" si="24"/>
        <v>0</v>
      </c>
      <c r="W78" s="1" t="str">
        <f>VLOOKUP(K78,Master!$G$8:$H$12,2,1)</f>
        <v>Slow</v>
      </c>
      <c r="X78" s="1" t="str">
        <f>HLOOKUP(K78,Master!$F$3:$J$4,2,1)</f>
        <v>Slow</v>
      </c>
      <c r="Y78" s="1" t="s">
        <v>559</v>
      </c>
      <c r="Z78" s="1" t="s">
        <v>831</v>
      </c>
      <c r="AA78" s="1">
        <f>SEARCH("(",Sheet7!A78,1)</f>
        <v>14</v>
      </c>
      <c r="AB78" s="1">
        <f>SEARCH(")",Sheet7!A78,1)</f>
        <v>17</v>
      </c>
      <c r="AC78" s="1" t="str">
        <f>MID(Sheet7!A78,SEARCH("(",Sheet7!A78,1)+1,SEARCH(")",Sheet7!A78,1)-SEARCH("(",Sheet7!A78,1)-1)</f>
        <v>WI</v>
      </c>
      <c r="AD78" s="1">
        <f>SEARCH(" ",Sheet7!A78,1)</f>
        <v>4</v>
      </c>
      <c r="AE78" s="1" t="str">
        <f>LEFT(Sheet7!A78,SEARCH(" ",Sheet7!A78,1)-1)</f>
        <v>IVA</v>
      </c>
      <c r="AF78" s="1" t="str">
        <f>MID(Sheet7!A78,SEARCH(" ",Sheet7!A78,1)+1,SEARCH("(",Sheet7!A78,1)-SEARCH(" ",Sheet7!A78,1)-2)</f>
        <v>Richards</v>
      </c>
      <c r="AG78" s="1">
        <f t="shared" si="25"/>
        <v>8</v>
      </c>
      <c r="AH78" s="1" t="str">
        <f t="shared" si="26"/>
        <v>RICHARDS</v>
      </c>
      <c r="AI78" s="1" t="str">
        <f t="shared" si="20"/>
        <v>IVA Richards belongs to West Indies</v>
      </c>
    </row>
    <row r="79" spans="1:38" x14ac:dyDescent="0.3">
      <c r="A79" s="1">
        <v>78</v>
      </c>
      <c r="B79" s="2">
        <v>31073</v>
      </c>
      <c r="C79" t="s">
        <v>97</v>
      </c>
      <c r="D79" s="1">
        <v>110</v>
      </c>
      <c r="E79" s="1" t="s">
        <v>430</v>
      </c>
      <c r="F79" s="1" t="s">
        <v>214</v>
      </c>
      <c r="H79" s="1">
        <v>128</v>
      </c>
      <c r="I79" s="1">
        <v>15</v>
      </c>
      <c r="J79" s="1">
        <v>0</v>
      </c>
      <c r="K79" s="1">
        <v>85.93</v>
      </c>
      <c r="L79" s="1">
        <v>2</v>
      </c>
      <c r="M79" s="1" t="s">
        <v>13</v>
      </c>
      <c r="N79" s="1" t="s">
        <v>45</v>
      </c>
      <c r="O79" s="1">
        <f t="shared" si="16"/>
        <v>26</v>
      </c>
      <c r="P79" s="1">
        <f t="shared" si="17"/>
        <v>1</v>
      </c>
      <c r="Q79" s="1">
        <f t="shared" si="18"/>
        <v>1985</v>
      </c>
      <c r="R79" s="1">
        <f t="shared" si="19"/>
        <v>7</v>
      </c>
      <c r="S79" s="1" t="str">
        <f t="shared" si="21"/>
        <v>Slow</v>
      </c>
      <c r="T79" s="1" t="str">
        <f t="shared" si="22"/>
        <v>Ok</v>
      </c>
      <c r="U79" s="1" t="b">
        <f t="shared" si="23"/>
        <v>0</v>
      </c>
      <c r="V79" s="1">
        <f t="shared" si="24"/>
        <v>0</v>
      </c>
      <c r="W79" s="1" t="str">
        <f>VLOOKUP(K79,Master!$G$8:$H$12,2,1)</f>
        <v>Slow</v>
      </c>
      <c r="X79" s="1" t="str">
        <f>HLOOKUP(K79,Master!$F$3:$J$4,2,1)</f>
        <v>Slow</v>
      </c>
      <c r="Y79" s="1" t="s">
        <v>564</v>
      </c>
      <c r="Z79" s="1" t="s">
        <v>831</v>
      </c>
      <c r="AA79" s="1">
        <f>SEARCH("(",Sheet7!A79,1)</f>
        <v>14</v>
      </c>
      <c r="AB79" s="1">
        <f>SEARCH(")",Sheet7!A79,1)</f>
        <v>17</v>
      </c>
      <c r="AC79" s="1" t="str">
        <f>MID(Sheet7!A79,SEARCH("(",Sheet7!A79,1)+1,SEARCH(")",Sheet7!A79,1)-SEARCH("(",Sheet7!A79,1)-1)</f>
        <v>WI</v>
      </c>
      <c r="AD79" s="1">
        <f>SEARCH(" ",Sheet7!A79,1)</f>
        <v>3</v>
      </c>
      <c r="AE79" s="1" t="str">
        <f>LEFT(Sheet7!A79,SEARCH(" ",Sheet7!A79,1)-1)</f>
        <v>CG</v>
      </c>
      <c r="AF79" s="1" t="str">
        <f>MID(Sheet7!A79,SEARCH(" ",Sheet7!A79,1)+1,SEARCH("(",Sheet7!A79,1)-SEARCH(" ",Sheet7!A79,1)-2)</f>
        <v>Greenidge</v>
      </c>
      <c r="AG79" s="1">
        <f t="shared" si="25"/>
        <v>9</v>
      </c>
      <c r="AH79" s="1" t="str">
        <f t="shared" si="26"/>
        <v>GREENIDGE</v>
      </c>
      <c r="AI79" s="1" t="str">
        <f t="shared" si="20"/>
        <v>CG Greenidge belongs to West Indies</v>
      </c>
    </row>
    <row r="80" spans="1:38" x14ac:dyDescent="0.3">
      <c r="A80" s="1">
        <v>79</v>
      </c>
      <c r="B80" s="2">
        <v>31074</v>
      </c>
      <c r="C80" t="s">
        <v>168</v>
      </c>
      <c r="D80" s="1">
        <v>104</v>
      </c>
      <c r="E80" s="1" t="s">
        <v>430</v>
      </c>
      <c r="F80" s="1" t="s">
        <v>214</v>
      </c>
      <c r="H80" s="1">
        <v>142</v>
      </c>
      <c r="I80" s="1" t="s">
        <v>214</v>
      </c>
      <c r="J80" s="1" t="s">
        <v>214</v>
      </c>
      <c r="K80" s="1">
        <v>73.23</v>
      </c>
      <c r="L80" s="1">
        <v>1</v>
      </c>
      <c r="M80" s="1" t="s">
        <v>11</v>
      </c>
      <c r="N80" s="1" t="s">
        <v>45</v>
      </c>
      <c r="O80" s="1">
        <f t="shared" si="16"/>
        <v>27</v>
      </c>
      <c r="P80" s="1">
        <f t="shared" si="17"/>
        <v>1</v>
      </c>
      <c r="Q80" s="1">
        <f t="shared" si="18"/>
        <v>1985</v>
      </c>
      <c r="R80" s="1">
        <f t="shared" si="19"/>
        <v>1</v>
      </c>
      <c r="S80" s="1" t="str">
        <f t="shared" si="21"/>
        <v>Slow</v>
      </c>
      <c r="T80" s="1" t="str">
        <f t="shared" si="22"/>
        <v>Ok</v>
      </c>
      <c r="U80" s="1" t="b">
        <f t="shared" si="23"/>
        <v>1</v>
      </c>
      <c r="V80" s="1">
        <f t="shared" si="24"/>
        <v>1</v>
      </c>
      <c r="W80" s="1" t="str">
        <f>VLOOKUP(K80,Master!$G$8:$H$12,2,1)</f>
        <v>Slow</v>
      </c>
      <c r="X80" s="1" t="str">
        <f>HLOOKUP(K80,Master!$F$3:$J$4,2,1)</f>
        <v>Slow</v>
      </c>
      <c r="Y80" s="1" t="s">
        <v>569</v>
      </c>
      <c r="Z80" s="1" t="s">
        <v>834</v>
      </c>
      <c r="AA80" s="1">
        <f>SEARCH("(",Sheet7!A80,1)</f>
        <v>9</v>
      </c>
      <c r="AB80" s="1">
        <f>SEARCH(")",Sheet7!A80,1)</f>
        <v>13</v>
      </c>
      <c r="AC80" s="1" t="str">
        <f>MID(Sheet7!A80,SEARCH("(",Sheet7!A80,1)+1,SEARCH(")",Sheet7!A80,1)-SEARCH("(",Sheet7!A80,1)-1)</f>
        <v>Aus</v>
      </c>
      <c r="AD80" s="1">
        <f>SEARCH(" ",Sheet7!A80,1)</f>
        <v>3</v>
      </c>
      <c r="AE80" s="1" t="str">
        <f>LEFT(Sheet7!A80,SEARCH(" ",Sheet7!A80,1)-1)</f>
        <v>GM</v>
      </c>
      <c r="AF80" s="1" t="str">
        <f>MID(Sheet7!A80,SEARCH(" ",Sheet7!A80,1)+1,SEARCH("(",Sheet7!A80,1)-SEARCH(" ",Sheet7!A80,1)-2)</f>
        <v>Wood</v>
      </c>
      <c r="AG80" s="1">
        <f t="shared" si="25"/>
        <v>4</v>
      </c>
      <c r="AH80" s="1" t="str">
        <f t="shared" si="26"/>
        <v>WOOD</v>
      </c>
      <c r="AI80" s="1" t="str">
        <f t="shared" si="20"/>
        <v>GM Wood belongs to Australia</v>
      </c>
    </row>
    <row r="81" spans="1:35" x14ac:dyDescent="0.3">
      <c r="A81" s="1">
        <v>80</v>
      </c>
      <c r="B81" s="2">
        <v>31075</v>
      </c>
      <c r="C81" t="s">
        <v>82</v>
      </c>
      <c r="D81" s="1">
        <v>118</v>
      </c>
      <c r="E81" s="1" t="s">
        <v>430</v>
      </c>
      <c r="F81" s="1" t="s">
        <v>214</v>
      </c>
      <c r="H81" s="1">
        <v>88</v>
      </c>
      <c r="I81" s="1">
        <v>10</v>
      </c>
      <c r="J81" s="1">
        <v>3</v>
      </c>
      <c r="K81" s="1">
        <v>134.09</v>
      </c>
      <c r="L81" s="1">
        <v>1</v>
      </c>
      <c r="M81" s="1" t="s">
        <v>13</v>
      </c>
      <c r="N81" s="1" t="s">
        <v>45</v>
      </c>
      <c r="O81" s="1">
        <f t="shared" si="16"/>
        <v>28</v>
      </c>
      <c r="P81" s="1">
        <f t="shared" si="17"/>
        <v>1</v>
      </c>
      <c r="Q81" s="1">
        <f t="shared" si="18"/>
        <v>1985</v>
      </c>
      <c r="R81" s="1">
        <f t="shared" si="19"/>
        <v>2</v>
      </c>
      <c r="S81" s="1" t="str">
        <f t="shared" si="21"/>
        <v>Ok</v>
      </c>
      <c r="T81" s="1" t="str">
        <f t="shared" si="22"/>
        <v>Ok</v>
      </c>
      <c r="U81" s="1" t="b">
        <f t="shared" si="23"/>
        <v>0</v>
      </c>
      <c r="V81" s="1">
        <f t="shared" si="24"/>
        <v>0</v>
      </c>
      <c r="W81" s="1" t="str">
        <f>VLOOKUP(K81,Master!$G$8:$H$12,2,1)</f>
        <v>Ok</v>
      </c>
      <c r="X81" s="1" t="str">
        <f>HLOOKUP(K81,Master!$F$3:$J$4,2,1)</f>
        <v>Ok</v>
      </c>
      <c r="Y81" s="1" t="s">
        <v>567</v>
      </c>
      <c r="Z81" s="1" t="s">
        <v>834</v>
      </c>
      <c r="AA81" s="1">
        <f>SEARCH("(",Sheet7!A81,1)</f>
        <v>11</v>
      </c>
      <c r="AB81" s="1">
        <f>SEARCH(")",Sheet7!A81,1)</f>
        <v>15</v>
      </c>
      <c r="AC81" s="1" t="str">
        <f>MID(Sheet7!A81,SEARCH("(",Sheet7!A81,1)+1,SEARCH(")",Sheet7!A81,1)-SEARCH("(",Sheet7!A81,1)-1)</f>
        <v>Aus</v>
      </c>
      <c r="AD81" s="1">
        <f>SEARCH(" ",Sheet7!A81,1)</f>
        <v>3</v>
      </c>
      <c r="AE81" s="1" t="str">
        <f>LEFT(Sheet7!A81,SEARCH(" ",Sheet7!A81,1)-1)</f>
        <v>AR</v>
      </c>
      <c r="AF81" s="1" t="str">
        <f>MID(Sheet7!A81,SEARCH(" ",Sheet7!A81,1)+1,SEARCH("(",Sheet7!A81,1)-SEARCH(" ",Sheet7!A81,1)-2)</f>
        <v>Border</v>
      </c>
      <c r="AG81" s="1">
        <f t="shared" si="25"/>
        <v>6</v>
      </c>
      <c r="AH81" s="1" t="str">
        <f t="shared" si="26"/>
        <v>BORDER</v>
      </c>
      <c r="AI81" s="1" t="str">
        <f t="shared" si="20"/>
        <v>AR Border belongs to Australia</v>
      </c>
    </row>
    <row r="82" spans="1:35" x14ac:dyDescent="0.3">
      <c r="A82" s="1">
        <v>81</v>
      </c>
      <c r="B82" s="2">
        <v>31080</v>
      </c>
      <c r="C82" t="s">
        <v>411</v>
      </c>
      <c r="D82" s="1">
        <v>101</v>
      </c>
      <c r="E82" s="1" t="s">
        <v>432</v>
      </c>
      <c r="F82" s="1">
        <v>130</v>
      </c>
      <c r="H82" s="1">
        <v>89</v>
      </c>
      <c r="I82" s="1">
        <v>6</v>
      </c>
      <c r="J82" s="1">
        <v>3</v>
      </c>
      <c r="K82" s="1">
        <v>113.48</v>
      </c>
      <c r="L82" s="1">
        <v>1</v>
      </c>
      <c r="M82" s="1" t="s">
        <v>13</v>
      </c>
      <c r="N82" s="1" t="s">
        <v>201</v>
      </c>
      <c r="O82" s="1">
        <f t="shared" si="16"/>
        <v>2</v>
      </c>
      <c r="P82" s="1">
        <f t="shared" si="17"/>
        <v>2</v>
      </c>
      <c r="Q82" s="1">
        <f t="shared" si="18"/>
        <v>1985</v>
      </c>
      <c r="R82" s="1">
        <f t="shared" si="19"/>
        <v>7</v>
      </c>
      <c r="S82" s="1" t="str">
        <f t="shared" si="21"/>
        <v>Ok</v>
      </c>
      <c r="T82" s="1" t="str">
        <f t="shared" si="22"/>
        <v>Ok</v>
      </c>
      <c r="U82" s="1" t="b">
        <f t="shared" si="23"/>
        <v>0</v>
      </c>
      <c r="V82" s="1">
        <f t="shared" si="24"/>
        <v>0</v>
      </c>
      <c r="W82" s="1" t="str">
        <f>VLOOKUP(K82,Master!$G$8:$H$12,2,1)</f>
        <v>Ok</v>
      </c>
      <c r="X82" s="1" t="str">
        <f>HLOOKUP(K82,Master!$F$3:$J$4,2,1)</f>
        <v>Ok</v>
      </c>
      <c r="Y82" s="1" t="s">
        <v>585</v>
      </c>
      <c r="Z82" s="1" t="s">
        <v>831</v>
      </c>
      <c r="AA82" s="1">
        <f>SEARCH("(",Sheet7!A82,1)</f>
        <v>10</v>
      </c>
      <c r="AB82" s="1">
        <f>SEARCH(")",Sheet7!A82,1)</f>
        <v>13</v>
      </c>
      <c r="AC82" s="1" t="str">
        <f>MID(Sheet7!A82,SEARCH("(",Sheet7!A82,1)+1,SEARCH(")",Sheet7!A82,1)-SEARCH("(",Sheet7!A82,1)-1)</f>
        <v>WI</v>
      </c>
      <c r="AD82" s="1">
        <f>SEARCH(" ",Sheet7!A82,1)</f>
        <v>3</v>
      </c>
      <c r="AE82" s="1" t="str">
        <f>LEFT(Sheet7!A82,SEARCH(" ",Sheet7!A82,1)-1)</f>
        <v>HA</v>
      </c>
      <c r="AF82" s="1" t="str">
        <f>MID(Sheet7!A82,SEARCH(" ",Sheet7!A82,1)+1,SEARCH("(",Sheet7!A82,1)-SEARCH(" ",Sheet7!A82,1)-2)</f>
        <v>Gomes</v>
      </c>
      <c r="AG82" s="1">
        <f t="shared" si="25"/>
        <v>5</v>
      </c>
      <c r="AH82" s="1" t="str">
        <f t="shared" si="26"/>
        <v>GOMES</v>
      </c>
      <c r="AI82" s="1" t="str">
        <f t="shared" si="20"/>
        <v>HA Gomes belongs to West Indies</v>
      </c>
    </row>
    <row r="83" spans="1:35" x14ac:dyDescent="0.3">
      <c r="A83" s="1">
        <v>82</v>
      </c>
      <c r="B83" s="2">
        <v>31084</v>
      </c>
      <c r="C83" t="s">
        <v>82</v>
      </c>
      <c r="D83" s="1">
        <v>127</v>
      </c>
      <c r="E83" s="1" t="s">
        <v>430</v>
      </c>
      <c r="F83" s="1">
        <v>190</v>
      </c>
      <c r="H83" s="1">
        <v>140</v>
      </c>
      <c r="I83" s="1">
        <v>13</v>
      </c>
      <c r="J83" s="1">
        <v>0</v>
      </c>
      <c r="K83" s="1">
        <v>90.71</v>
      </c>
      <c r="L83" s="1">
        <v>1</v>
      </c>
      <c r="M83" s="1" t="s">
        <v>11</v>
      </c>
      <c r="N83" s="1" t="s">
        <v>56</v>
      </c>
      <c r="O83" s="1">
        <f t="shared" si="16"/>
        <v>6</v>
      </c>
      <c r="P83" s="1">
        <f t="shared" si="17"/>
        <v>2</v>
      </c>
      <c r="Q83" s="1">
        <f t="shared" si="18"/>
        <v>1985</v>
      </c>
      <c r="R83" s="1">
        <f t="shared" si="19"/>
        <v>4</v>
      </c>
      <c r="S83" s="1" t="str">
        <f t="shared" si="21"/>
        <v>Slow</v>
      </c>
      <c r="T83" s="1" t="str">
        <f t="shared" si="22"/>
        <v>Ok</v>
      </c>
      <c r="U83" s="1" t="b">
        <f t="shared" si="23"/>
        <v>0</v>
      </c>
      <c r="V83" s="1">
        <f t="shared" si="24"/>
        <v>0</v>
      </c>
      <c r="W83" s="1" t="str">
        <f>VLOOKUP(K83,Master!$G$8:$H$12,2,1)</f>
        <v>Slow</v>
      </c>
      <c r="X83" s="1" t="str">
        <f>HLOOKUP(K83,Master!$F$3:$J$4,2,1)</f>
        <v>Slow</v>
      </c>
      <c r="Y83" s="1" t="s">
        <v>567</v>
      </c>
      <c r="Z83" s="1" t="s">
        <v>834</v>
      </c>
      <c r="AA83" s="1">
        <f>SEARCH("(",Sheet7!A83,1)</f>
        <v>11</v>
      </c>
      <c r="AB83" s="1">
        <f>SEARCH(")",Sheet7!A83,1)</f>
        <v>15</v>
      </c>
      <c r="AC83" s="1" t="str">
        <f>MID(Sheet7!A83,SEARCH("(",Sheet7!A83,1)+1,SEARCH(")",Sheet7!A83,1)-SEARCH("(",Sheet7!A83,1)-1)</f>
        <v>Aus</v>
      </c>
      <c r="AD83" s="1">
        <f>SEARCH(" ",Sheet7!A83,1)</f>
        <v>3</v>
      </c>
      <c r="AE83" s="1" t="str">
        <f>LEFT(Sheet7!A83,SEARCH(" ",Sheet7!A83,1)-1)</f>
        <v>AR</v>
      </c>
      <c r="AF83" s="1" t="str">
        <f>MID(Sheet7!A83,SEARCH(" ",Sheet7!A83,1)+1,SEARCH("(",Sheet7!A83,1)-SEARCH(" ",Sheet7!A83,1)-2)</f>
        <v>Border</v>
      </c>
      <c r="AG83" s="1">
        <f t="shared" si="25"/>
        <v>6</v>
      </c>
      <c r="AH83" s="1" t="str">
        <f t="shared" si="26"/>
        <v>BORDER</v>
      </c>
      <c r="AI83" s="1" t="str">
        <f t="shared" si="20"/>
        <v>AR Border belongs to Australia</v>
      </c>
    </row>
    <row r="84" spans="1:35" x14ac:dyDescent="0.3">
      <c r="A84" s="1">
        <v>83</v>
      </c>
      <c r="B84" s="2">
        <v>31151</v>
      </c>
      <c r="C84" t="s">
        <v>65</v>
      </c>
      <c r="D84" s="1">
        <v>145</v>
      </c>
      <c r="E84" s="1" t="s">
        <v>430</v>
      </c>
      <c r="F84" s="1">
        <v>200</v>
      </c>
      <c r="H84" s="1">
        <v>157</v>
      </c>
      <c r="I84" s="1">
        <v>16</v>
      </c>
      <c r="J84" s="1">
        <v>0</v>
      </c>
      <c r="K84" s="1">
        <v>92.35</v>
      </c>
      <c r="L84" s="1">
        <v>1</v>
      </c>
      <c r="M84" s="1" t="s">
        <v>31</v>
      </c>
      <c r="N84" s="1" t="s">
        <v>239</v>
      </c>
      <c r="O84" s="1">
        <f t="shared" si="16"/>
        <v>14</v>
      </c>
      <c r="P84" s="1">
        <f t="shared" si="17"/>
        <v>4</v>
      </c>
      <c r="Q84" s="1">
        <f t="shared" si="18"/>
        <v>1985</v>
      </c>
      <c r="R84" s="1">
        <f t="shared" si="19"/>
        <v>1</v>
      </c>
      <c r="S84" s="1" t="str">
        <f t="shared" si="21"/>
        <v>Slow</v>
      </c>
      <c r="T84" s="1" t="str">
        <f t="shared" si="22"/>
        <v>Ok</v>
      </c>
      <c r="U84" s="1" t="b">
        <f t="shared" si="23"/>
        <v>0</v>
      </c>
      <c r="V84" s="1">
        <f t="shared" si="24"/>
        <v>0</v>
      </c>
      <c r="W84" s="1" t="str">
        <f>VLOOKUP(K84,Master!$G$8:$H$12,2,1)</f>
        <v>Slow</v>
      </c>
      <c r="X84" s="1" t="str">
        <f>HLOOKUP(K84,Master!$F$3:$J$4,2,1)</f>
        <v>Slow</v>
      </c>
      <c r="Y84" s="1" t="s">
        <v>561</v>
      </c>
      <c r="Z84" s="1" t="s">
        <v>831</v>
      </c>
      <c r="AA84" s="1">
        <f>SEARCH("(",Sheet7!A84,1)</f>
        <v>11</v>
      </c>
      <c r="AB84" s="1">
        <f>SEARCH(")",Sheet7!A84,1)</f>
        <v>14</v>
      </c>
      <c r="AC84" s="1" t="str">
        <f>MID(Sheet7!A84,SEARCH("(",Sheet7!A84,1)+1,SEARCH(")",Sheet7!A84,1)-SEARCH("(",Sheet7!A84,1)-1)</f>
        <v>WI</v>
      </c>
      <c r="AD84" s="1">
        <f>SEARCH(" ",Sheet7!A84,1)</f>
        <v>3</v>
      </c>
      <c r="AE84" s="1" t="str">
        <f>LEFT(Sheet7!A84,SEARCH(" ",Sheet7!A84,1)-1)</f>
        <v>DL</v>
      </c>
      <c r="AF84" s="1" t="str">
        <f>MID(Sheet7!A84,SEARCH(" ",Sheet7!A84,1)+1,SEARCH("(",Sheet7!A84,1)-SEARCH(" ",Sheet7!A84,1)-2)</f>
        <v>Haynes</v>
      </c>
      <c r="AG84" s="1">
        <f t="shared" si="25"/>
        <v>6</v>
      </c>
      <c r="AH84" s="1" t="str">
        <f t="shared" si="26"/>
        <v>HAYNES</v>
      </c>
      <c r="AI84" s="1" t="str">
        <f t="shared" si="20"/>
        <v>DL Haynes belongs to West Indies</v>
      </c>
    </row>
    <row r="85" spans="1:35" x14ac:dyDescent="0.3">
      <c r="A85" s="1">
        <v>84</v>
      </c>
      <c r="B85" s="2">
        <v>31160</v>
      </c>
      <c r="C85" t="s">
        <v>65</v>
      </c>
      <c r="D85" s="1">
        <v>116</v>
      </c>
      <c r="E85" s="1" t="s">
        <v>432</v>
      </c>
      <c r="F85" s="1">
        <v>180</v>
      </c>
      <c r="H85" s="1">
        <v>138</v>
      </c>
      <c r="I85" s="1">
        <v>9</v>
      </c>
      <c r="J85" s="1">
        <v>2</v>
      </c>
      <c r="K85" s="1">
        <v>84.05</v>
      </c>
      <c r="L85" s="1">
        <v>1</v>
      </c>
      <c r="M85" s="1" t="s">
        <v>31</v>
      </c>
      <c r="N85" s="1" t="s">
        <v>198</v>
      </c>
      <c r="O85" s="1">
        <f t="shared" si="16"/>
        <v>23</v>
      </c>
      <c r="P85" s="1">
        <f t="shared" si="17"/>
        <v>4</v>
      </c>
      <c r="Q85" s="1">
        <f t="shared" si="18"/>
        <v>1985</v>
      </c>
      <c r="R85" s="1">
        <f t="shared" si="19"/>
        <v>3</v>
      </c>
      <c r="S85" s="1" t="str">
        <f t="shared" si="21"/>
        <v>Slow</v>
      </c>
      <c r="T85" s="1" t="str">
        <f t="shared" si="22"/>
        <v>Ok</v>
      </c>
      <c r="U85" s="1" t="b">
        <f t="shared" si="23"/>
        <v>0</v>
      </c>
      <c r="V85" s="1">
        <f t="shared" si="24"/>
        <v>0</v>
      </c>
      <c r="W85" s="1" t="str">
        <f>VLOOKUP(K85,Master!$G$8:$H$12,2,1)</f>
        <v>Slow</v>
      </c>
      <c r="X85" s="1" t="str">
        <f>HLOOKUP(K85,Master!$F$3:$J$4,2,1)</f>
        <v>Slow</v>
      </c>
      <c r="Y85" s="1" t="s">
        <v>561</v>
      </c>
      <c r="Z85" s="1" t="s">
        <v>831</v>
      </c>
      <c r="AA85" s="1">
        <f>SEARCH("(",Sheet7!A85,1)</f>
        <v>11</v>
      </c>
      <c r="AB85" s="1">
        <f>SEARCH(")",Sheet7!A85,1)</f>
        <v>14</v>
      </c>
      <c r="AC85" s="1" t="str">
        <f>MID(Sheet7!A85,SEARCH("(",Sheet7!A85,1)+1,SEARCH(")",Sheet7!A85,1)-SEARCH("(",Sheet7!A85,1)-1)</f>
        <v>WI</v>
      </c>
      <c r="AD85" s="1">
        <f>SEARCH(" ",Sheet7!A85,1)</f>
        <v>3</v>
      </c>
      <c r="AE85" s="1" t="str">
        <f>LEFT(Sheet7!A85,SEARCH(" ",Sheet7!A85,1)-1)</f>
        <v>DL</v>
      </c>
      <c r="AF85" s="1" t="str">
        <f>MID(Sheet7!A85,SEARCH(" ",Sheet7!A85,1)+1,SEARCH("(",Sheet7!A85,1)-SEARCH(" ",Sheet7!A85,1)-2)</f>
        <v>Haynes</v>
      </c>
      <c r="AG85" s="1">
        <f t="shared" si="25"/>
        <v>6</v>
      </c>
      <c r="AH85" s="1" t="str">
        <f t="shared" si="26"/>
        <v>HAYNES</v>
      </c>
      <c r="AI85" s="1" t="str">
        <f t="shared" si="20"/>
        <v>DL Haynes belongs to West Indies</v>
      </c>
    </row>
    <row r="86" spans="1:35" x14ac:dyDescent="0.3">
      <c r="A86" s="1">
        <v>85</v>
      </c>
      <c r="B86" s="2">
        <v>31199</v>
      </c>
      <c r="C86" t="s">
        <v>111</v>
      </c>
      <c r="D86" s="1">
        <v>115</v>
      </c>
      <c r="E86" s="1" t="s">
        <v>432</v>
      </c>
      <c r="F86" s="1">
        <v>216</v>
      </c>
      <c r="H86" s="1">
        <v>159</v>
      </c>
      <c r="I86" s="1">
        <v>9</v>
      </c>
      <c r="J86" s="1">
        <v>1</v>
      </c>
      <c r="K86" s="1">
        <v>72.319999999999993</v>
      </c>
      <c r="L86" s="1">
        <v>1</v>
      </c>
      <c r="M86" s="1" t="s">
        <v>18</v>
      </c>
      <c r="N86" s="1" t="s">
        <v>32</v>
      </c>
      <c r="O86" s="1">
        <f t="shared" si="16"/>
        <v>1</v>
      </c>
      <c r="P86" s="1">
        <f t="shared" si="17"/>
        <v>6</v>
      </c>
      <c r="Q86" s="1">
        <f t="shared" si="18"/>
        <v>1985</v>
      </c>
      <c r="R86" s="1">
        <f t="shared" si="19"/>
        <v>7</v>
      </c>
      <c r="S86" s="1" t="str">
        <f t="shared" si="21"/>
        <v>Slow</v>
      </c>
      <c r="T86" s="1" t="str">
        <f t="shared" si="22"/>
        <v>Ok</v>
      </c>
      <c r="U86" s="1" t="b">
        <f t="shared" si="23"/>
        <v>0</v>
      </c>
      <c r="V86" s="1">
        <f t="shared" si="24"/>
        <v>0</v>
      </c>
      <c r="W86" s="1" t="str">
        <f>VLOOKUP(K86,Master!$G$8:$H$12,2,1)</f>
        <v>Slow</v>
      </c>
      <c r="X86" s="1" t="str">
        <f>HLOOKUP(K86,Master!$F$3:$J$4,2,1)</f>
        <v>Slow</v>
      </c>
      <c r="Y86" s="1" t="s">
        <v>566</v>
      </c>
      <c r="Z86" s="1" t="s">
        <v>830</v>
      </c>
      <c r="AA86" s="1">
        <f>SEARCH("(",Sheet7!A86,1)</f>
        <v>10</v>
      </c>
      <c r="AB86" s="1">
        <f>SEARCH(")",Sheet7!A86,1)</f>
        <v>14</v>
      </c>
      <c r="AC86" s="1" t="str">
        <f>MID(Sheet7!A86,SEARCH("(",Sheet7!A86,1)+1,SEARCH(")",Sheet7!A86,1)-SEARCH("(",Sheet7!A86,1)-1)</f>
        <v>Eng</v>
      </c>
      <c r="AD86" s="1">
        <f>SEARCH(" ",Sheet7!A86,1)</f>
        <v>3</v>
      </c>
      <c r="AE86" s="1" t="str">
        <f>LEFT(Sheet7!A86,SEARCH(" ",Sheet7!A86,1)-1)</f>
        <v>GA</v>
      </c>
      <c r="AF86" s="1" t="str">
        <f>MID(Sheet7!A86,SEARCH(" ",Sheet7!A86,1)+1,SEARCH("(",Sheet7!A86,1)-SEARCH(" ",Sheet7!A86,1)-2)</f>
        <v>Gooch</v>
      </c>
      <c r="AG86" s="1">
        <f t="shared" si="25"/>
        <v>5</v>
      </c>
      <c r="AH86" s="1" t="str">
        <f t="shared" si="26"/>
        <v>GOOCH</v>
      </c>
      <c r="AI86" s="1" t="str">
        <f t="shared" si="20"/>
        <v>GA Gooch belongs to England</v>
      </c>
    </row>
    <row r="87" spans="1:35" x14ac:dyDescent="0.3">
      <c r="A87" s="1">
        <v>86</v>
      </c>
      <c r="B87" s="2">
        <v>31201</v>
      </c>
      <c r="C87" t="s">
        <v>111</v>
      </c>
      <c r="D87" s="1">
        <v>117</v>
      </c>
      <c r="E87" s="1" t="s">
        <v>430</v>
      </c>
      <c r="F87" s="1">
        <v>207</v>
      </c>
      <c r="H87" s="1">
        <v>164</v>
      </c>
      <c r="I87" s="1">
        <v>13</v>
      </c>
      <c r="J87" s="1">
        <v>1</v>
      </c>
      <c r="K87" s="1">
        <v>71.34</v>
      </c>
      <c r="L87" s="1">
        <v>2</v>
      </c>
      <c r="M87" s="1" t="s">
        <v>18</v>
      </c>
      <c r="N87" s="1" t="s">
        <v>259</v>
      </c>
      <c r="O87" s="1">
        <f t="shared" si="16"/>
        <v>3</v>
      </c>
      <c r="P87" s="1">
        <f t="shared" si="17"/>
        <v>6</v>
      </c>
      <c r="Q87" s="1">
        <f t="shared" si="18"/>
        <v>1985</v>
      </c>
      <c r="R87" s="1">
        <f t="shared" si="19"/>
        <v>2</v>
      </c>
      <c r="S87" s="1" t="str">
        <f t="shared" si="21"/>
        <v>Slow</v>
      </c>
      <c r="T87" s="1" t="str">
        <f t="shared" si="22"/>
        <v>Ok</v>
      </c>
      <c r="U87" s="1" t="b">
        <f t="shared" si="23"/>
        <v>0</v>
      </c>
      <c r="V87" s="1">
        <f t="shared" si="24"/>
        <v>0</v>
      </c>
      <c r="W87" s="1" t="str">
        <f>VLOOKUP(K87,Master!$G$8:$H$12,2,1)</f>
        <v>Slow</v>
      </c>
      <c r="X87" s="1" t="str">
        <f>HLOOKUP(K87,Master!$F$3:$J$4,2,1)</f>
        <v>Slow</v>
      </c>
      <c r="Y87" s="1" t="s">
        <v>566</v>
      </c>
      <c r="Z87" s="1" t="s">
        <v>830</v>
      </c>
      <c r="AA87" s="1">
        <f>SEARCH("(",Sheet7!A87,1)</f>
        <v>10</v>
      </c>
      <c r="AB87" s="1">
        <f>SEARCH(")",Sheet7!A87,1)</f>
        <v>14</v>
      </c>
      <c r="AC87" s="1" t="str">
        <f>MID(Sheet7!A87,SEARCH("(",Sheet7!A87,1)+1,SEARCH(")",Sheet7!A87,1)-SEARCH("(",Sheet7!A87,1)-1)</f>
        <v>Eng</v>
      </c>
      <c r="AD87" s="1">
        <f>SEARCH(" ",Sheet7!A87,1)</f>
        <v>3</v>
      </c>
      <c r="AE87" s="1" t="str">
        <f>LEFT(Sheet7!A87,SEARCH(" ",Sheet7!A87,1)-1)</f>
        <v>GA</v>
      </c>
      <c r="AF87" s="1" t="str">
        <f>MID(Sheet7!A87,SEARCH(" ",Sheet7!A87,1)+1,SEARCH("(",Sheet7!A87,1)-SEARCH(" ",Sheet7!A87,1)-2)</f>
        <v>Gooch</v>
      </c>
      <c r="AG87" s="1">
        <f t="shared" si="25"/>
        <v>5</v>
      </c>
      <c r="AH87" s="1" t="str">
        <f t="shared" si="26"/>
        <v>GOOCH</v>
      </c>
      <c r="AI87" s="1" t="str">
        <f t="shared" si="20"/>
        <v>GA Gooch belongs to England</v>
      </c>
    </row>
    <row r="88" spans="1:35" x14ac:dyDescent="0.3">
      <c r="A88" s="1">
        <v>87</v>
      </c>
      <c r="B88" s="2">
        <v>31201</v>
      </c>
      <c r="C88" t="s">
        <v>168</v>
      </c>
      <c r="D88" s="1">
        <v>114</v>
      </c>
      <c r="E88" s="1" t="s">
        <v>430</v>
      </c>
      <c r="F88" s="1">
        <v>232</v>
      </c>
      <c r="H88" s="1">
        <v>165</v>
      </c>
      <c r="I88" s="1">
        <v>10</v>
      </c>
      <c r="J88" s="1">
        <v>1</v>
      </c>
      <c r="K88" s="1">
        <v>69.09</v>
      </c>
      <c r="L88" s="1">
        <v>1</v>
      </c>
      <c r="M88" s="1" t="s">
        <v>34</v>
      </c>
      <c r="N88" s="1" t="s">
        <v>259</v>
      </c>
      <c r="O88" s="1">
        <f t="shared" si="16"/>
        <v>3</v>
      </c>
      <c r="P88" s="1">
        <f t="shared" si="17"/>
        <v>6</v>
      </c>
      <c r="Q88" s="1">
        <f t="shared" si="18"/>
        <v>1985</v>
      </c>
      <c r="R88" s="1">
        <f t="shared" si="19"/>
        <v>2</v>
      </c>
      <c r="S88" s="1" t="str">
        <f t="shared" si="21"/>
        <v>Slow</v>
      </c>
      <c r="T88" s="1" t="str">
        <f t="shared" si="22"/>
        <v>Ok</v>
      </c>
      <c r="U88" s="1" t="b">
        <f t="shared" si="23"/>
        <v>0</v>
      </c>
      <c r="V88" s="1">
        <f t="shared" si="24"/>
        <v>0</v>
      </c>
      <c r="W88" s="1" t="str">
        <f>VLOOKUP(K88,Master!$G$8:$H$12,2,1)</f>
        <v>Slow</v>
      </c>
      <c r="X88" s="1" t="str">
        <f>HLOOKUP(K88,Master!$F$3:$J$4,2,1)</f>
        <v>Slow</v>
      </c>
      <c r="Y88" s="1" t="s">
        <v>569</v>
      </c>
      <c r="Z88" s="1" t="s">
        <v>834</v>
      </c>
      <c r="AA88" s="1">
        <f>SEARCH("(",Sheet7!A88,1)</f>
        <v>9</v>
      </c>
      <c r="AB88" s="1">
        <f>SEARCH(")",Sheet7!A88,1)</f>
        <v>13</v>
      </c>
      <c r="AC88" s="1" t="str">
        <f>MID(Sheet7!A88,SEARCH("(",Sheet7!A88,1)+1,SEARCH(")",Sheet7!A88,1)-SEARCH("(",Sheet7!A88,1)-1)</f>
        <v>Aus</v>
      </c>
      <c r="AD88" s="1">
        <f>SEARCH(" ",Sheet7!A88,1)</f>
        <v>3</v>
      </c>
      <c r="AE88" s="1" t="str">
        <f>LEFT(Sheet7!A88,SEARCH(" ",Sheet7!A88,1)-1)</f>
        <v>GM</v>
      </c>
      <c r="AF88" s="1" t="str">
        <f>MID(Sheet7!A88,SEARCH(" ",Sheet7!A88,1)+1,SEARCH("(",Sheet7!A88,1)-SEARCH(" ",Sheet7!A88,1)-2)</f>
        <v>Wood</v>
      </c>
      <c r="AG88" s="1">
        <f t="shared" si="25"/>
        <v>4</v>
      </c>
      <c r="AH88" s="1" t="str">
        <f t="shared" si="26"/>
        <v>WOOD</v>
      </c>
      <c r="AI88" s="1" t="str">
        <f t="shared" si="20"/>
        <v>GM Wood belongs to Australia</v>
      </c>
    </row>
    <row r="89" spans="1:35" x14ac:dyDescent="0.3">
      <c r="A89" s="1">
        <v>88</v>
      </c>
      <c r="B89" s="2">
        <v>31201</v>
      </c>
      <c r="C89" t="s">
        <v>137</v>
      </c>
      <c r="D89" s="1">
        <v>102</v>
      </c>
      <c r="E89" s="1" t="s">
        <v>432</v>
      </c>
      <c r="F89" s="1">
        <v>161</v>
      </c>
      <c r="H89" s="1">
        <v>118</v>
      </c>
      <c r="I89" s="1">
        <v>14</v>
      </c>
      <c r="J89" s="1">
        <v>1</v>
      </c>
      <c r="K89" s="1">
        <v>86.44</v>
      </c>
      <c r="L89" s="1">
        <v>2</v>
      </c>
      <c r="M89" s="1" t="s">
        <v>18</v>
      </c>
      <c r="N89" s="1" t="s">
        <v>259</v>
      </c>
      <c r="O89" s="1">
        <f t="shared" si="16"/>
        <v>3</v>
      </c>
      <c r="P89" s="1">
        <f t="shared" si="17"/>
        <v>6</v>
      </c>
      <c r="Q89" s="1">
        <f t="shared" si="18"/>
        <v>1985</v>
      </c>
      <c r="R89" s="1">
        <f t="shared" si="19"/>
        <v>2</v>
      </c>
      <c r="S89" s="1" t="str">
        <f t="shared" si="21"/>
        <v>Slow</v>
      </c>
      <c r="T89" s="1" t="str">
        <f t="shared" si="22"/>
        <v>Ok</v>
      </c>
      <c r="U89" s="1" t="b">
        <f t="shared" si="23"/>
        <v>0</v>
      </c>
      <c r="V89" s="1">
        <f t="shared" si="24"/>
        <v>0</v>
      </c>
      <c r="W89" s="1" t="str">
        <f>VLOOKUP(K89,Master!$G$8:$H$12,2,1)</f>
        <v>Slow</v>
      </c>
      <c r="X89" s="1" t="str">
        <f>HLOOKUP(K89,Master!$F$3:$J$4,2,1)</f>
        <v>Slow</v>
      </c>
      <c r="Y89" s="1" t="s">
        <v>562</v>
      </c>
      <c r="Z89" s="1" t="s">
        <v>830</v>
      </c>
      <c r="AA89" s="1">
        <f>SEARCH("(",Sheet7!A89,1)</f>
        <v>10</v>
      </c>
      <c r="AB89" s="1">
        <f>SEARCH(")",Sheet7!A89,1)</f>
        <v>14</v>
      </c>
      <c r="AC89" s="1" t="str">
        <f>MID(Sheet7!A89,SEARCH("(",Sheet7!A89,1)+1,SEARCH(")",Sheet7!A89,1)-SEARCH("(",Sheet7!A89,1)-1)</f>
        <v>Eng</v>
      </c>
      <c r="AD89" s="1">
        <f>SEARCH(" ",Sheet7!A89,1)</f>
        <v>3</v>
      </c>
      <c r="AE89" s="1" t="str">
        <f>LEFT(Sheet7!A89,SEARCH(" ",Sheet7!A89,1)-1)</f>
        <v>DI</v>
      </c>
      <c r="AF89" s="1" t="str">
        <f>MID(Sheet7!A89,SEARCH(" ",Sheet7!A89,1)+1,SEARCH("(",Sheet7!A89,1)-SEARCH(" ",Sheet7!A89,1)-2)</f>
        <v>Gower</v>
      </c>
      <c r="AG89" s="1">
        <f t="shared" si="25"/>
        <v>5</v>
      </c>
      <c r="AH89" s="1" t="str">
        <f t="shared" si="26"/>
        <v>GOWER</v>
      </c>
      <c r="AI89" s="1" t="str">
        <f t="shared" si="20"/>
        <v>DI Gower belongs to England</v>
      </c>
    </row>
    <row r="90" spans="1:35" x14ac:dyDescent="0.3">
      <c r="A90" s="1">
        <v>89</v>
      </c>
      <c r="B90" s="2">
        <v>31433</v>
      </c>
      <c r="C90" t="s">
        <v>109</v>
      </c>
      <c r="D90" s="1">
        <v>125</v>
      </c>
      <c r="E90" s="1" t="s">
        <v>432</v>
      </c>
      <c r="F90" s="1">
        <v>195</v>
      </c>
      <c r="H90" s="1">
        <v>145</v>
      </c>
      <c r="I90" s="1">
        <v>11</v>
      </c>
      <c r="J90" s="1">
        <v>0</v>
      </c>
      <c r="K90" s="1">
        <v>86.2</v>
      </c>
      <c r="L90" s="1">
        <v>1</v>
      </c>
      <c r="M90" s="1" t="s">
        <v>4</v>
      </c>
      <c r="N90" s="1" t="s">
        <v>56</v>
      </c>
      <c r="O90" s="1">
        <f t="shared" si="16"/>
        <v>21</v>
      </c>
      <c r="P90" s="1">
        <f t="shared" si="17"/>
        <v>1</v>
      </c>
      <c r="Q90" s="1">
        <f t="shared" si="18"/>
        <v>1986</v>
      </c>
      <c r="R90" s="1">
        <f t="shared" si="19"/>
        <v>3</v>
      </c>
      <c r="S90" s="1" t="str">
        <f t="shared" si="21"/>
        <v>Slow</v>
      </c>
      <c r="T90" s="1" t="str">
        <f t="shared" si="22"/>
        <v>Ok</v>
      </c>
      <c r="U90" s="1" t="b">
        <f t="shared" si="23"/>
        <v>0</v>
      </c>
      <c r="V90" s="1">
        <f t="shared" si="24"/>
        <v>0</v>
      </c>
      <c r="W90" s="1" t="str">
        <f>VLOOKUP(K90,Master!$G$8:$H$12,2,1)</f>
        <v>Slow</v>
      </c>
      <c r="X90" s="1" t="str">
        <f>HLOOKUP(K90,Master!$F$3:$J$4,2,1)</f>
        <v>Slow</v>
      </c>
      <c r="Y90" s="1" t="s">
        <v>586</v>
      </c>
      <c r="Z90" s="1" t="s">
        <v>834</v>
      </c>
      <c r="AA90" s="1">
        <f>SEARCH("(",Sheet7!A90,1)</f>
        <v>10</v>
      </c>
      <c r="AB90" s="1">
        <f>SEARCH(")",Sheet7!A90,1)</f>
        <v>14</v>
      </c>
      <c r="AC90" s="1" t="str">
        <f>MID(Sheet7!A90,SEARCH("(",Sheet7!A90,1)+1,SEARCH(")",Sheet7!A90,1)-SEARCH("(",Sheet7!A90,1)-1)</f>
        <v>Aus</v>
      </c>
      <c r="AD90" s="1">
        <f>SEARCH(" ",Sheet7!A90,1)</f>
        <v>3</v>
      </c>
      <c r="AE90" s="1" t="str">
        <f>LEFT(Sheet7!A90,SEARCH(" ",Sheet7!A90,1)-1)</f>
        <v>GR</v>
      </c>
      <c r="AF90" s="1" t="str">
        <f>MID(Sheet7!A90,SEARCH(" ",Sheet7!A90,1)+1,SEARCH("(",Sheet7!A90,1)-SEARCH(" ",Sheet7!A90,1)-2)</f>
        <v>Marsh</v>
      </c>
      <c r="AG90" s="1">
        <f t="shared" si="25"/>
        <v>5</v>
      </c>
      <c r="AH90" s="1" t="str">
        <f t="shared" si="26"/>
        <v>MARSH</v>
      </c>
      <c r="AI90" s="1" t="str">
        <f t="shared" si="20"/>
        <v>GR Marsh belongs to Australia</v>
      </c>
    </row>
    <row r="91" spans="1:35" x14ac:dyDescent="0.3">
      <c r="A91" s="1">
        <v>90</v>
      </c>
      <c r="B91" s="2">
        <v>31475</v>
      </c>
      <c r="C91" t="s">
        <v>111</v>
      </c>
      <c r="D91" s="1">
        <v>129</v>
      </c>
      <c r="E91" s="1" t="s">
        <v>430</v>
      </c>
      <c r="F91" s="1" t="s">
        <v>214</v>
      </c>
      <c r="H91" s="1">
        <v>118</v>
      </c>
      <c r="I91" s="1">
        <v>17</v>
      </c>
      <c r="J91" s="1">
        <v>1</v>
      </c>
      <c r="K91" s="1">
        <v>109.32</v>
      </c>
      <c r="L91" s="1">
        <v>2</v>
      </c>
      <c r="M91" s="1" t="s">
        <v>11</v>
      </c>
      <c r="N91" s="1" t="s">
        <v>235</v>
      </c>
      <c r="O91" s="1">
        <f t="shared" si="16"/>
        <v>4</v>
      </c>
      <c r="P91" s="1">
        <f t="shared" si="17"/>
        <v>3</v>
      </c>
      <c r="Q91" s="1">
        <f t="shared" si="18"/>
        <v>1986</v>
      </c>
      <c r="R91" s="1">
        <f t="shared" si="19"/>
        <v>3</v>
      </c>
      <c r="S91" s="1" t="str">
        <f t="shared" si="21"/>
        <v>Ok</v>
      </c>
      <c r="T91" s="1" t="str">
        <f t="shared" si="22"/>
        <v>Ok</v>
      </c>
      <c r="U91" s="1" t="b">
        <f t="shared" si="23"/>
        <v>0</v>
      </c>
      <c r="V91" s="1">
        <f t="shared" si="24"/>
        <v>0</v>
      </c>
      <c r="W91" s="1" t="str">
        <f>VLOOKUP(K91,Master!$G$8:$H$12,2,1)</f>
        <v>Ok</v>
      </c>
      <c r="X91" s="1" t="str">
        <f>HLOOKUP(K91,Master!$F$3:$J$4,2,1)</f>
        <v>Ok</v>
      </c>
      <c r="Y91" s="1" t="s">
        <v>566</v>
      </c>
      <c r="Z91" s="1" t="s">
        <v>830</v>
      </c>
      <c r="AA91" s="1">
        <f>SEARCH("(",Sheet7!A91,1)</f>
        <v>10</v>
      </c>
      <c r="AB91" s="1">
        <f>SEARCH(")",Sheet7!A91,1)</f>
        <v>14</v>
      </c>
      <c r="AC91" s="1" t="str">
        <f>MID(Sheet7!A91,SEARCH("(",Sheet7!A91,1)+1,SEARCH(")",Sheet7!A91,1)-SEARCH("(",Sheet7!A91,1)-1)</f>
        <v>Eng</v>
      </c>
      <c r="AD91" s="1">
        <f>SEARCH(" ",Sheet7!A91,1)</f>
        <v>3</v>
      </c>
      <c r="AE91" s="1" t="str">
        <f>LEFT(Sheet7!A91,SEARCH(" ",Sheet7!A91,1)-1)</f>
        <v>GA</v>
      </c>
      <c r="AF91" s="1" t="str">
        <f>MID(Sheet7!A91,SEARCH(" ",Sheet7!A91,1)+1,SEARCH("(",Sheet7!A91,1)-SEARCH(" ",Sheet7!A91,1)-2)</f>
        <v>Gooch</v>
      </c>
      <c r="AG91" s="1">
        <f t="shared" si="25"/>
        <v>5</v>
      </c>
      <c r="AH91" s="1" t="str">
        <f t="shared" si="26"/>
        <v>GOOCH</v>
      </c>
      <c r="AI91" s="1" t="str">
        <f t="shared" si="20"/>
        <v>GA Gooch belongs to England</v>
      </c>
    </row>
    <row r="92" spans="1:35" x14ac:dyDescent="0.3">
      <c r="A92" s="1">
        <v>91</v>
      </c>
      <c r="B92" s="2">
        <v>31520</v>
      </c>
      <c r="C92" t="s">
        <v>71</v>
      </c>
      <c r="D92" s="1">
        <v>116</v>
      </c>
      <c r="E92" s="1" t="s">
        <v>430</v>
      </c>
      <c r="F92" s="1" t="s">
        <v>214</v>
      </c>
      <c r="H92" s="1">
        <v>114</v>
      </c>
      <c r="I92" s="1">
        <v>3</v>
      </c>
      <c r="J92" s="1">
        <v>3</v>
      </c>
      <c r="K92" s="1">
        <v>101.75</v>
      </c>
      <c r="L92" s="1">
        <v>2</v>
      </c>
      <c r="M92" s="1" t="s">
        <v>4</v>
      </c>
      <c r="N92" s="1" t="s">
        <v>14</v>
      </c>
      <c r="O92" s="1">
        <f t="shared" si="16"/>
        <v>18</v>
      </c>
      <c r="P92" s="1">
        <f t="shared" si="17"/>
        <v>4</v>
      </c>
      <c r="Q92" s="1">
        <f t="shared" si="18"/>
        <v>1986</v>
      </c>
      <c r="R92" s="1">
        <f t="shared" si="19"/>
        <v>6</v>
      </c>
      <c r="S92" s="1" t="str">
        <f t="shared" si="21"/>
        <v>Ok</v>
      </c>
      <c r="T92" s="1" t="str">
        <f t="shared" si="22"/>
        <v>Ok</v>
      </c>
      <c r="U92" s="1" t="b">
        <f t="shared" si="23"/>
        <v>0</v>
      </c>
      <c r="V92" s="1">
        <f t="shared" si="24"/>
        <v>0</v>
      </c>
      <c r="W92" s="1" t="str">
        <f>VLOOKUP(K92,Master!$G$8:$H$12,2,1)</f>
        <v>Ok</v>
      </c>
      <c r="X92" s="1" t="str">
        <f>HLOOKUP(K92,Master!$F$3:$J$4,2,1)</f>
        <v>Ok</v>
      </c>
      <c r="Y92" s="1" t="s">
        <v>575</v>
      </c>
      <c r="Z92" s="1" t="s">
        <v>833</v>
      </c>
      <c r="AA92" s="1">
        <f>SEARCH("(",Sheet7!A92,1)</f>
        <v>15</v>
      </c>
      <c r="AB92" s="1">
        <f>SEARCH(")",Sheet7!A92,1)</f>
        <v>19</v>
      </c>
      <c r="AC92" s="1" t="str">
        <f>MID(Sheet7!A92,SEARCH("(",Sheet7!A92,1)+1,SEARCH(")",Sheet7!A92,1)-SEARCH("(",Sheet7!A92,1)-1)</f>
        <v>Pak</v>
      </c>
      <c r="AD92" s="1">
        <f>SEARCH(" ",Sheet7!A92,1)</f>
        <v>6</v>
      </c>
      <c r="AE92" s="1" t="str">
        <f>LEFT(Sheet7!A92,SEARCH(" ",Sheet7!A92,1)-1)</f>
        <v>Javed</v>
      </c>
      <c r="AF92" s="1" t="str">
        <f>MID(Sheet7!A92,SEARCH(" ",Sheet7!A92,1)+1,SEARCH("(",Sheet7!A92,1)-SEARCH(" ",Sheet7!A92,1)-2)</f>
        <v>Miandad</v>
      </c>
      <c r="AG92" s="1">
        <f t="shared" si="25"/>
        <v>7</v>
      </c>
      <c r="AH92" s="1" t="str">
        <f t="shared" si="26"/>
        <v>MIANDAD</v>
      </c>
      <c r="AI92" s="1" t="str">
        <f t="shared" si="20"/>
        <v>Javed Miandad belongs to Pakistan</v>
      </c>
    </row>
    <row r="93" spans="1:35" x14ac:dyDescent="0.3">
      <c r="A93" s="1">
        <v>92</v>
      </c>
      <c r="B93" s="2">
        <v>31611</v>
      </c>
      <c r="C93" t="s">
        <v>245</v>
      </c>
      <c r="D93" s="1">
        <v>142</v>
      </c>
      <c r="E93" s="1" t="s">
        <v>430</v>
      </c>
      <c r="F93" s="1">
        <v>208</v>
      </c>
      <c r="H93" s="1">
        <v>172</v>
      </c>
      <c r="I93" s="1">
        <v>14</v>
      </c>
      <c r="J93" s="1">
        <v>0</v>
      </c>
      <c r="K93" s="1">
        <v>82.55</v>
      </c>
      <c r="L93" s="1">
        <v>2</v>
      </c>
      <c r="M93" s="1" t="s">
        <v>31</v>
      </c>
      <c r="N93" s="1" t="s">
        <v>12</v>
      </c>
      <c r="O93" s="1">
        <f t="shared" si="16"/>
        <v>18</v>
      </c>
      <c r="P93" s="1">
        <f t="shared" si="17"/>
        <v>7</v>
      </c>
      <c r="Q93" s="1">
        <f t="shared" si="18"/>
        <v>1986</v>
      </c>
      <c r="R93" s="1">
        <f t="shared" si="19"/>
        <v>6</v>
      </c>
      <c r="S93" s="1" t="str">
        <f t="shared" si="21"/>
        <v>Slow</v>
      </c>
      <c r="T93" s="1" t="str">
        <f t="shared" si="22"/>
        <v>Ok</v>
      </c>
      <c r="U93" s="1" t="b">
        <f t="shared" si="23"/>
        <v>0</v>
      </c>
      <c r="V93" s="1">
        <f t="shared" si="24"/>
        <v>0</v>
      </c>
      <c r="W93" s="1" t="str">
        <f>VLOOKUP(K93,Master!$G$8:$H$12,2,1)</f>
        <v>Slow</v>
      </c>
      <c r="X93" s="1" t="str">
        <f>HLOOKUP(K93,Master!$F$3:$J$4,2,1)</f>
        <v>Slow</v>
      </c>
      <c r="Y93" s="1" t="s">
        <v>587</v>
      </c>
      <c r="Z93" s="1" t="s">
        <v>830</v>
      </c>
      <c r="AA93" s="1">
        <f>SEARCH("(",Sheet7!A93,1)</f>
        <v>11</v>
      </c>
      <c r="AB93" s="1">
        <f>SEARCH(")",Sheet7!A93,1)</f>
        <v>15</v>
      </c>
      <c r="AC93" s="1" t="str">
        <f>MID(Sheet7!A93,SEARCH("(",Sheet7!A93,1)+1,SEARCH(")",Sheet7!A93,1)-SEARCH("(",Sheet7!A93,1)-1)</f>
        <v>Eng</v>
      </c>
      <c r="AD93" s="1">
        <f>SEARCH(" ",Sheet7!A93,1)</f>
        <v>4</v>
      </c>
      <c r="AE93" s="1" t="str">
        <f>LEFT(Sheet7!A93,SEARCH(" ",Sheet7!A93,1)-1)</f>
        <v>CWJ</v>
      </c>
      <c r="AF93" s="1" t="str">
        <f>MID(Sheet7!A93,SEARCH(" ",Sheet7!A93,1)+1,SEARCH("(",Sheet7!A93,1)-SEARCH(" ",Sheet7!A93,1)-2)</f>
        <v>Athey</v>
      </c>
      <c r="AG93" s="1">
        <f t="shared" si="25"/>
        <v>5</v>
      </c>
      <c r="AH93" s="1" t="str">
        <f t="shared" si="26"/>
        <v>ATHEY</v>
      </c>
      <c r="AI93" s="1" t="str">
        <f t="shared" si="20"/>
        <v>CWJ Athey belongs to England</v>
      </c>
    </row>
    <row r="94" spans="1:35" x14ac:dyDescent="0.3">
      <c r="A94" s="1">
        <v>93</v>
      </c>
      <c r="B94" s="2">
        <v>31662</v>
      </c>
      <c r="C94" t="s">
        <v>85</v>
      </c>
      <c r="D94" s="1">
        <v>111</v>
      </c>
      <c r="E94" s="1" t="s">
        <v>432</v>
      </c>
      <c r="F94" s="1">
        <v>196</v>
      </c>
      <c r="H94" s="1">
        <v>118</v>
      </c>
      <c r="I94" s="1">
        <v>10</v>
      </c>
      <c r="J94" s="1">
        <v>2</v>
      </c>
      <c r="K94" s="1">
        <v>94.06</v>
      </c>
      <c r="L94" s="1">
        <v>1</v>
      </c>
      <c r="M94" s="1" t="s">
        <v>4</v>
      </c>
      <c r="N94" s="1" t="s">
        <v>20</v>
      </c>
      <c r="O94" s="1">
        <f t="shared" si="16"/>
        <v>7</v>
      </c>
      <c r="P94" s="1">
        <f t="shared" si="17"/>
        <v>9</v>
      </c>
      <c r="Q94" s="1">
        <f t="shared" si="18"/>
        <v>1986</v>
      </c>
      <c r="R94" s="1">
        <f t="shared" si="19"/>
        <v>1</v>
      </c>
      <c r="S94" s="1" t="str">
        <f t="shared" si="21"/>
        <v>Slow</v>
      </c>
      <c r="T94" s="1" t="str">
        <f t="shared" si="22"/>
        <v>Ok</v>
      </c>
      <c r="U94" s="1" t="b">
        <f t="shared" si="23"/>
        <v>0</v>
      </c>
      <c r="V94" s="1">
        <f t="shared" si="24"/>
        <v>0</v>
      </c>
      <c r="W94" s="1" t="str">
        <f>VLOOKUP(K94,Master!$G$8:$H$12,2,1)</f>
        <v>Slow</v>
      </c>
      <c r="X94" s="1" t="str">
        <f>HLOOKUP(K94,Master!$F$3:$J$4,2,1)</f>
        <v>Slow</v>
      </c>
      <c r="Y94" s="1" t="s">
        <v>588</v>
      </c>
      <c r="Z94" s="1" t="s">
        <v>834</v>
      </c>
      <c r="AA94" s="1">
        <f>SEARCH("(",Sheet7!A94,1)</f>
        <v>9</v>
      </c>
      <c r="AB94" s="1">
        <f>SEARCH(")",Sheet7!A94,1)</f>
        <v>13</v>
      </c>
      <c r="AC94" s="1" t="str">
        <f>MID(Sheet7!A94,SEARCH("(",Sheet7!A94,1)+1,SEARCH(")",Sheet7!A94,1)-SEARCH("(",Sheet7!A94,1)-1)</f>
        <v>Aus</v>
      </c>
      <c r="AD94" s="1">
        <f>SEARCH(" ",Sheet7!A94,1)</f>
        <v>3</v>
      </c>
      <c r="AE94" s="1" t="str">
        <f>LEFT(Sheet7!A94,SEARCH(" ",Sheet7!A94,1)-1)</f>
        <v>DC</v>
      </c>
      <c r="AF94" s="1" t="str">
        <f>MID(Sheet7!A94,SEARCH(" ",Sheet7!A94,1)+1,SEARCH("(",Sheet7!A94,1)-SEARCH(" ",Sheet7!A94,1)-2)</f>
        <v>Boon</v>
      </c>
      <c r="AG94" s="1">
        <f t="shared" si="25"/>
        <v>4</v>
      </c>
      <c r="AH94" s="1" t="str">
        <f t="shared" si="26"/>
        <v>BOON</v>
      </c>
      <c r="AI94" s="1" t="str">
        <f t="shared" si="20"/>
        <v>DC Boon belongs to Australia</v>
      </c>
    </row>
    <row r="95" spans="1:35" x14ac:dyDescent="0.3">
      <c r="A95" s="1">
        <v>94</v>
      </c>
      <c r="B95" s="2">
        <v>31662</v>
      </c>
      <c r="C95" t="s">
        <v>109</v>
      </c>
      <c r="D95" s="1">
        <v>104</v>
      </c>
      <c r="E95" s="1" t="s">
        <v>432</v>
      </c>
      <c r="F95" s="1">
        <v>186</v>
      </c>
      <c r="H95" s="1">
        <v>139</v>
      </c>
      <c r="I95" s="1">
        <v>9</v>
      </c>
      <c r="J95" s="1">
        <v>1</v>
      </c>
      <c r="K95" s="1">
        <v>74.819999999999993</v>
      </c>
      <c r="L95" s="1">
        <v>1</v>
      </c>
      <c r="M95" s="1" t="s">
        <v>4</v>
      </c>
      <c r="N95" s="1" t="s">
        <v>20</v>
      </c>
      <c r="O95" s="1">
        <f t="shared" si="16"/>
        <v>7</v>
      </c>
      <c r="P95" s="1">
        <f t="shared" si="17"/>
        <v>9</v>
      </c>
      <c r="Q95" s="1">
        <f t="shared" si="18"/>
        <v>1986</v>
      </c>
      <c r="R95" s="1">
        <f t="shared" si="19"/>
        <v>1</v>
      </c>
      <c r="S95" s="1" t="str">
        <f t="shared" si="21"/>
        <v>Slow</v>
      </c>
      <c r="T95" s="1" t="str">
        <f t="shared" si="22"/>
        <v>Ok</v>
      </c>
      <c r="U95" s="1" t="b">
        <f t="shared" si="23"/>
        <v>0</v>
      </c>
      <c r="V95" s="1">
        <f t="shared" si="24"/>
        <v>0</v>
      </c>
      <c r="W95" s="1" t="str">
        <f>VLOOKUP(K95,Master!$G$8:$H$12,2,1)</f>
        <v>Slow</v>
      </c>
      <c r="X95" s="1" t="str">
        <f>HLOOKUP(K95,Master!$F$3:$J$4,2,1)</f>
        <v>Slow</v>
      </c>
      <c r="Y95" s="1" t="s">
        <v>586</v>
      </c>
      <c r="Z95" s="1" t="s">
        <v>834</v>
      </c>
      <c r="AA95" s="1">
        <f>SEARCH("(",Sheet7!A95,1)</f>
        <v>10</v>
      </c>
      <c r="AB95" s="1">
        <f>SEARCH(")",Sheet7!A95,1)</f>
        <v>14</v>
      </c>
      <c r="AC95" s="1" t="str">
        <f>MID(Sheet7!A95,SEARCH("(",Sheet7!A95,1)+1,SEARCH(")",Sheet7!A95,1)-SEARCH("(",Sheet7!A95,1)-1)</f>
        <v>Aus</v>
      </c>
      <c r="AD95" s="1">
        <f>SEARCH(" ",Sheet7!A95,1)</f>
        <v>3</v>
      </c>
      <c r="AE95" s="1" t="str">
        <f>LEFT(Sheet7!A95,SEARCH(" ",Sheet7!A95,1)-1)</f>
        <v>GR</v>
      </c>
      <c r="AF95" s="1" t="str">
        <f>MID(Sheet7!A95,SEARCH(" ",Sheet7!A95,1)+1,SEARCH("(",Sheet7!A95,1)-SEARCH(" ",Sheet7!A95,1)-2)</f>
        <v>Marsh</v>
      </c>
      <c r="AG95" s="1">
        <f t="shared" si="25"/>
        <v>5</v>
      </c>
      <c r="AH95" s="1" t="str">
        <f t="shared" si="26"/>
        <v>MARSH</v>
      </c>
      <c r="AI95" s="1" t="str">
        <f t="shared" si="20"/>
        <v>GR Marsh belongs to Australia</v>
      </c>
    </row>
    <row r="96" spans="1:35" x14ac:dyDescent="0.3">
      <c r="A96" s="1">
        <v>95</v>
      </c>
      <c r="B96" s="2">
        <v>31662</v>
      </c>
      <c r="C96" t="s">
        <v>115</v>
      </c>
      <c r="D96" s="1">
        <v>102</v>
      </c>
      <c r="E96" s="1" t="s">
        <v>432</v>
      </c>
      <c r="F96" s="1">
        <v>163</v>
      </c>
      <c r="H96" s="1">
        <v>104</v>
      </c>
      <c r="I96" s="1">
        <v>10</v>
      </c>
      <c r="J96" s="1">
        <v>1</v>
      </c>
      <c r="K96" s="1">
        <v>98.07</v>
      </c>
      <c r="L96" s="1">
        <v>2</v>
      </c>
      <c r="M96" s="1" t="s">
        <v>18</v>
      </c>
      <c r="N96" s="1" t="s">
        <v>20</v>
      </c>
      <c r="O96" s="1">
        <f t="shared" si="16"/>
        <v>7</v>
      </c>
      <c r="P96" s="1">
        <f t="shared" si="17"/>
        <v>9</v>
      </c>
      <c r="Q96" s="1">
        <f t="shared" si="18"/>
        <v>1986</v>
      </c>
      <c r="R96" s="1">
        <f t="shared" si="19"/>
        <v>1</v>
      </c>
      <c r="S96" s="1" t="str">
        <f t="shared" si="21"/>
        <v>Slow</v>
      </c>
      <c r="T96" s="1" t="str">
        <f t="shared" si="22"/>
        <v>Ok</v>
      </c>
      <c r="U96" s="1" t="b">
        <f t="shared" si="23"/>
        <v>0</v>
      </c>
      <c r="V96" s="1">
        <f t="shared" si="24"/>
        <v>0</v>
      </c>
      <c r="W96" s="1" t="str">
        <f>VLOOKUP(K96,Master!$G$8:$H$12,2,1)</f>
        <v>Slow</v>
      </c>
      <c r="X96" s="1" t="str">
        <f>HLOOKUP(K96,Master!$F$3:$J$4,2,1)</f>
        <v>Slow</v>
      </c>
      <c r="Y96" s="1" t="s">
        <v>589</v>
      </c>
      <c r="Z96" s="1" t="s">
        <v>4</v>
      </c>
      <c r="AA96" s="1">
        <f>SEARCH("(",Sheet7!A96,1)</f>
        <v>13</v>
      </c>
      <c r="AB96" s="1">
        <f>SEARCH(")",Sheet7!A96,1)</f>
        <v>19</v>
      </c>
      <c r="AC96" s="1" t="str">
        <f>MID(Sheet7!A96,SEARCH("(",Sheet7!A96,1)+1,SEARCH(")",Sheet7!A96,1)-SEARCH("(",Sheet7!A96,1)-1)</f>
        <v>India</v>
      </c>
      <c r="AD96" s="1">
        <f>SEARCH(" ",Sheet7!A96,1)</f>
        <v>2</v>
      </c>
      <c r="AE96" s="1" t="str">
        <f>LEFT(Sheet7!A96,SEARCH(" ",Sheet7!A96,1)-1)</f>
        <v>K</v>
      </c>
      <c r="AF96" s="1" t="str">
        <f>MID(Sheet7!A96,SEARCH(" ",Sheet7!A96,1)+1,SEARCH("(",Sheet7!A96,1)-SEARCH(" ",Sheet7!A96,1)-2)</f>
        <v>Srikkanth</v>
      </c>
      <c r="AG96" s="1">
        <f t="shared" si="25"/>
        <v>9</v>
      </c>
      <c r="AH96" s="1" t="str">
        <f t="shared" si="26"/>
        <v>SRIKKANTH</v>
      </c>
      <c r="AI96" s="1" t="e">
        <f t="shared" si="20"/>
        <v>#N/A</v>
      </c>
    </row>
    <row r="97" spans="1:35" x14ac:dyDescent="0.3">
      <c r="A97" s="1">
        <v>96</v>
      </c>
      <c r="B97" s="2">
        <v>31692</v>
      </c>
      <c r="C97" t="s">
        <v>407</v>
      </c>
      <c r="D97" s="1">
        <v>102</v>
      </c>
      <c r="E97" s="1" t="s">
        <v>432</v>
      </c>
      <c r="F97" s="1">
        <v>170</v>
      </c>
      <c r="H97" s="1">
        <v>120</v>
      </c>
      <c r="I97" s="1">
        <v>8</v>
      </c>
      <c r="J97" s="1">
        <v>2</v>
      </c>
      <c r="K97" s="1">
        <v>85</v>
      </c>
      <c r="L97" s="1">
        <v>1</v>
      </c>
      <c r="M97" s="1" t="s">
        <v>18</v>
      </c>
      <c r="N97" s="1" t="s">
        <v>38</v>
      </c>
      <c r="O97" s="1">
        <f t="shared" si="16"/>
        <v>7</v>
      </c>
      <c r="P97" s="1">
        <f t="shared" si="17"/>
        <v>10</v>
      </c>
      <c r="Q97" s="1">
        <f t="shared" si="18"/>
        <v>1986</v>
      </c>
      <c r="R97" s="1">
        <f t="shared" si="19"/>
        <v>3</v>
      </c>
      <c r="S97" s="1" t="str">
        <f t="shared" si="21"/>
        <v>Slow</v>
      </c>
      <c r="T97" s="1" t="str">
        <f t="shared" si="22"/>
        <v>Ok</v>
      </c>
      <c r="U97" s="1" t="b">
        <f t="shared" si="23"/>
        <v>0</v>
      </c>
      <c r="V97" s="1">
        <f t="shared" si="24"/>
        <v>0</v>
      </c>
      <c r="W97" s="1" t="str">
        <f>VLOOKUP(K97,Master!$G$8:$H$12,2,1)</f>
        <v>Slow</v>
      </c>
      <c r="X97" s="1" t="str">
        <f>HLOOKUP(K97,Master!$F$3:$J$4,2,1)</f>
        <v>Slow</v>
      </c>
      <c r="Y97" s="1" t="s">
        <v>590</v>
      </c>
      <c r="Z97" s="1" t="s">
        <v>4</v>
      </c>
      <c r="AA97" s="1">
        <f>SEARCH("(",Sheet7!A97,1)</f>
        <v>9</v>
      </c>
      <c r="AB97" s="1">
        <f>SEARCH(")",Sheet7!A97,1)</f>
        <v>15</v>
      </c>
      <c r="AC97" s="1" t="str">
        <f>MID(Sheet7!A97,SEARCH("(",Sheet7!A97,1)+1,SEARCH(")",Sheet7!A97,1)-SEARCH("(",Sheet7!A97,1)-1)</f>
        <v>India</v>
      </c>
      <c r="AD97" s="1">
        <f>SEARCH(" ",Sheet7!A97,1)</f>
        <v>2</v>
      </c>
      <c r="AE97" s="1" t="str">
        <f>LEFT(Sheet7!A97,SEARCH(" ",Sheet7!A97,1)-1)</f>
        <v>R</v>
      </c>
      <c r="AF97" s="1" t="str">
        <f>MID(Sheet7!A97,SEARCH(" ",Sheet7!A97,1)+1,SEARCH("(",Sheet7!A97,1)-SEARCH(" ",Sheet7!A97,1)-2)</f>
        <v>Lamba</v>
      </c>
      <c r="AG97" s="1">
        <f t="shared" si="25"/>
        <v>5</v>
      </c>
      <c r="AH97" s="1" t="str">
        <f t="shared" si="26"/>
        <v>LAMBA</v>
      </c>
      <c r="AI97" s="1" t="e">
        <f t="shared" si="20"/>
        <v>#N/A</v>
      </c>
    </row>
    <row r="98" spans="1:35" x14ac:dyDescent="0.3">
      <c r="A98" s="1">
        <v>97</v>
      </c>
      <c r="B98" s="2">
        <v>31749</v>
      </c>
      <c r="C98" t="s">
        <v>83</v>
      </c>
      <c r="D98" s="1">
        <v>109</v>
      </c>
      <c r="E98" s="1" t="s">
        <v>432</v>
      </c>
      <c r="F98" s="1" t="s">
        <v>214</v>
      </c>
      <c r="H98" s="1">
        <v>120</v>
      </c>
      <c r="I98" s="1">
        <v>8</v>
      </c>
      <c r="J98" s="1">
        <v>1</v>
      </c>
      <c r="K98" s="1">
        <v>90.83</v>
      </c>
      <c r="L98" s="1">
        <v>1</v>
      </c>
      <c r="M98" s="1" t="s">
        <v>13</v>
      </c>
      <c r="N98" s="1" t="s">
        <v>14</v>
      </c>
      <c r="O98" s="1">
        <f t="shared" si="16"/>
        <v>3</v>
      </c>
      <c r="P98" s="1">
        <f t="shared" si="17"/>
        <v>12</v>
      </c>
      <c r="Q98" s="1">
        <f t="shared" si="18"/>
        <v>1986</v>
      </c>
      <c r="R98" s="1">
        <f t="shared" si="19"/>
        <v>4</v>
      </c>
      <c r="S98" s="1" t="str">
        <f t="shared" si="21"/>
        <v>Slow</v>
      </c>
      <c r="T98" s="1" t="str">
        <f t="shared" si="22"/>
        <v>Ok</v>
      </c>
      <c r="U98" s="1" t="b">
        <f t="shared" si="23"/>
        <v>0</v>
      </c>
      <c r="V98" s="1">
        <f t="shared" si="24"/>
        <v>0</v>
      </c>
      <c r="W98" s="1" t="str">
        <f>VLOOKUP(K98,Master!$G$8:$H$12,2,1)</f>
        <v>Slow</v>
      </c>
      <c r="X98" s="1" t="str">
        <f>HLOOKUP(K98,Master!$F$3:$J$4,2,1)</f>
        <v>Slow</v>
      </c>
      <c r="Y98" s="1" t="s">
        <v>591</v>
      </c>
      <c r="Z98" s="1" t="s">
        <v>831</v>
      </c>
      <c r="AA98" s="1">
        <f>SEARCH("(",Sheet7!A98,1)</f>
        <v>15</v>
      </c>
      <c r="AB98" s="1">
        <f>SEARCH(")",Sheet7!A98,1)</f>
        <v>18</v>
      </c>
      <c r="AC98" s="1" t="str">
        <f>MID(Sheet7!A98,SEARCH("(",Sheet7!A98,1)+1,SEARCH(")",Sheet7!A98,1)-SEARCH("(",Sheet7!A98,1)-1)</f>
        <v>WI</v>
      </c>
      <c r="AD98" s="1">
        <f>SEARCH(" ",Sheet7!A98,1)</f>
        <v>3</v>
      </c>
      <c r="AE98" s="1" t="str">
        <f>LEFT(Sheet7!A98,SEARCH(" ",Sheet7!A98,1)-1)</f>
        <v>RB</v>
      </c>
      <c r="AF98" s="1" t="str">
        <f>MID(Sheet7!A98,SEARCH(" ",Sheet7!A98,1)+1,SEARCH("(",Sheet7!A98,1)-SEARCH(" ",Sheet7!A98,1)-2)</f>
        <v>Richardson</v>
      </c>
      <c r="AG98" s="1">
        <f t="shared" si="25"/>
        <v>10</v>
      </c>
      <c r="AH98" s="1" t="str">
        <f t="shared" si="26"/>
        <v>RICHARDSON</v>
      </c>
      <c r="AI98" s="1" t="str">
        <f t="shared" si="20"/>
        <v>RB Richardson belongs to West Indies</v>
      </c>
    </row>
    <row r="99" spans="1:35" x14ac:dyDescent="0.3">
      <c r="A99" s="1">
        <v>98</v>
      </c>
      <c r="B99" s="2">
        <v>31778</v>
      </c>
      <c r="C99" t="s">
        <v>84</v>
      </c>
      <c r="D99" s="1">
        <v>104</v>
      </c>
      <c r="E99" s="1" t="s">
        <v>432</v>
      </c>
      <c r="F99" s="1">
        <v>169</v>
      </c>
      <c r="H99" s="1">
        <v>125</v>
      </c>
      <c r="I99" s="1">
        <v>9</v>
      </c>
      <c r="J99" s="1">
        <v>2</v>
      </c>
      <c r="K99" s="1">
        <v>83.2</v>
      </c>
      <c r="L99" s="1">
        <v>2</v>
      </c>
      <c r="M99" s="1" t="s">
        <v>34</v>
      </c>
      <c r="N99" s="1" t="s">
        <v>201</v>
      </c>
      <c r="O99" s="1">
        <f t="shared" si="16"/>
        <v>1</v>
      </c>
      <c r="P99" s="1">
        <f t="shared" si="17"/>
        <v>1</v>
      </c>
      <c r="Q99" s="1">
        <f t="shared" si="18"/>
        <v>1987</v>
      </c>
      <c r="R99" s="1">
        <f t="shared" si="19"/>
        <v>5</v>
      </c>
      <c r="S99" s="1" t="str">
        <f t="shared" si="21"/>
        <v>Slow</v>
      </c>
      <c r="T99" s="1" t="str">
        <f t="shared" si="22"/>
        <v>Ok</v>
      </c>
      <c r="U99" s="1" t="b">
        <f t="shared" si="23"/>
        <v>0</v>
      </c>
      <c r="V99" s="1">
        <f t="shared" si="24"/>
        <v>0</v>
      </c>
      <c r="W99" s="1" t="str">
        <f>VLOOKUP(K99,Master!$G$8:$H$12,2,1)</f>
        <v>Slow</v>
      </c>
      <c r="X99" s="1" t="str">
        <f>HLOOKUP(K99,Master!$F$3:$J$4,2,1)</f>
        <v>Slow</v>
      </c>
      <c r="Y99" s="1" t="s">
        <v>592</v>
      </c>
      <c r="Z99" s="1" t="s">
        <v>834</v>
      </c>
      <c r="AA99" s="1">
        <f>SEARCH("(",Sheet7!A99,1)</f>
        <v>10</v>
      </c>
      <c r="AB99" s="1">
        <f>SEARCH(")",Sheet7!A99,1)</f>
        <v>14</v>
      </c>
      <c r="AC99" s="1" t="str">
        <f>MID(Sheet7!A99,SEARCH("(",Sheet7!A99,1)+1,SEARCH(")",Sheet7!A99,1)-SEARCH("(",Sheet7!A99,1)-1)</f>
        <v>Aus</v>
      </c>
      <c r="AD99" s="1">
        <f>SEARCH(" ",Sheet7!A99,1)</f>
        <v>3</v>
      </c>
      <c r="AE99" s="1" t="str">
        <f>LEFT(Sheet7!A99,SEARCH(" ",Sheet7!A99,1)-1)</f>
        <v>DM</v>
      </c>
      <c r="AF99" s="1" t="str">
        <f>MID(Sheet7!A99,SEARCH(" ",Sheet7!A99,1)+1,SEARCH("(",Sheet7!A99,1)-SEARCH(" ",Sheet7!A99,1)-2)</f>
        <v>Jones</v>
      </c>
      <c r="AG99" s="1">
        <f t="shared" si="25"/>
        <v>5</v>
      </c>
      <c r="AH99" s="1" t="str">
        <f t="shared" si="26"/>
        <v>JONES</v>
      </c>
      <c r="AI99" s="1" t="str">
        <f t="shared" si="20"/>
        <v>DM Jones belongs to Australia</v>
      </c>
    </row>
    <row r="100" spans="1:35" x14ac:dyDescent="0.3">
      <c r="A100" s="1">
        <v>99</v>
      </c>
      <c r="B100" s="2">
        <v>31779</v>
      </c>
      <c r="C100" t="s">
        <v>84</v>
      </c>
      <c r="D100" s="1">
        <v>121</v>
      </c>
      <c r="E100" s="1" t="s">
        <v>432</v>
      </c>
      <c r="F100" s="1">
        <v>171</v>
      </c>
      <c r="H100" s="1">
        <v>113</v>
      </c>
      <c r="I100" s="1">
        <v>9</v>
      </c>
      <c r="J100" s="1">
        <v>2</v>
      </c>
      <c r="K100" s="1">
        <v>107.07</v>
      </c>
      <c r="L100" s="1">
        <v>1</v>
      </c>
      <c r="M100" s="1" t="s">
        <v>9</v>
      </c>
      <c r="N100" s="1" t="s">
        <v>201</v>
      </c>
      <c r="O100" s="1">
        <f t="shared" si="16"/>
        <v>2</v>
      </c>
      <c r="P100" s="1">
        <f t="shared" si="17"/>
        <v>1</v>
      </c>
      <c r="Q100" s="1">
        <f t="shared" si="18"/>
        <v>1987</v>
      </c>
      <c r="R100" s="1">
        <f t="shared" si="19"/>
        <v>6</v>
      </c>
      <c r="S100" s="1" t="str">
        <f t="shared" si="21"/>
        <v>Ok</v>
      </c>
      <c r="T100" s="1" t="str">
        <f t="shared" si="22"/>
        <v>Ok</v>
      </c>
      <c r="U100" s="1" t="b">
        <f t="shared" si="23"/>
        <v>0</v>
      </c>
      <c r="V100" s="1">
        <f t="shared" si="24"/>
        <v>0</v>
      </c>
      <c r="W100" s="1" t="str">
        <f>VLOOKUP(K100,Master!$G$8:$H$12,2,1)</f>
        <v>Ok</v>
      </c>
      <c r="X100" s="1" t="str">
        <f>HLOOKUP(K100,Master!$F$3:$J$4,2,1)</f>
        <v>Ok</v>
      </c>
      <c r="Y100" s="1" t="s">
        <v>592</v>
      </c>
      <c r="Z100" s="1" t="s">
        <v>834</v>
      </c>
      <c r="AA100" s="1">
        <f>SEARCH("(",Sheet7!A100,1)</f>
        <v>10</v>
      </c>
      <c r="AB100" s="1">
        <f>SEARCH(")",Sheet7!A100,1)</f>
        <v>14</v>
      </c>
      <c r="AC100" s="1" t="str">
        <f>MID(Sheet7!A100,SEARCH("(",Sheet7!A100,1)+1,SEARCH(")",Sheet7!A100,1)-SEARCH("(",Sheet7!A100,1)-1)</f>
        <v>Aus</v>
      </c>
      <c r="AD100" s="1">
        <f>SEARCH(" ",Sheet7!A100,1)</f>
        <v>3</v>
      </c>
      <c r="AE100" s="1" t="str">
        <f>LEFT(Sheet7!A100,SEARCH(" ",Sheet7!A100,1)-1)</f>
        <v>DM</v>
      </c>
      <c r="AF100" s="1" t="str">
        <f>MID(Sheet7!A100,SEARCH(" ",Sheet7!A100,1)+1,SEARCH("(",Sheet7!A100,1)-SEARCH(" ",Sheet7!A100,1)-2)</f>
        <v>Jones</v>
      </c>
      <c r="AG100" s="1">
        <f t="shared" si="25"/>
        <v>5</v>
      </c>
      <c r="AH100" s="1" t="str">
        <f t="shared" si="26"/>
        <v>JONES</v>
      </c>
      <c r="AI100" s="1" t="str">
        <f t="shared" si="20"/>
        <v>DM Jones belongs to Australia</v>
      </c>
    </row>
    <row r="101" spans="1:35" x14ac:dyDescent="0.3">
      <c r="A101" s="1">
        <v>100</v>
      </c>
      <c r="B101" s="2">
        <v>31781</v>
      </c>
      <c r="C101" t="s">
        <v>97</v>
      </c>
      <c r="D101" s="1">
        <v>100</v>
      </c>
      <c r="E101" s="1" t="s">
        <v>432</v>
      </c>
      <c r="F101" s="1">
        <v>165</v>
      </c>
      <c r="H101" s="1">
        <v>119</v>
      </c>
      <c r="I101" s="1">
        <v>12</v>
      </c>
      <c r="J101" s="1">
        <v>0</v>
      </c>
      <c r="K101" s="1">
        <v>84.03</v>
      </c>
      <c r="L101" s="1">
        <v>1</v>
      </c>
      <c r="M101" s="1" t="s">
        <v>18</v>
      </c>
      <c r="N101" s="1" t="s">
        <v>201</v>
      </c>
      <c r="O101" s="1">
        <f t="shared" si="16"/>
        <v>4</v>
      </c>
      <c r="P101" s="1">
        <f t="shared" si="17"/>
        <v>1</v>
      </c>
      <c r="Q101" s="1">
        <f t="shared" si="18"/>
        <v>1987</v>
      </c>
      <c r="R101" s="1">
        <f t="shared" si="19"/>
        <v>1</v>
      </c>
      <c r="S101" s="1" t="str">
        <f t="shared" si="21"/>
        <v>Slow</v>
      </c>
      <c r="T101" s="1" t="str">
        <f t="shared" si="22"/>
        <v>Ok</v>
      </c>
      <c r="U101" s="1" t="b">
        <f t="shared" si="23"/>
        <v>0</v>
      </c>
      <c r="V101" s="1">
        <f t="shared" si="24"/>
        <v>0</v>
      </c>
      <c r="W101" s="1" t="str">
        <f>VLOOKUP(K101,Master!$G$8:$H$12,2,1)</f>
        <v>Slow</v>
      </c>
      <c r="X101" s="1" t="str">
        <f>HLOOKUP(K101,Master!$F$3:$J$4,2,1)</f>
        <v>Slow</v>
      </c>
      <c r="Y101" s="1" t="s">
        <v>564</v>
      </c>
      <c r="Z101" s="1" t="s">
        <v>831</v>
      </c>
      <c r="AA101" s="1">
        <f>SEARCH("(",Sheet7!A101,1)</f>
        <v>14</v>
      </c>
      <c r="AB101" s="1">
        <f>SEARCH(")",Sheet7!A101,1)</f>
        <v>17</v>
      </c>
      <c r="AC101" s="1" t="str">
        <f>MID(Sheet7!A101,SEARCH("(",Sheet7!A101,1)+1,SEARCH(")",Sheet7!A101,1)-SEARCH("(",Sheet7!A101,1)-1)</f>
        <v>WI</v>
      </c>
      <c r="AD101" s="1">
        <f>SEARCH(" ",Sheet7!A101,1)</f>
        <v>3</v>
      </c>
      <c r="AE101" s="1" t="str">
        <f>LEFT(Sheet7!A101,SEARCH(" ",Sheet7!A101,1)-1)</f>
        <v>CG</v>
      </c>
      <c r="AF101" s="1" t="str">
        <f>MID(Sheet7!A101,SEARCH(" ",Sheet7!A101,1)+1,SEARCH("(",Sheet7!A101,1)-SEARCH(" ",Sheet7!A101,1)-2)</f>
        <v>Greenidge</v>
      </c>
      <c r="AG101" s="1">
        <f t="shared" si="25"/>
        <v>9</v>
      </c>
      <c r="AH101" s="1" t="str">
        <f t="shared" si="26"/>
        <v>GREENIDGE</v>
      </c>
      <c r="AI101" s="1" t="str">
        <f t="shared" si="20"/>
        <v>CG Greenidge belongs to West Indies</v>
      </c>
    </row>
    <row r="102" spans="1:35" x14ac:dyDescent="0.3">
      <c r="A102" s="1">
        <v>101</v>
      </c>
      <c r="B102" s="2">
        <v>31794</v>
      </c>
      <c r="C102" t="s">
        <v>61</v>
      </c>
      <c r="D102" s="1">
        <v>108</v>
      </c>
      <c r="E102" s="1" t="s">
        <v>430</v>
      </c>
      <c r="F102" s="1" t="s">
        <v>214</v>
      </c>
      <c r="H102" s="1">
        <v>94</v>
      </c>
      <c r="I102" s="1">
        <v>8</v>
      </c>
      <c r="J102" s="1">
        <v>0</v>
      </c>
      <c r="K102" s="1">
        <v>114.89</v>
      </c>
      <c r="L102" s="1">
        <v>1</v>
      </c>
      <c r="M102" s="1" t="s">
        <v>13</v>
      </c>
      <c r="N102" s="1" t="s">
        <v>55</v>
      </c>
      <c r="O102" s="1">
        <f t="shared" si="16"/>
        <v>17</v>
      </c>
      <c r="P102" s="1">
        <f t="shared" si="17"/>
        <v>1</v>
      </c>
      <c r="Q102" s="1">
        <f t="shared" si="18"/>
        <v>1987</v>
      </c>
      <c r="R102" s="1">
        <f t="shared" si="19"/>
        <v>7</v>
      </c>
      <c r="S102" s="1" t="str">
        <f t="shared" si="21"/>
        <v>Ok</v>
      </c>
      <c r="T102" s="1" t="str">
        <f t="shared" si="22"/>
        <v>Ok</v>
      </c>
      <c r="U102" s="1" t="b">
        <f t="shared" si="23"/>
        <v>0</v>
      </c>
      <c r="V102" s="1">
        <f t="shared" si="24"/>
        <v>0</v>
      </c>
      <c r="W102" s="1" t="str">
        <f>VLOOKUP(K102,Master!$G$8:$H$12,2,1)</f>
        <v>Ok</v>
      </c>
      <c r="X102" s="1" t="str">
        <f>HLOOKUP(K102,Master!$F$3:$J$4,2,1)</f>
        <v>Ok</v>
      </c>
      <c r="Y102" s="1" t="s">
        <v>593</v>
      </c>
      <c r="Z102" s="1" t="s">
        <v>4</v>
      </c>
      <c r="AA102" s="1">
        <f>SEARCH("(",Sheet7!A102,1)</f>
        <v>14</v>
      </c>
      <c r="AB102" s="1">
        <f>SEARCH(")",Sheet7!A102,1)</f>
        <v>20</v>
      </c>
      <c r="AC102" s="1" t="str">
        <f>MID(Sheet7!A102,SEARCH("(",Sheet7!A102,1)+1,SEARCH(")",Sheet7!A102,1)-SEARCH("(",Sheet7!A102,1)-1)</f>
        <v>India</v>
      </c>
      <c r="AD102" s="1">
        <f>SEARCH(" ",Sheet7!A102,1)</f>
        <v>2</v>
      </c>
      <c r="AE102" s="1" t="str">
        <f>LEFT(Sheet7!A102,SEARCH(" ",Sheet7!A102,1)-1)</f>
        <v>M</v>
      </c>
      <c r="AF102" s="1" t="str">
        <f>MID(Sheet7!A102,SEARCH(" ",Sheet7!A102,1)+1,SEARCH("(",Sheet7!A102,1)-SEARCH(" ",Sheet7!A102,1)-2)</f>
        <v>Azharuddin</v>
      </c>
      <c r="AG102" s="1">
        <f t="shared" si="25"/>
        <v>10</v>
      </c>
      <c r="AH102" s="1" t="str">
        <f t="shared" si="26"/>
        <v>AZHARUDDIN</v>
      </c>
      <c r="AI102" s="1" t="e">
        <f t="shared" si="20"/>
        <v>#N/A</v>
      </c>
    </row>
    <row r="103" spans="1:35" x14ac:dyDescent="0.3">
      <c r="A103" s="1">
        <v>102</v>
      </c>
      <c r="B103" s="2">
        <v>31795</v>
      </c>
      <c r="C103" t="s">
        <v>245</v>
      </c>
      <c r="D103" s="1">
        <v>111</v>
      </c>
      <c r="E103" s="1" t="s">
        <v>432</v>
      </c>
      <c r="F103" s="1">
        <v>185</v>
      </c>
      <c r="H103" s="1">
        <v>152</v>
      </c>
      <c r="I103" s="1">
        <v>10</v>
      </c>
      <c r="J103" s="1">
        <v>0</v>
      </c>
      <c r="K103" s="1">
        <v>73.02</v>
      </c>
      <c r="L103" s="1">
        <v>2</v>
      </c>
      <c r="M103" s="1" t="s">
        <v>18</v>
      </c>
      <c r="N103" s="1" t="s">
        <v>40</v>
      </c>
      <c r="O103" s="1">
        <f t="shared" si="16"/>
        <v>18</v>
      </c>
      <c r="P103" s="1">
        <f t="shared" si="17"/>
        <v>1</v>
      </c>
      <c r="Q103" s="1">
        <f t="shared" si="18"/>
        <v>1987</v>
      </c>
      <c r="R103" s="1">
        <f t="shared" si="19"/>
        <v>1</v>
      </c>
      <c r="S103" s="1" t="str">
        <f t="shared" si="21"/>
        <v>Slow</v>
      </c>
      <c r="T103" s="1" t="str">
        <f t="shared" si="22"/>
        <v>Ok</v>
      </c>
      <c r="U103" s="1" t="b">
        <f t="shared" si="23"/>
        <v>0</v>
      </c>
      <c r="V103" s="1">
        <f t="shared" si="24"/>
        <v>0</v>
      </c>
      <c r="W103" s="1" t="str">
        <f>VLOOKUP(K103,Master!$G$8:$H$12,2,1)</f>
        <v>Slow</v>
      </c>
      <c r="X103" s="1" t="str">
        <f>HLOOKUP(K103,Master!$F$3:$J$4,2,1)</f>
        <v>Slow</v>
      </c>
      <c r="Y103" s="1" t="s">
        <v>587</v>
      </c>
      <c r="Z103" s="1" t="s">
        <v>830</v>
      </c>
      <c r="AA103" s="1">
        <f>SEARCH("(",Sheet7!A103,1)</f>
        <v>11</v>
      </c>
      <c r="AB103" s="1">
        <f>SEARCH(")",Sheet7!A103,1)</f>
        <v>15</v>
      </c>
      <c r="AC103" s="1" t="str">
        <f>MID(Sheet7!A103,SEARCH("(",Sheet7!A103,1)+1,SEARCH(")",Sheet7!A103,1)-SEARCH("(",Sheet7!A103,1)-1)</f>
        <v>Eng</v>
      </c>
      <c r="AD103" s="1">
        <f>SEARCH(" ",Sheet7!A103,1)</f>
        <v>4</v>
      </c>
      <c r="AE103" s="1" t="str">
        <f>LEFT(Sheet7!A103,SEARCH(" ",Sheet7!A103,1)-1)</f>
        <v>CWJ</v>
      </c>
      <c r="AF103" s="1" t="str">
        <f>MID(Sheet7!A103,SEARCH(" ",Sheet7!A103,1)+1,SEARCH("(",Sheet7!A103,1)-SEARCH(" ",Sheet7!A103,1)-2)</f>
        <v>Athey</v>
      </c>
      <c r="AG103" s="1">
        <f t="shared" si="25"/>
        <v>5</v>
      </c>
      <c r="AH103" s="1" t="str">
        <f t="shared" si="26"/>
        <v>ATHEY</v>
      </c>
      <c r="AI103" s="1" t="str">
        <f t="shared" si="20"/>
        <v>CWJ Athey belongs to England</v>
      </c>
    </row>
    <row r="104" spans="1:35" x14ac:dyDescent="0.3">
      <c r="A104" s="1">
        <v>103</v>
      </c>
      <c r="B104" s="2">
        <v>31795</v>
      </c>
      <c r="C104" t="s">
        <v>84</v>
      </c>
      <c r="D104" s="1">
        <v>101</v>
      </c>
      <c r="E104" s="1" t="s">
        <v>432</v>
      </c>
      <c r="F104" s="1">
        <v>118</v>
      </c>
      <c r="H104" s="1">
        <v>101</v>
      </c>
      <c r="I104" s="1">
        <v>6</v>
      </c>
      <c r="J104" s="1">
        <v>2</v>
      </c>
      <c r="K104" s="1">
        <v>100</v>
      </c>
      <c r="L104" s="1">
        <v>1</v>
      </c>
      <c r="M104" s="1" t="s">
        <v>34</v>
      </c>
      <c r="N104" s="1" t="s">
        <v>40</v>
      </c>
      <c r="O104" s="1">
        <f t="shared" si="16"/>
        <v>18</v>
      </c>
      <c r="P104" s="1">
        <f t="shared" si="17"/>
        <v>1</v>
      </c>
      <c r="Q104" s="1">
        <f t="shared" si="18"/>
        <v>1987</v>
      </c>
      <c r="R104" s="1">
        <f t="shared" si="19"/>
        <v>1</v>
      </c>
      <c r="S104" s="1" t="str">
        <f t="shared" si="21"/>
        <v>Slow</v>
      </c>
      <c r="T104" s="1" t="str">
        <f t="shared" si="22"/>
        <v>Ok</v>
      </c>
      <c r="U104" s="1" t="b">
        <f t="shared" si="23"/>
        <v>0</v>
      </c>
      <c r="V104" s="1">
        <f t="shared" si="24"/>
        <v>0</v>
      </c>
      <c r="W104" s="1" t="str">
        <f>VLOOKUP(K104,Master!$G$8:$H$12,2,1)</f>
        <v>Ok</v>
      </c>
      <c r="X104" s="1" t="str">
        <f>HLOOKUP(K104,Master!$F$3:$J$4,2,1)</f>
        <v>Ok</v>
      </c>
      <c r="Y104" s="1" t="s">
        <v>592</v>
      </c>
      <c r="Z104" s="1" t="s">
        <v>834</v>
      </c>
      <c r="AA104" s="1">
        <f>SEARCH("(",Sheet7!A104,1)</f>
        <v>10</v>
      </c>
      <c r="AB104" s="1">
        <f>SEARCH(")",Sheet7!A104,1)</f>
        <v>14</v>
      </c>
      <c r="AC104" s="1" t="str">
        <f>MID(Sheet7!A104,SEARCH("(",Sheet7!A104,1)+1,SEARCH(")",Sheet7!A104,1)-SEARCH("(",Sheet7!A104,1)-1)</f>
        <v>Aus</v>
      </c>
      <c r="AD104" s="1">
        <f>SEARCH(" ",Sheet7!A104,1)</f>
        <v>3</v>
      </c>
      <c r="AE104" s="1" t="str">
        <f>LEFT(Sheet7!A104,SEARCH(" ",Sheet7!A104,1)-1)</f>
        <v>DM</v>
      </c>
      <c r="AF104" s="1" t="str">
        <f>MID(Sheet7!A104,SEARCH(" ",Sheet7!A104,1)+1,SEARCH("(",Sheet7!A104,1)-SEARCH(" ",Sheet7!A104,1)-2)</f>
        <v>Jones</v>
      </c>
      <c r="AG104" s="1">
        <f t="shared" si="25"/>
        <v>5</v>
      </c>
      <c r="AH104" s="1" t="str">
        <f t="shared" si="26"/>
        <v>JONES</v>
      </c>
      <c r="AI104" s="1" t="str">
        <f t="shared" si="20"/>
        <v>DM Jones belongs to Australia</v>
      </c>
    </row>
    <row r="105" spans="1:35" x14ac:dyDescent="0.3">
      <c r="A105" s="1">
        <v>104</v>
      </c>
      <c r="B105" s="2">
        <v>31826</v>
      </c>
      <c r="C105" t="s">
        <v>115</v>
      </c>
      <c r="D105" s="1">
        <v>123</v>
      </c>
      <c r="E105" s="1" t="s">
        <v>432</v>
      </c>
      <c r="F105" s="1" t="s">
        <v>214</v>
      </c>
      <c r="H105" s="1">
        <v>103</v>
      </c>
      <c r="I105" s="1">
        <v>14</v>
      </c>
      <c r="J105" s="1">
        <v>1</v>
      </c>
      <c r="K105" s="1">
        <v>119.41</v>
      </c>
      <c r="L105" s="1">
        <v>1</v>
      </c>
      <c r="M105" s="1" t="s">
        <v>9</v>
      </c>
      <c r="N105" s="1" t="s">
        <v>57</v>
      </c>
      <c r="O105" s="1">
        <f t="shared" si="16"/>
        <v>18</v>
      </c>
      <c r="P105" s="1">
        <f t="shared" si="17"/>
        <v>2</v>
      </c>
      <c r="Q105" s="1">
        <f t="shared" si="18"/>
        <v>1987</v>
      </c>
      <c r="R105" s="1">
        <f t="shared" si="19"/>
        <v>4</v>
      </c>
      <c r="S105" s="1" t="str">
        <f t="shared" si="21"/>
        <v>Ok</v>
      </c>
      <c r="T105" s="1" t="str">
        <f t="shared" si="22"/>
        <v>Ok</v>
      </c>
      <c r="U105" s="1" t="b">
        <f t="shared" si="23"/>
        <v>0</v>
      </c>
      <c r="V105" s="1">
        <f t="shared" si="24"/>
        <v>0</v>
      </c>
      <c r="W105" s="1" t="str">
        <f>VLOOKUP(K105,Master!$G$8:$H$12,2,1)</f>
        <v>Ok</v>
      </c>
      <c r="X105" s="1" t="str">
        <f>HLOOKUP(K105,Master!$F$3:$J$4,2,1)</f>
        <v>Ok</v>
      </c>
      <c r="Y105" s="1" t="s">
        <v>589</v>
      </c>
      <c r="Z105" s="1" t="s">
        <v>4</v>
      </c>
      <c r="AA105" s="1">
        <f>SEARCH("(",Sheet7!A105,1)</f>
        <v>13</v>
      </c>
      <c r="AB105" s="1">
        <f>SEARCH(")",Sheet7!A105,1)</f>
        <v>19</v>
      </c>
      <c r="AC105" s="1" t="str">
        <f>MID(Sheet7!A105,SEARCH("(",Sheet7!A105,1)+1,SEARCH(")",Sheet7!A105,1)-SEARCH("(",Sheet7!A105,1)-1)</f>
        <v>India</v>
      </c>
      <c r="AD105" s="1">
        <f>SEARCH(" ",Sheet7!A105,1)</f>
        <v>2</v>
      </c>
      <c r="AE105" s="1" t="str">
        <f>LEFT(Sheet7!A105,SEARCH(" ",Sheet7!A105,1)-1)</f>
        <v>K</v>
      </c>
      <c r="AF105" s="1" t="str">
        <f>MID(Sheet7!A105,SEARCH(" ",Sheet7!A105,1)+1,SEARCH("(",Sheet7!A105,1)-SEARCH(" ",Sheet7!A105,1)-2)</f>
        <v>Srikkanth</v>
      </c>
      <c r="AG105" s="1">
        <f t="shared" si="25"/>
        <v>9</v>
      </c>
      <c r="AH105" s="1" t="str">
        <f t="shared" si="26"/>
        <v>SRIKKANTH</v>
      </c>
      <c r="AI105" s="1" t="e">
        <f t="shared" si="20"/>
        <v>#N/A</v>
      </c>
    </row>
    <row r="106" spans="1:35" x14ac:dyDescent="0.3">
      <c r="A106" s="1">
        <v>105</v>
      </c>
      <c r="B106" s="2">
        <v>31854</v>
      </c>
      <c r="C106" t="s">
        <v>77</v>
      </c>
      <c r="D106" s="1">
        <v>119</v>
      </c>
      <c r="E106" s="1" t="s">
        <v>432</v>
      </c>
      <c r="F106" s="1">
        <v>139</v>
      </c>
      <c r="H106" s="1">
        <v>113</v>
      </c>
      <c r="I106" s="1">
        <v>10</v>
      </c>
      <c r="J106" s="1">
        <v>4</v>
      </c>
      <c r="K106" s="1">
        <v>105.3</v>
      </c>
      <c r="L106" s="1">
        <v>1</v>
      </c>
      <c r="M106" s="1" t="s">
        <v>31</v>
      </c>
      <c r="N106" s="1" t="s">
        <v>298</v>
      </c>
      <c r="O106" s="1">
        <f t="shared" si="16"/>
        <v>18</v>
      </c>
      <c r="P106" s="1">
        <f t="shared" si="17"/>
        <v>3</v>
      </c>
      <c r="Q106" s="1">
        <f t="shared" si="18"/>
        <v>1987</v>
      </c>
      <c r="R106" s="1">
        <f t="shared" si="19"/>
        <v>4</v>
      </c>
      <c r="S106" s="1" t="str">
        <f t="shared" si="21"/>
        <v>Ok</v>
      </c>
      <c r="T106" s="1" t="str">
        <f t="shared" si="22"/>
        <v>Ok</v>
      </c>
      <c r="U106" s="1" t="b">
        <f t="shared" si="23"/>
        <v>0</v>
      </c>
      <c r="V106" s="1">
        <f t="shared" si="24"/>
        <v>0</v>
      </c>
      <c r="W106" s="1" t="str">
        <f>VLOOKUP(K106,Master!$G$8:$H$12,2,1)</f>
        <v>Ok</v>
      </c>
      <c r="X106" s="1" t="str">
        <f>HLOOKUP(K106,Master!$F$3:$J$4,2,1)</f>
        <v>Ok</v>
      </c>
      <c r="Y106" s="1" t="s">
        <v>559</v>
      </c>
      <c r="Z106" s="1" t="s">
        <v>831</v>
      </c>
      <c r="AA106" s="1">
        <f>SEARCH("(",Sheet7!A106,1)</f>
        <v>14</v>
      </c>
      <c r="AB106" s="1">
        <f>SEARCH(")",Sheet7!A106,1)</f>
        <v>17</v>
      </c>
      <c r="AC106" s="1" t="str">
        <f>MID(Sheet7!A106,SEARCH("(",Sheet7!A106,1)+1,SEARCH(")",Sheet7!A106,1)-SEARCH("(",Sheet7!A106,1)-1)</f>
        <v>WI</v>
      </c>
      <c r="AD106" s="1">
        <f>SEARCH(" ",Sheet7!A106,1)</f>
        <v>4</v>
      </c>
      <c r="AE106" s="1" t="str">
        <f>LEFT(Sheet7!A106,SEARCH(" ",Sheet7!A106,1)-1)</f>
        <v>IVA</v>
      </c>
      <c r="AF106" s="1" t="str">
        <f>MID(Sheet7!A106,SEARCH(" ",Sheet7!A106,1)+1,SEARCH("(",Sheet7!A106,1)-SEARCH(" ",Sheet7!A106,1)-2)</f>
        <v>Richards</v>
      </c>
      <c r="AG106" s="1">
        <f t="shared" si="25"/>
        <v>8</v>
      </c>
      <c r="AH106" s="1" t="str">
        <f t="shared" si="26"/>
        <v>RICHARDS</v>
      </c>
      <c r="AI106" s="1" t="str">
        <f t="shared" si="20"/>
        <v>IVA Richards belongs to West Indies</v>
      </c>
    </row>
    <row r="107" spans="1:35" x14ac:dyDescent="0.3">
      <c r="A107" s="1">
        <v>106</v>
      </c>
      <c r="B107" s="2">
        <v>31857</v>
      </c>
      <c r="C107" t="s">
        <v>97</v>
      </c>
      <c r="D107" s="1">
        <v>104</v>
      </c>
      <c r="E107" s="1" t="s">
        <v>432</v>
      </c>
      <c r="F107" s="1">
        <v>114</v>
      </c>
      <c r="H107" s="1">
        <v>100</v>
      </c>
      <c r="I107" s="1">
        <v>9</v>
      </c>
      <c r="J107" s="1">
        <v>4</v>
      </c>
      <c r="K107" s="1">
        <v>104</v>
      </c>
      <c r="L107" s="1">
        <v>2</v>
      </c>
      <c r="M107" s="1" t="s">
        <v>31</v>
      </c>
      <c r="N107" s="1" t="s">
        <v>253</v>
      </c>
      <c r="O107" s="1">
        <f t="shared" si="16"/>
        <v>21</v>
      </c>
      <c r="P107" s="1">
        <f t="shared" si="17"/>
        <v>3</v>
      </c>
      <c r="Q107" s="1">
        <f t="shared" si="18"/>
        <v>1987</v>
      </c>
      <c r="R107" s="1">
        <f t="shared" si="19"/>
        <v>7</v>
      </c>
      <c r="S107" s="1" t="str">
        <f t="shared" si="21"/>
        <v>Ok</v>
      </c>
      <c r="T107" s="1" t="str">
        <f t="shared" si="22"/>
        <v>Ok</v>
      </c>
      <c r="U107" s="1" t="b">
        <f t="shared" si="23"/>
        <v>0</v>
      </c>
      <c r="V107" s="1">
        <f t="shared" si="24"/>
        <v>0</v>
      </c>
      <c r="W107" s="1" t="str">
        <f>VLOOKUP(K107,Master!$G$8:$H$12,2,1)</f>
        <v>Ok</v>
      </c>
      <c r="X107" s="1" t="str">
        <f>HLOOKUP(K107,Master!$F$3:$J$4,2,1)</f>
        <v>Ok</v>
      </c>
      <c r="Y107" s="1" t="s">
        <v>564</v>
      </c>
      <c r="Z107" s="1" t="s">
        <v>831</v>
      </c>
      <c r="AA107" s="1">
        <f>SEARCH("(",Sheet7!A107,1)</f>
        <v>14</v>
      </c>
      <c r="AB107" s="1">
        <f>SEARCH(")",Sheet7!A107,1)</f>
        <v>17</v>
      </c>
      <c r="AC107" s="1" t="str">
        <f>MID(Sheet7!A107,SEARCH("(",Sheet7!A107,1)+1,SEARCH(")",Sheet7!A107,1)-SEARCH("(",Sheet7!A107,1)-1)</f>
        <v>WI</v>
      </c>
      <c r="AD107" s="1">
        <f>SEARCH(" ",Sheet7!A107,1)</f>
        <v>3</v>
      </c>
      <c r="AE107" s="1" t="str">
        <f>LEFT(Sheet7!A107,SEARCH(" ",Sheet7!A107,1)-1)</f>
        <v>CG</v>
      </c>
      <c r="AF107" s="1" t="str">
        <f>MID(Sheet7!A107,SEARCH(" ",Sheet7!A107,1)+1,SEARCH("(",Sheet7!A107,1)-SEARCH(" ",Sheet7!A107,1)-2)</f>
        <v>Greenidge</v>
      </c>
      <c r="AG107" s="1">
        <f t="shared" si="25"/>
        <v>9</v>
      </c>
      <c r="AH107" s="1" t="str">
        <f t="shared" si="26"/>
        <v>GREENIDGE</v>
      </c>
      <c r="AI107" s="1" t="str">
        <f t="shared" si="20"/>
        <v>CG Greenidge belongs to West Indies</v>
      </c>
    </row>
    <row r="108" spans="1:35" x14ac:dyDescent="0.3">
      <c r="A108" s="1">
        <v>107</v>
      </c>
      <c r="B108" s="2">
        <v>31862</v>
      </c>
      <c r="C108" t="s">
        <v>185</v>
      </c>
      <c r="D108" s="1">
        <v>106</v>
      </c>
      <c r="E108" s="1" t="s">
        <v>432</v>
      </c>
      <c r="F108" s="1" t="s">
        <v>214</v>
      </c>
      <c r="H108" s="1">
        <v>121</v>
      </c>
      <c r="I108" s="1">
        <v>13</v>
      </c>
      <c r="J108" s="1">
        <v>0</v>
      </c>
      <c r="K108" s="1">
        <v>87.6</v>
      </c>
      <c r="L108" s="1">
        <v>1</v>
      </c>
      <c r="M108" s="1" t="s">
        <v>9</v>
      </c>
      <c r="N108" s="1" t="s">
        <v>232</v>
      </c>
      <c r="O108" s="1">
        <f t="shared" si="16"/>
        <v>26</v>
      </c>
      <c r="P108" s="1">
        <f t="shared" si="17"/>
        <v>3</v>
      </c>
      <c r="Q108" s="1">
        <f t="shared" si="18"/>
        <v>1987</v>
      </c>
      <c r="R108" s="1">
        <f t="shared" si="19"/>
        <v>5</v>
      </c>
      <c r="S108" s="1" t="str">
        <f t="shared" si="21"/>
        <v>Slow</v>
      </c>
      <c r="T108" s="1" t="str">
        <f t="shared" si="22"/>
        <v>Ok</v>
      </c>
      <c r="U108" s="1" t="b">
        <f t="shared" si="23"/>
        <v>0</v>
      </c>
      <c r="V108" s="1">
        <f t="shared" si="24"/>
        <v>0</v>
      </c>
      <c r="W108" s="1" t="str">
        <f>VLOOKUP(K108,Master!$G$8:$H$12,2,1)</f>
        <v>Slow</v>
      </c>
      <c r="X108" s="1" t="str">
        <f>HLOOKUP(K108,Master!$F$3:$J$4,2,1)</f>
        <v>Slow</v>
      </c>
      <c r="Y108" s="1" t="s">
        <v>594</v>
      </c>
      <c r="Z108" s="1" t="s">
        <v>4</v>
      </c>
      <c r="AA108" s="1">
        <f>SEARCH("(",Sheet7!A108,1)</f>
        <v>13</v>
      </c>
      <c r="AB108" s="1">
        <f>SEARCH(")",Sheet7!A108,1)</f>
        <v>19</v>
      </c>
      <c r="AC108" s="1" t="str">
        <f>MID(Sheet7!A108,SEARCH("(",Sheet7!A108,1)+1,SEARCH(")",Sheet7!A108,1)-SEARCH("(",Sheet7!A108,1)-1)</f>
        <v>India</v>
      </c>
      <c r="AD108" s="1">
        <f>SEARCH(" ",Sheet7!A108,1)</f>
        <v>2</v>
      </c>
      <c r="AE108" s="1" t="str">
        <f>LEFT(Sheet7!A108,SEARCH(" ",Sheet7!A108,1)-1)</f>
        <v>M</v>
      </c>
      <c r="AF108" s="1" t="str">
        <f>MID(Sheet7!A108,SEARCH(" ",Sheet7!A108,1)+1,SEARCH("(",Sheet7!A108,1)-SEARCH(" ",Sheet7!A108,1)-2)</f>
        <v>Prabhakar</v>
      </c>
      <c r="AG108" s="1">
        <f t="shared" si="25"/>
        <v>9</v>
      </c>
      <c r="AH108" s="1" t="str">
        <f t="shared" si="26"/>
        <v>PRABHAKAR</v>
      </c>
      <c r="AI108" s="1" t="e">
        <f t="shared" si="20"/>
        <v>#N/A</v>
      </c>
    </row>
    <row r="109" spans="1:35" x14ac:dyDescent="0.3">
      <c r="A109" s="1">
        <v>108</v>
      </c>
      <c r="B109" s="2">
        <v>31864</v>
      </c>
      <c r="C109" t="s">
        <v>97</v>
      </c>
      <c r="D109" s="1">
        <v>133</v>
      </c>
      <c r="E109" s="1" t="s">
        <v>430</v>
      </c>
      <c r="F109" s="1">
        <v>146</v>
      </c>
      <c r="H109" s="1">
        <v>140</v>
      </c>
      <c r="I109" s="1">
        <v>16</v>
      </c>
      <c r="J109" s="1">
        <v>4</v>
      </c>
      <c r="K109" s="1">
        <v>95</v>
      </c>
      <c r="L109" s="1">
        <v>2</v>
      </c>
      <c r="M109" s="1" t="s">
        <v>31</v>
      </c>
      <c r="N109" s="1" t="s">
        <v>36</v>
      </c>
      <c r="O109" s="1">
        <f t="shared" si="16"/>
        <v>28</v>
      </c>
      <c r="P109" s="1">
        <f t="shared" si="17"/>
        <v>3</v>
      </c>
      <c r="Q109" s="1">
        <f t="shared" si="18"/>
        <v>1987</v>
      </c>
      <c r="R109" s="1">
        <f t="shared" si="19"/>
        <v>7</v>
      </c>
      <c r="S109" s="1" t="str">
        <f t="shared" si="21"/>
        <v>Slow</v>
      </c>
      <c r="T109" s="1" t="str">
        <f t="shared" si="22"/>
        <v>Ok</v>
      </c>
      <c r="U109" s="1" t="b">
        <f t="shared" si="23"/>
        <v>0</v>
      </c>
      <c r="V109" s="1">
        <f t="shared" si="24"/>
        <v>0</v>
      </c>
      <c r="W109" s="1" t="str">
        <f>VLOOKUP(K109,Master!$G$8:$H$12,2,1)</f>
        <v>Slow</v>
      </c>
      <c r="X109" s="1" t="str">
        <f>HLOOKUP(K109,Master!$F$3:$J$4,2,1)</f>
        <v>Slow</v>
      </c>
      <c r="Y109" s="1" t="s">
        <v>564</v>
      </c>
      <c r="Z109" s="1" t="s">
        <v>831</v>
      </c>
      <c r="AA109" s="1">
        <f>SEARCH("(",Sheet7!A109,1)</f>
        <v>14</v>
      </c>
      <c r="AB109" s="1">
        <f>SEARCH(")",Sheet7!A109,1)</f>
        <v>17</v>
      </c>
      <c r="AC109" s="1" t="str">
        <f>MID(Sheet7!A109,SEARCH("(",Sheet7!A109,1)+1,SEARCH(")",Sheet7!A109,1)-SEARCH("(",Sheet7!A109,1)-1)</f>
        <v>WI</v>
      </c>
      <c r="AD109" s="1">
        <f>SEARCH(" ",Sheet7!A109,1)</f>
        <v>3</v>
      </c>
      <c r="AE109" s="1" t="str">
        <f>LEFT(Sheet7!A109,SEARCH(" ",Sheet7!A109,1)-1)</f>
        <v>CG</v>
      </c>
      <c r="AF109" s="1" t="str">
        <f>MID(Sheet7!A109,SEARCH(" ",Sheet7!A109,1)+1,SEARCH("(",Sheet7!A109,1)-SEARCH(" ",Sheet7!A109,1)-2)</f>
        <v>Greenidge</v>
      </c>
      <c r="AG109" s="1">
        <f t="shared" si="25"/>
        <v>9</v>
      </c>
      <c r="AH109" s="1" t="str">
        <f t="shared" si="26"/>
        <v>GREENIDGE</v>
      </c>
      <c r="AI109" s="1" t="str">
        <f t="shared" si="20"/>
        <v>CG Greenidge belongs to West Indies</v>
      </c>
    </row>
    <row r="110" spans="1:35" x14ac:dyDescent="0.3">
      <c r="A110" s="1">
        <v>109</v>
      </c>
      <c r="B110" s="2">
        <v>31918</v>
      </c>
      <c r="C110" t="s">
        <v>71</v>
      </c>
      <c r="D110" s="1">
        <v>113</v>
      </c>
      <c r="E110" s="1" t="s">
        <v>432</v>
      </c>
      <c r="F110" s="1" t="s">
        <v>214</v>
      </c>
      <c r="H110" s="1">
        <v>145</v>
      </c>
      <c r="I110" s="1">
        <v>11</v>
      </c>
      <c r="J110" s="1">
        <v>0</v>
      </c>
      <c r="K110" s="1">
        <v>77.930000000000007</v>
      </c>
      <c r="L110" s="1">
        <v>1</v>
      </c>
      <c r="M110" s="1" t="s">
        <v>34</v>
      </c>
      <c r="N110" s="1" t="s">
        <v>208</v>
      </c>
      <c r="O110" s="1">
        <f t="shared" si="16"/>
        <v>21</v>
      </c>
      <c r="P110" s="1">
        <f t="shared" si="17"/>
        <v>5</v>
      </c>
      <c r="Q110" s="1">
        <f t="shared" si="18"/>
        <v>1987</v>
      </c>
      <c r="R110" s="1">
        <f t="shared" si="19"/>
        <v>5</v>
      </c>
      <c r="S110" s="1" t="str">
        <f t="shared" si="21"/>
        <v>Slow</v>
      </c>
      <c r="T110" s="1" t="str">
        <f t="shared" si="22"/>
        <v>Ok</v>
      </c>
      <c r="U110" s="1" t="b">
        <f t="shared" si="23"/>
        <v>0</v>
      </c>
      <c r="V110" s="1">
        <f t="shared" si="24"/>
        <v>0</v>
      </c>
      <c r="W110" s="1" t="str">
        <f>VLOOKUP(K110,Master!$G$8:$H$12,2,1)</f>
        <v>Slow</v>
      </c>
      <c r="X110" s="1" t="str">
        <f>HLOOKUP(K110,Master!$F$3:$J$4,2,1)</f>
        <v>Slow</v>
      </c>
      <c r="Y110" s="1" t="s">
        <v>575</v>
      </c>
      <c r="Z110" s="1" t="s">
        <v>833</v>
      </c>
      <c r="AA110" s="1">
        <f>SEARCH("(",Sheet7!A110,1)</f>
        <v>15</v>
      </c>
      <c r="AB110" s="1">
        <f>SEARCH(")",Sheet7!A110,1)</f>
        <v>19</v>
      </c>
      <c r="AC110" s="1" t="str">
        <f>MID(Sheet7!A110,SEARCH("(",Sheet7!A110,1)+1,SEARCH(")",Sheet7!A110,1)-SEARCH("(",Sheet7!A110,1)-1)</f>
        <v>Pak</v>
      </c>
      <c r="AD110" s="1">
        <f>SEARCH(" ",Sheet7!A110,1)</f>
        <v>6</v>
      </c>
      <c r="AE110" s="1" t="str">
        <f>LEFT(Sheet7!A110,SEARCH(" ",Sheet7!A110,1)-1)</f>
        <v>Javed</v>
      </c>
      <c r="AF110" s="1" t="str">
        <f>MID(Sheet7!A110,SEARCH(" ",Sheet7!A110,1)+1,SEARCH("(",Sheet7!A110,1)-SEARCH(" ",Sheet7!A110,1)-2)</f>
        <v>Miandad</v>
      </c>
      <c r="AG110" s="1">
        <f t="shared" si="25"/>
        <v>7</v>
      </c>
      <c r="AH110" s="1" t="str">
        <f t="shared" si="26"/>
        <v>MIANDAD</v>
      </c>
      <c r="AI110" s="1" t="str">
        <f t="shared" si="20"/>
        <v>Javed Miandad belongs to Pakistan</v>
      </c>
    </row>
    <row r="111" spans="1:35" x14ac:dyDescent="0.3">
      <c r="A111" s="1">
        <v>110</v>
      </c>
      <c r="B111" s="2">
        <v>32058</v>
      </c>
      <c r="C111" t="s">
        <v>71</v>
      </c>
      <c r="D111" s="1">
        <v>103</v>
      </c>
      <c r="E111" s="1" t="s">
        <v>432</v>
      </c>
      <c r="F111" s="1" t="s">
        <v>214</v>
      </c>
      <c r="H111" s="1">
        <v>100</v>
      </c>
      <c r="I111" s="1">
        <v>6</v>
      </c>
      <c r="J111" s="1">
        <v>0</v>
      </c>
      <c r="K111" s="1">
        <v>103</v>
      </c>
      <c r="L111" s="1">
        <v>1</v>
      </c>
      <c r="M111" s="1" t="s">
        <v>13</v>
      </c>
      <c r="N111" s="1" t="s">
        <v>326</v>
      </c>
      <c r="O111" s="1">
        <f t="shared" si="16"/>
        <v>8</v>
      </c>
      <c r="P111" s="1">
        <f t="shared" si="17"/>
        <v>10</v>
      </c>
      <c r="Q111" s="1">
        <f t="shared" si="18"/>
        <v>1987</v>
      </c>
      <c r="R111" s="1">
        <f t="shared" si="19"/>
        <v>5</v>
      </c>
      <c r="S111" s="1" t="str">
        <f t="shared" si="21"/>
        <v>Ok</v>
      </c>
      <c r="T111" s="1" t="str">
        <f t="shared" si="22"/>
        <v>Ok</v>
      </c>
      <c r="U111" s="1" t="b">
        <f t="shared" si="23"/>
        <v>0</v>
      </c>
      <c r="V111" s="1">
        <f t="shared" si="24"/>
        <v>0</v>
      </c>
      <c r="W111" s="1" t="str">
        <f>VLOOKUP(K111,Master!$G$8:$H$12,2,1)</f>
        <v>Ok</v>
      </c>
      <c r="X111" s="1" t="str">
        <f>HLOOKUP(K111,Master!$F$3:$J$4,2,1)</f>
        <v>Ok</v>
      </c>
      <c r="Y111" s="1" t="s">
        <v>575</v>
      </c>
      <c r="Z111" s="1" t="s">
        <v>833</v>
      </c>
      <c r="AA111" s="1">
        <f>SEARCH("(",Sheet7!A111,1)</f>
        <v>15</v>
      </c>
      <c r="AB111" s="1">
        <f>SEARCH(")",Sheet7!A111,1)</f>
        <v>19</v>
      </c>
      <c r="AC111" s="1" t="str">
        <f>MID(Sheet7!A111,SEARCH("(",Sheet7!A111,1)+1,SEARCH(")",Sheet7!A111,1)-SEARCH("(",Sheet7!A111,1)-1)</f>
        <v>Pak</v>
      </c>
      <c r="AD111" s="1">
        <f>SEARCH(" ",Sheet7!A111,1)</f>
        <v>6</v>
      </c>
      <c r="AE111" s="1" t="str">
        <f>LEFT(Sheet7!A111,SEARCH(" ",Sheet7!A111,1)-1)</f>
        <v>Javed</v>
      </c>
      <c r="AF111" s="1" t="str">
        <f>MID(Sheet7!A111,SEARCH(" ",Sheet7!A111,1)+1,SEARCH("(",Sheet7!A111,1)-SEARCH(" ",Sheet7!A111,1)-2)</f>
        <v>Miandad</v>
      </c>
      <c r="AG111" s="1">
        <f t="shared" si="25"/>
        <v>7</v>
      </c>
      <c r="AH111" s="1" t="str">
        <f t="shared" si="26"/>
        <v>MIANDAD</v>
      </c>
      <c r="AI111" s="1" t="str">
        <f t="shared" si="20"/>
        <v>Javed Miandad belongs to Pakistan</v>
      </c>
    </row>
    <row r="112" spans="1:35" x14ac:dyDescent="0.3">
      <c r="A112" s="1">
        <v>111</v>
      </c>
      <c r="B112" s="2">
        <v>32059</v>
      </c>
      <c r="C112" t="s">
        <v>109</v>
      </c>
      <c r="D112" s="1">
        <v>110</v>
      </c>
      <c r="E112" s="1" t="s">
        <v>432</v>
      </c>
      <c r="F112" s="1" t="s">
        <v>214</v>
      </c>
      <c r="H112" s="1">
        <v>141</v>
      </c>
      <c r="I112" s="1">
        <v>7</v>
      </c>
      <c r="J112" s="1">
        <v>1</v>
      </c>
      <c r="K112" s="1">
        <v>78.010000000000005</v>
      </c>
      <c r="L112" s="1">
        <v>1</v>
      </c>
      <c r="M112" s="1" t="s">
        <v>4</v>
      </c>
      <c r="N112" s="1" t="s">
        <v>10</v>
      </c>
      <c r="O112" s="1">
        <f t="shared" si="16"/>
        <v>9</v>
      </c>
      <c r="P112" s="1">
        <f t="shared" si="17"/>
        <v>10</v>
      </c>
      <c r="Q112" s="1">
        <f t="shared" si="18"/>
        <v>1987</v>
      </c>
      <c r="R112" s="1">
        <f t="shared" si="19"/>
        <v>6</v>
      </c>
      <c r="S112" s="1" t="str">
        <f t="shared" si="21"/>
        <v>Slow</v>
      </c>
      <c r="T112" s="1" t="str">
        <f t="shared" si="22"/>
        <v>Ok</v>
      </c>
      <c r="U112" s="1" t="b">
        <f t="shared" si="23"/>
        <v>0</v>
      </c>
      <c r="V112" s="1">
        <f t="shared" si="24"/>
        <v>0</v>
      </c>
      <c r="W112" s="1" t="str">
        <f>VLOOKUP(K112,Master!$G$8:$H$12,2,1)</f>
        <v>Slow</v>
      </c>
      <c r="X112" s="1" t="str">
        <f>HLOOKUP(K112,Master!$F$3:$J$4,2,1)</f>
        <v>Slow</v>
      </c>
      <c r="Y112" s="1" t="s">
        <v>586</v>
      </c>
      <c r="Z112" s="1" t="s">
        <v>834</v>
      </c>
      <c r="AA112" s="1">
        <f>SEARCH("(",Sheet7!A112,1)</f>
        <v>10</v>
      </c>
      <c r="AB112" s="1">
        <f>SEARCH(")",Sheet7!A112,1)</f>
        <v>14</v>
      </c>
      <c r="AC112" s="1" t="str">
        <f>MID(Sheet7!A112,SEARCH("(",Sheet7!A112,1)+1,SEARCH(")",Sheet7!A112,1)-SEARCH("(",Sheet7!A112,1)-1)</f>
        <v>Aus</v>
      </c>
      <c r="AD112" s="1">
        <f>SEARCH(" ",Sheet7!A112,1)</f>
        <v>3</v>
      </c>
      <c r="AE112" s="1" t="str">
        <f>LEFT(Sheet7!A112,SEARCH(" ",Sheet7!A112,1)-1)</f>
        <v>GR</v>
      </c>
      <c r="AF112" s="1" t="str">
        <f>MID(Sheet7!A112,SEARCH(" ",Sheet7!A112,1)+1,SEARCH("(",Sheet7!A112,1)-SEARCH(" ",Sheet7!A112,1)-2)</f>
        <v>Marsh</v>
      </c>
      <c r="AG112" s="1">
        <f t="shared" si="25"/>
        <v>5</v>
      </c>
      <c r="AH112" s="1" t="str">
        <f t="shared" si="26"/>
        <v>MARSH</v>
      </c>
      <c r="AI112" s="1" t="str">
        <f t="shared" si="20"/>
        <v>GR Marsh belongs to Australia</v>
      </c>
    </row>
    <row r="113" spans="1:35" x14ac:dyDescent="0.3">
      <c r="A113" s="1">
        <v>112</v>
      </c>
      <c r="B113" s="2">
        <v>32060</v>
      </c>
      <c r="C113" t="s">
        <v>246</v>
      </c>
      <c r="D113" s="1">
        <v>142</v>
      </c>
      <c r="E113" s="1" t="s">
        <v>432</v>
      </c>
      <c r="F113" s="1">
        <v>178</v>
      </c>
      <c r="H113" s="1">
        <v>137</v>
      </c>
      <c r="I113" s="1">
        <v>13</v>
      </c>
      <c r="J113" s="1">
        <v>6</v>
      </c>
      <c r="K113" s="1">
        <v>103.64</v>
      </c>
      <c r="L113" s="1">
        <v>2</v>
      </c>
      <c r="M113" s="1" t="s">
        <v>31</v>
      </c>
      <c r="N113" s="1" t="s">
        <v>17</v>
      </c>
      <c r="O113" s="1">
        <f t="shared" si="16"/>
        <v>10</v>
      </c>
      <c r="P113" s="1">
        <f t="shared" si="17"/>
        <v>10</v>
      </c>
      <c r="Q113" s="1">
        <f t="shared" si="18"/>
        <v>1987</v>
      </c>
      <c r="R113" s="1">
        <f t="shared" si="19"/>
        <v>7</v>
      </c>
      <c r="S113" s="1" t="str">
        <f t="shared" si="21"/>
        <v>Ok</v>
      </c>
      <c r="T113" s="1" t="str">
        <f t="shared" si="22"/>
        <v>Ok</v>
      </c>
      <c r="U113" s="1" t="b">
        <f t="shared" si="23"/>
        <v>0</v>
      </c>
      <c r="V113" s="1">
        <f t="shared" si="24"/>
        <v>0</v>
      </c>
      <c r="W113" s="1" t="str">
        <f>VLOOKUP(K113,Master!$G$8:$H$12,2,1)</f>
        <v>Ok</v>
      </c>
      <c r="X113" s="1" t="str">
        <f>HLOOKUP(K113,Master!$F$3:$J$4,2,1)</f>
        <v>Ok</v>
      </c>
      <c r="Y113" s="1" t="s">
        <v>595</v>
      </c>
      <c r="Z113" s="1" t="s">
        <v>836</v>
      </c>
      <c r="AA113" s="1">
        <f>SEARCH("(",Sheet7!A113,1)</f>
        <v>13</v>
      </c>
      <c r="AB113" s="1">
        <f>SEARCH(")",Sheet7!A113,1)</f>
        <v>17</v>
      </c>
      <c r="AC113" s="1" t="str">
        <f>MID(Sheet7!A113,SEARCH("(",Sheet7!A113,1)+1,SEARCH(")",Sheet7!A113,1)-SEARCH("(",Sheet7!A113,1)-1)</f>
        <v>Zim</v>
      </c>
      <c r="AD113" s="1">
        <f>SEARCH(" ",Sheet7!A113,1)</f>
        <v>3</v>
      </c>
      <c r="AE113" s="1" t="str">
        <f>LEFT(Sheet7!A113,SEARCH(" ",Sheet7!A113,1)-1)</f>
        <v>DL</v>
      </c>
      <c r="AF113" s="1" t="str">
        <f>MID(Sheet7!A113,SEARCH(" ",Sheet7!A113,1)+1,SEARCH("(",Sheet7!A113,1)-SEARCH(" ",Sheet7!A113,1)-2)</f>
        <v>Houghton</v>
      </c>
      <c r="AG113" s="1">
        <f t="shared" si="25"/>
        <v>8</v>
      </c>
      <c r="AH113" s="1" t="str">
        <f t="shared" si="26"/>
        <v>HOUGHTON</v>
      </c>
      <c r="AI113" s="1" t="e">
        <f t="shared" si="20"/>
        <v>#N/A</v>
      </c>
    </row>
    <row r="114" spans="1:35" x14ac:dyDescent="0.3">
      <c r="A114" s="1">
        <v>113</v>
      </c>
      <c r="B114" s="2">
        <v>32063</v>
      </c>
      <c r="C114" t="s">
        <v>77</v>
      </c>
      <c r="D114" s="1">
        <v>181</v>
      </c>
      <c r="E114" s="1" t="s">
        <v>432</v>
      </c>
      <c r="F114" s="1" t="s">
        <v>214</v>
      </c>
      <c r="H114" s="1">
        <v>125</v>
      </c>
      <c r="I114" s="1">
        <v>16</v>
      </c>
      <c r="J114" s="1">
        <v>7</v>
      </c>
      <c r="K114" s="1">
        <v>144.80000000000001</v>
      </c>
      <c r="L114" s="1">
        <v>1</v>
      </c>
      <c r="M114" s="2" t="s">
        <v>13</v>
      </c>
      <c r="N114" s="1" t="s">
        <v>23</v>
      </c>
      <c r="O114" s="1">
        <f t="shared" si="16"/>
        <v>13</v>
      </c>
      <c r="P114" s="1">
        <f t="shared" si="17"/>
        <v>10</v>
      </c>
      <c r="Q114" s="1">
        <f t="shared" si="18"/>
        <v>1987</v>
      </c>
      <c r="R114" s="1">
        <f t="shared" si="19"/>
        <v>3</v>
      </c>
      <c r="S114" s="1" t="str">
        <f t="shared" si="21"/>
        <v>Ok</v>
      </c>
      <c r="T114" s="1" t="str">
        <f t="shared" si="22"/>
        <v>Ok</v>
      </c>
      <c r="U114" s="1" t="b">
        <f t="shared" si="23"/>
        <v>1</v>
      </c>
      <c r="V114" s="1">
        <f t="shared" si="24"/>
        <v>1</v>
      </c>
      <c r="W114" s="1" t="str">
        <f>VLOOKUP(K114,Master!$G$8:$H$12,2,1)</f>
        <v>Ok</v>
      </c>
      <c r="X114" s="1" t="str">
        <f>HLOOKUP(K114,Master!$F$3:$J$4,2,1)</f>
        <v>Ok</v>
      </c>
      <c r="Y114" s="1" t="s">
        <v>559</v>
      </c>
      <c r="Z114" s="1" t="s">
        <v>831</v>
      </c>
      <c r="AA114" s="1">
        <f>SEARCH("(",Sheet7!A114,1)</f>
        <v>14</v>
      </c>
      <c r="AB114" s="1">
        <f>SEARCH(")",Sheet7!A114,1)</f>
        <v>17</v>
      </c>
      <c r="AC114" s="1" t="str">
        <f>MID(Sheet7!A114,SEARCH("(",Sheet7!A114,1)+1,SEARCH(")",Sheet7!A114,1)-SEARCH("(",Sheet7!A114,1)-1)</f>
        <v>WI</v>
      </c>
      <c r="AD114" s="1">
        <f>SEARCH(" ",Sheet7!A114,1)</f>
        <v>4</v>
      </c>
      <c r="AE114" s="1" t="str">
        <f>LEFT(Sheet7!A114,SEARCH(" ",Sheet7!A114,1)-1)</f>
        <v>IVA</v>
      </c>
      <c r="AF114" s="1" t="str">
        <f>MID(Sheet7!A114,SEARCH(" ",Sheet7!A114,1)+1,SEARCH("(",Sheet7!A114,1)-SEARCH(" ",Sheet7!A114,1)-2)</f>
        <v>Richards</v>
      </c>
      <c r="AG114" s="1">
        <f t="shared" si="25"/>
        <v>8</v>
      </c>
      <c r="AH114" s="1" t="str">
        <f t="shared" si="26"/>
        <v>RICHARDS</v>
      </c>
      <c r="AI114" s="1" t="str">
        <f t="shared" si="20"/>
        <v>IVA Richards belongs to West Indies</v>
      </c>
    </row>
    <row r="115" spans="1:35" x14ac:dyDescent="0.3">
      <c r="A115" s="1">
        <v>114</v>
      </c>
      <c r="B115" s="2">
        <v>32063</v>
      </c>
      <c r="C115" t="s">
        <v>65</v>
      </c>
      <c r="D115" s="1">
        <v>105</v>
      </c>
      <c r="E115" s="1" t="s">
        <v>432</v>
      </c>
      <c r="F115" s="1" t="s">
        <v>214</v>
      </c>
      <c r="H115" s="1">
        <v>124</v>
      </c>
      <c r="I115" s="1">
        <v>10</v>
      </c>
      <c r="J115" s="1">
        <v>1</v>
      </c>
      <c r="K115" s="1">
        <v>84.67</v>
      </c>
      <c r="L115" s="1">
        <v>1</v>
      </c>
      <c r="M115" s="1" t="s">
        <v>13</v>
      </c>
      <c r="N115" s="1" t="s">
        <v>23</v>
      </c>
      <c r="O115" s="1">
        <f t="shared" si="16"/>
        <v>13</v>
      </c>
      <c r="P115" s="1">
        <f t="shared" si="17"/>
        <v>10</v>
      </c>
      <c r="Q115" s="1">
        <f t="shared" si="18"/>
        <v>1987</v>
      </c>
      <c r="R115" s="1">
        <f t="shared" si="19"/>
        <v>3</v>
      </c>
      <c r="S115" s="1" t="str">
        <f t="shared" si="21"/>
        <v>Slow</v>
      </c>
      <c r="T115" s="1" t="str">
        <f t="shared" si="22"/>
        <v>Ok</v>
      </c>
      <c r="U115" s="1" t="b">
        <f t="shared" si="23"/>
        <v>0</v>
      </c>
      <c r="V115" s="1">
        <f t="shared" si="24"/>
        <v>0</v>
      </c>
      <c r="W115" s="1" t="str">
        <f>VLOOKUP(K115,Master!$G$8:$H$12,2,1)</f>
        <v>Slow</v>
      </c>
      <c r="X115" s="1" t="str">
        <f>HLOOKUP(K115,Master!$F$3:$J$4,2,1)</f>
        <v>Slow</v>
      </c>
      <c r="Y115" s="1" t="s">
        <v>561</v>
      </c>
      <c r="Z115" s="1" t="s">
        <v>831</v>
      </c>
      <c r="AA115" s="1">
        <f>SEARCH("(",Sheet7!A115,1)</f>
        <v>11</v>
      </c>
      <c r="AB115" s="1">
        <f>SEARCH(")",Sheet7!A115,1)</f>
        <v>14</v>
      </c>
      <c r="AC115" s="1" t="str">
        <f>MID(Sheet7!A115,SEARCH("(",Sheet7!A115,1)+1,SEARCH(")",Sheet7!A115,1)-SEARCH("(",Sheet7!A115,1)-1)</f>
        <v>WI</v>
      </c>
      <c r="AD115" s="1">
        <f>SEARCH(" ",Sheet7!A115,1)</f>
        <v>3</v>
      </c>
      <c r="AE115" s="1" t="str">
        <f>LEFT(Sheet7!A115,SEARCH(" ",Sheet7!A115,1)-1)</f>
        <v>DL</v>
      </c>
      <c r="AF115" s="1" t="str">
        <f>MID(Sheet7!A115,SEARCH(" ",Sheet7!A115,1)+1,SEARCH("(",Sheet7!A115,1)-SEARCH(" ",Sheet7!A115,1)-2)</f>
        <v>Haynes</v>
      </c>
      <c r="AG115" s="1">
        <f t="shared" si="25"/>
        <v>6</v>
      </c>
      <c r="AH115" s="1" t="str">
        <f t="shared" si="26"/>
        <v>HAYNES</v>
      </c>
      <c r="AI115" s="1" t="str">
        <f t="shared" si="20"/>
        <v>DL Haynes belongs to West Indies</v>
      </c>
    </row>
    <row r="116" spans="1:35" x14ac:dyDescent="0.3">
      <c r="A116" s="1">
        <v>115</v>
      </c>
      <c r="B116" s="2">
        <v>32070</v>
      </c>
      <c r="C116" t="s">
        <v>87</v>
      </c>
      <c r="D116" s="1">
        <v>113</v>
      </c>
      <c r="E116" s="1" t="s">
        <v>432</v>
      </c>
      <c r="F116" s="1" t="s">
        <v>214</v>
      </c>
      <c r="H116" s="1">
        <v>148</v>
      </c>
      <c r="I116" s="1">
        <v>5</v>
      </c>
      <c r="J116" s="1">
        <v>0</v>
      </c>
      <c r="K116" s="1">
        <v>76.349999999999994</v>
      </c>
      <c r="L116" s="1">
        <v>2</v>
      </c>
      <c r="M116" s="1" t="s">
        <v>34</v>
      </c>
      <c r="N116" s="1" t="s">
        <v>23</v>
      </c>
      <c r="O116" s="1">
        <f t="shared" si="16"/>
        <v>20</v>
      </c>
      <c r="P116" s="1">
        <f t="shared" si="17"/>
        <v>10</v>
      </c>
      <c r="Q116" s="1">
        <f t="shared" si="18"/>
        <v>1987</v>
      </c>
      <c r="R116" s="1">
        <f t="shared" si="19"/>
        <v>3</v>
      </c>
      <c r="S116" s="1" t="str">
        <f t="shared" si="21"/>
        <v>Slow</v>
      </c>
      <c r="T116" s="1" t="str">
        <f t="shared" si="22"/>
        <v>Ok</v>
      </c>
      <c r="U116" s="1" t="b">
        <f t="shared" si="23"/>
        <v>0</v>
      </c>
      <c r="V116" s="1">
        <f t="shared" si="24"/>
        <v>0</v>
      </c>
      <c r="W116" s="1" t="str">
        <f>VLOOKUP(K116,Master!$G$8:$H$12,2,1)</f>
        <v>Slow</v>
      </c>
      <c r="X116" s="1" t="str">
        <f>HLOOKUP(K116,Master!$F$3:$J$4,2,1)</f>
        <v>Slow</v>
      </c>
      <c r="Y116" s="1" t="s">
        <v>596</v>
      </c>
      <c r="Z116" s="1" t="s">
        <v>833</v>
      </c>
      <c r="AA116" s="1">
        <f>SEARCH("(",Sheet7!A116,1)</f>
        <v>13</v>
      </c>
      <c r="AB116" s="1">
        <f>SEARCH(")",Sheet7!A116,1)</f>
        <v>17</v>
      </c>
      <c r="AC116" s="1" t="str">
        <f>MID(Sheet7!A116,SEARCH("(",Sheet7!A116,1)+1,SEARCH(")",Sheet7!A116,1)-SEARCH("(",Sheet7!A116,1)-1)</f>
        <v>Pak</v>
      </c>
      <c r="AD116" s="1">
        <f>SEARCH(" ",Sheet7!A116,1)</f>
        <v>7</v>
      </c>
      <c r="AE116" s="1" t="str">
        <f>LEFT(Sheet7!A116,SEARCH(" ",Sheet7!A116,1)-1)</f>
        <v>Rameez</v>
      </c>
      <c r="AF116" s="1" t="str">
        <f>MID(Sheet7!A116,SEARCH(" ",Sheet7!A116,1)+1,SEARCH("(",Sheet7!A116,1)-SEARCH(" ",Sheet7!A116,1)-2)</f>
        <v>Raja</v>
      </c>
      <c r="AG116" s="1">
        <f t="shared" si="25"/>
        <v>4</v>
      </c>
      <c r="AH116" s="1" t="str">
        <f t="shared" si="26"/>
        <v>RAJA</v>
      </c>
      <c r="AI116" s="1" t="str">
        <f t="shared" si="20"/>
        <v>Rameez Raja belongs to Pakistan</v>
      </c>
    </row>
    <row r="117" spans="1:35" x14ac:dyDescent="0.3">
      <c r="A117" s="1">
        <v>116</v>
      </c>
      <c r="B117" s="2">
        <v>32075</v>
      </c>
      <c r="C117" t="s">
        <v>72</v>
      </c>
      <c r="D117" s="1">
        <v>100</v>
      </c>
      <c r="E117" s="1" t="s">
        <v>432</v>
      </c>
      <c r="F117" s="1" t="s">
        <v>214</v>
      </c>
      <c r="H117" s="1">
        <v>95</v>
      </c>
      <c r="I117" s="1">
        <v>10</v>
      </c>
      <c r="J117" s="1">
        <v>0</v>
      </c>
      <c r="K117" s="1">
        <v>105.26</v>
      </c>
      <c r="L117" s="1">
        <v>1</v>
      </c>
      <c r="M117" s="1" t="s">
        <v>13</v>
      </c>
      <c r="N117" s="1" t="s">
        <v>372</v>
      </c>
      <c r="O117" s="1">
        <f t="shared" si="16"/>
        <v>25</v>
      </c>
      <c r="P117" s="1">
        <f t="shared" si="17"/>
        <v>10</v>
      </c>
      <c r="Q117" s="1">
        <f t="shared" si="18"/>
        <v>1987</v>
      </c>
      <c r="R117" s="1">
        <f t="shared" si="19"/>
        <v>1</v>
      </c>
      <c r="S117" s="1" t="str">
        <f t="shared" si="21"/>
        <v>Ok</v>
      </c>
      <c r="T117" s="1" t="str">
        <f t="shared" si="22"/>
        <v>Ok</v>
      </c>
      <c r="U117" s="1" t="b">
        <f t="shared" si="23"/>
        <v>0</v>
      </c>
      <c r="V117" s="1">
        <f t="shared" si="24"/>
        <v>0</v>
      </c>
      <c r="W117" s="1" t="str">
        <f>VLOOKUP(K117,Master!$G$8:$H$12,2,1)</f>
        <v>Ok</v>
      </c>
      <c r="X117" s="1" t="str">
        <f>HLOOKUP(K117,Master!$F$3:$J$4,2,1)</f>
        <v>Ok</v>
      </c>
      <c r="Y117" s="1" t="s">
        <v>597</v>
      </c>
      <c r="Z117" s="1" t="s">
        <v>833</v>
      </c>
      <c r="AA117" s="1">
        <f>SEARCH("(",Sheet7!A117,1)</f>
        <v>14</v>
      </c>
      <c r="AB117" s="1">
        <f>SEARCH(")",Sheet7!A117,1)</f>
        <v>18</v>
      </c>
      <c r="AC117" s="1" t="str">
        <f>MID(Sheet7!A117,SEARCH("(",Sheet7!A117,1)+1,SEARCH(")",Sheet7!A117,1)-SEARCH("(",Sheet7!A117,1)-1)</f>
        <v>Pak</v>
      </c>
      <c r="AD117" s="1">
        <f>SEARCH(" ",Sheet7!A117,1)</f>
        <v>7</v>
      </c>
      <c r="AE117" s="1" t="str">
        <f>LEFT(Sheet7!A117,SEARCH(" ",Sheet7!A117,1)-1)</f>
        <v>Saleem</v>
      </c>
      <c r="AF117" s="1" t="str">
        <f>MID(Sheet7!A117,SEARCH(" ",Sheet7!A117,1)+1,SEARCH("(",Sheet7!A117,1)-SEARCH(" ",Sheet7!A117,1)-2)</f>
        <v>Malik</v>
      </c>
      <c r="AG117" s="1">
        <f t="shared" si="25"/>
        <v>5</v>
      </c>
      <c r="AH117" s="1" t="str">
        <f t="shared" si="26"/>
        <v>MALIK</v>
      </c>
      <c r="AI117" s="1" t="str">
        <f t="shared" si="20"/>
        <v>Saleem Malik belongs to Pakistan</v>
      </c>
    </row>
    <row r="118" spans="1:35" x14ac:dyDescent="0.3">
      <c r="A118" s="1">
        <v>117</v>
      </c>
      <c r="B118" s="2">
        <v>32077</v>
      </c>
      <c r="C118" t="s">
        <v>109</v>
      </c>
      <c r="D118" s="1">
        <v>126</v>
      </c>
      <c r="E118" s="1" t="s">
        <v>430</v>
      </c>
      <c r="F118" s="1">
        <v>206</v>
      </c>
      <c r="H118" s="1">
        <v>149</v>
      </c>
      <c r="I118" s="1">
        <v>12</v>
      </c>
      <c r="J118" s="1">
        <v>3</v>
      </c>
      <c r="K118" s="1">
        <v>84.56</v>
      </c>
      <c r="L118" s="1">
        <v>1</v>
      </c>
      <c r="M118" s="1" t="s">
        <v>31</v>
      </c>
      <c r="N118" s="1" t="s">
        <v>206</v>
      </c>
      <c r="O118" s="1">
        <f t="shared" si="16"/>
        <v>27</v>
      </c>
      <c r="P118" s="1">
        <f t="shared" si="17"/>
        <v>10</v>
      </c>
      <c r="Q118" s="1">
        <f t="shared" si="18"/>
        <v>1987</v>
      </c>
      <c r="R118" s="1">
        <f t="shared" si="19"/>
        <v>3</v>
      </c>
      <c r="S118" s="1" t="str">
        <f t="shared" si="21"/>
        <v>Slow</v>
      </c>
      <c r="T118" s="1" t="str">
        <f t="shared" si="22"/>
        <v>Ok</v>
      </c>
      <c r="U118" s="1" t="b">
        <f t="shared" si="23"/>
        <v>0</v>
      </c>
      <c r="V118" s="1">
        <f t="shared" si="24"/>
        <v>0</v>
      </c>
      <c r="W118" s="1" t="str">
        <f>VLOOKUP(K118,Master!$G$8:$H$12,2,1)</f>
        <v>Slow</v>
      </c>
      <c r="X118" s="1" t="str">
        <f>HLOOKUP(K118,Master!$F$3:$J$4,2,1)</f>
        <v>Slow</v>
      </c>
      <c r="Y118" s="1" t="s">
        <v>586</v>
      </c>
      <c r="Z118" s="1" t="s">
        <v>834</v>
      </c>
      <c r="AA118" s="1">
        <f>SEARCH("(",Sheet7!A118,1)</f>
        <v>10</v>
      </c>
      <c r="AB118" s="1">
        <f>SEARCH(")",Sheet7!A118,1)</f>
        <v>14</v>
      </c>
      <c r="AC118" s="1" t="str">
        <f>MID(Sheet7!A118,SEARCH("(",Sheet7!A118,1)+1,SEARCH(")",Sheet7!A118,1)-SEARCH("(",Sheet7!A118,1)-1)</f>
        <v>Aus</v>
      </c>
      <c r="AD118" s="1">
        <f>SEARCH(" ",Sheet7!A118,1)</f>
        <v>3</v>
      </c>
      <c r="AE118" s="1" t="str">
        <f>LEFT(Sheet7!A118,SEARCH(" ",Sheet7!A118,1)-1)</f>
        <v>GR</v>
      </c>
      <c r="AF118" s="1" t="str">
        <f>MID(Sheet7!A118,SEARCH(" ",Sheet7!A118,1)+1,SEARCH("(",Sheet7!A118,1)-SEARCH(" ",Sheet7!A118,1)-2)</f>
        <v>Marsh</v>
      </c>
      <c r="AG118" s="1">
        <f t="shared" si="25"/>
        <v>5</v>
      </c>
      <c r="AH118" s="1" t="str">
        <f t="shared" si="26"/>
        <v>MARSH</v>
      </c>
      <c r="AI118" s="1" t="str">
        <f t="shared" si="20"/>
        <v>GR Marsh belongs to Australia</v>
      </c>
    </row>
    <row r="119" spans="1:35" x14ac:dyDescent="0.3">
      <c r="A119" s="1">
        <v>118</v>
      </c>
      <c r="B119" s="2">
        <v>32080</v>
      </c>
      <c r="C119" t="s">
        <v>83</v>
      </c>
      <c r="D119" s="1">
        <v>110</v>
      </c>
      <c r="E119" s="1" t="s">
        <v>432</v>
      </c>
      <c r="F119" s="1" t="s">
        <v>214</v>
      </c>
      <c r="H119" s="1">
        <v>135</v>
      </c>
      <c r="I119" s="1">
        <v>8</v>
      </c>
      <c r="J119" s="1">
        <v>2</v>
      </c>
      <c r="K119" s="1">
        <v>81.48</v>
      </c>
      <c r="L119" s="1">
        <v>1</v>
      </c>
      <c r="M119" s="1" t="s">
        <v>9</v>
      </c>
      <c r="N119" s="1" t="s">
        <v>23</v>
      </c>
      <c r="O119" s="1">
        <f t="shared" si="16"/>
        <v>30</v>
      </c>
      <c r="P119" s="1">
        <f t="shared" si="17"/>
        <v>10</v>
      </c>
      <c r="Q119" s="1">
        <f t="shared" si="18"/>
        <v>1987</v>
      </c>
      <c r="R119" s="1">
        <f t="shared" si="19"/>
        <v>6</v>
      </c>
      <c r="S119" s="1" t="str">
        <f t="shared" si="21"/>
        <v>Slow</v>
      </c>
      <c r="T119" s="1" t="str">
        <f t="shared" si="22"/>
        <v>Ok</v>
      </c>
      <c r="U119" s="1" t="b">
        <f t="shared" si="23"/>
        <v>0</v>
      </c>
      <c r="V119" s="1">
        <f t="shared" si="24"/>
        <v>0</v>
      </c>
      <c r="W119" s="1" t="str">
        <f>VLOOKUP(K119,Master!$G$8:$H$12,2,1)</f>
        <v>Slow</v>
      </c>
      <c r="X119" s="1" t="str">
        <f>HLOOKUP(K119,Master!$F$3:$J$4,2,1)</f>
        <v>Slow</v>
      </c>
      <c r="Y119" s="1" t="s">
        <v>591</v>
      </c>
      <c r="Z119" s="1" t="s">
        <v>831</v>
      </c>
      <c r="AA119" s="1">
        <f>SEARCH("(",Sheet7!A119,1)</f>
        <v>15</v>
      </c>
      <c r="AB119" s="1">
        <f>SEARCH(")",Sheet7!A119,1)</f>
        <v>18</v>
      </c>
      <c r="AC119" s="1" t="str">
        <f>MID(Sheet7!A119,SEARCH("(",Sheet7!A119,1)+1,SEARCH(")",Sheet7!A119,1)-SEARCH("(",Sheet7!A119,1)-1)</f>
        <v>WI</v>
      </c>
      <c r="AD119" s="1">
        <f>SEARCH(" ",Sheet7!A119,1)</f>
        <v>3</v>
      </c>
      <c r="AE119" s="1" t="str">
        <f>LEFT(Sheet7!A119,SEARCH(" ",Sheet7!A119,1)-1)</f>
        <v>RB</v>
      </c>
      <c r="AF119" s="1" t="str">
        <f>MID(Sheet7!A119,SEARCH(" ",Sheet7!A119,1)+1,SEARCH("(",Sheet7!A119,1)-SEARCH(" ",Sheet7!A119,1)-2)</f>
        <v>Richardson</v>
      </c>
      <c r="AG119" s="1">
        <f t="shared" si="25"/>
        <v>10</v>
      </c>
      <c r="AH119" s="1" t="str">
        <f t="shared" si="26"/>
        <v>RICHARDSON</v>
      </c>
      <c r="AI119" s="1" t="str">
        <f t="shared" si="20"/>
        <v>RB Richardson belongs to West Indies</v>
      </c>
    </row>
    <row r="120" spans="1:35" x14ac:dyDescent="0.3">
      <c r="A120" s="1">
        <v>119</v>
      </c>
      <c r="B120" s="2">
        <v>32081</v>
      </c>
      <c r="C120" t="s">
        <v>141</v>
      </c>
      <c r="D120" s="1">
        <v>103</v>
      </c>
      <c r="E120" s="1" t="s">
        <v>430</v>
      </c>
      <c r="F120" s="1">
        <v>149</v>
      </c>
      <c r="H120" s="1">
        <v>88</v>
      </c>
      <c r="I120" s="1">
        <v>10</v>
      </c>
      <c r="J120" s="1">
        <v>3</v>
      </c>
      <c r="K120" s="1">
        <v>117.04</v>
      </c>
      <c r="L120" s="1">
        <v>2</v>
      </c>
      <c r="M120" s="1" t="s">
        <v>31</v>
      </c>
      <c r="N120" s="1" t="s">
        <v>231</v>
      </c>
      <c r="O120" s="1">
        <f t="shared" si="16"/>
        <v>31</v>
      </c>
      <c r="P120" s="1">
        <f t="shared" si="17"/>
        <v>10</v>
      </c>
      <c r="Q120" s="1">
        <f t="shared" si="18"/>
        <v>1987</v>
      </c>
      <c r="R120" s="1">
        <f t="shared" si="19"/>
        <v>7</v>
      </c>
      <c r="S120" s="1" t="str">
        <f t="shared" si="21"/>
        <v>Ok</v>
      </c>
      <c r="T120" s="1" t="str">
        <f t="shared" si="22"/>
        <v>Ok</v>
      </c>
      <c r="U120" s="1" t="b">
        <f t="shared" si="23"/>
        <v>0</v>
      </c>
      <c r="V120" s="1">
        <f t="shared" si="24"/>
        <v>0</v>
      </c>
      <c r="W120" s="1" t="str">
        <f>VLOOKUP(K120,Master!$G$8:$H$12,2,1)</f>
        <v>Ok</v>
      </c>
      <c r="X120" s="1" t="str">
        <f>HLOOKUP(K120,Master!$F$3:$J$4,2,1)</f>
        <v>Ok</v>
      </c>
      <c r="Y120" s="1" t="s">
        <v>598</v>
      </c>
      <c r="Z120" s="1" t="s">
        <v>4</v>
      </c>
      <c r="AA120" s="1">
        <f>SEARCH("(",Sheet7!A120,1)</f>
        <v>13</v>
      </c>
      <c r="AB120" s="1">
        <f>SEARCH(")",Sheet7!A120,1)</f>
        <v>19</v>
      </c>
      <c r="AC120" s="1" t="str">
        <f>MID(Sheet7!A120,SEARCH("(",Sheet7!A120,1)+1,SEARCH(")",Sheet7!A120,1)-SEARCH("(",Sheet7!A120,1)-1)</f>
        <v>India</v>
      </c>
      <c r="AD120" s="1">
        <f>SEARCH(" ",Sheet7!A120,1)</f>
        <v>3</v>
      </c>
      <c r="AE120" s="1" t="str">
        <f>LEFT(Sheet7!A120,SEARCH(" ",Sheet7!A120,1)-1)</f>
        <v>SM</v>
      </c>
      <c r="AF120" s="1" t="str">
        <f>MID(Sheet7!A120,SEARCH(" ",Sheet7!A120,1)+1,SEARCH("(",Sheet7!A120,1)-SEARCH(" ",Sheet7!A120,1)-2)</f>
        <v>Gavaskar</v>
      </c>
      <c r="AG120" s="1">
        <f t="shared" si="25"/>
        <v>8</v>
      </c>
      <c r="AH120" s="1" t="str">
        <f t="shared" si="26"/>
        <v>GAVASKAR</v>
      </c>
      <c r="AI120" s="1" t="e">
        <f t="shared" si="20"/>
        <v>#N/A</v>
      </c>
    </row>
    <row r="121" spans="1:35" x14ac:dyDescent="0.3">
      <c r="A121" s="1">
        <v>120</v>
      </c>
      <c r="B121" s="2">
        <v>32086</v>
      </c>
      <c r="C121" t="s">
        <v>111</v>
      </c>
      <c r="D121" s="1">
        <v>115</v>
      </c>
      <c r="E121" s="1" t="s">
        <v>432</v>
      </c>
      <c r="F121" s="1" t="s">
        <v>214</v>
      </c>
      <c r="H121" s="1">
        <v>136</v>
      </c>
      <c r="I121" s="1">
        <v>11</v>
      </c>
      <c r="J121" s="1">
        <v>0</v>
      </c>
      <c r="K121" s="1">
        <v>84.55</v>
      </c>
      <c r="L121" s="1">
        <v>1</v>
      </c>
      <c r="M121" s="1" t="s">
        <v>4</v>
      </c>
      <c r="N121" s="1" t="s">
        <v>55</v>
      </c>
      <c r="O121" s="1">
        <f t="shared" si="16"/>
        <v>5</v>
      </c>
      <c r="P121" s="1">
        <f t="shared" si="17"/>
        <v>11</v>
      </c>
      <c r="Q121" s="1">
        <f t="shared" si="18"/>
        <v>1987</v>
      </c>
      <c r="R121" s="1">
        <f t="shared" si="19"/>
        <v>5</v>
      </c>
      <c r="S121" s="1" t="str">
        <f t="shared" si="21"/>
        <v>Slow</v>
      </c>
      <c r="T121" s="1" t="str">
        <f t="shared" si="22"/>
        <v>Ok</v>
      </c>
      <c r="U121" s="1" t="b">
        <f t="shared" si="23"/>
        <v>0</v>
      </c>
      <c r="V121" s="1">
        <f t="shared" si="24"/>
        <v>0</v>
      </c>
      <c r="W121" s="1" t="str">
        <f>VLOOKUP(K121,Master!$G$8:$H$12,2,1)</f>
        <v>Slow</v>
      </c>
      <c r="X121" s="1" t="str">
        <f>HLOOKUP(K121,Master!$F$3:$J$4,2,1)</f>
        <v>Slow</v>
      </c>
      <c r="Y121" s="1" t="s">
        <v>566</v>
      </c>
      <c r="Z121" s="1" t="s">
        <v>830</v>
      </c>
      <c r="AA121" s="1">
        <f>SEARCH("(",Sheet7!A121,1)</f>
        <v>10</v>
      </c>
      <c r="AB121" s="1">
        <f>SEARCH(")",Sheet7!A121,1)</f>
        <v>14</v>
      </c>
      <c r="AC121" s="1" t="str">
        <f>MID(Sheet7!A121,SEARCH("(",Sheet7!A121,1)+1,SEARCH(")",Sheet7!A121,1)-SEARCH("(",Sheet7!A121,1)-1)</f>
        <v>Eng</v>
      </c>
      <c r="AD121" s="1">
        <f>SEARCH(" ",Sheet7!A121,1)</f>
        <v>3</v>
      </c>
      <c r="AE121" s="1" t="str">
        <f>LEFT(Sheet7!A121,SEARCH(" ",Sheet7!A121,1)-1)</f>
        <v>GA</v>
      </c>
      <c r="AF121" s="1" t="str">
        <f>MID(Sheet7!A121,SEARCH(" ",Sheet7!A121,1)+1,SEARCH("(",Sheet7!A121,1)-SEARCH(" ",Sheet7!A121,1)-2)</f>
        <v>Gooch</v>
      </c>
      <c r="AG121" s="1">
        <f t="shared" si="25"/>
        <v>5</v>
      </c>
      <c r="AH121" s="1" t="str">
        <f t="shared" si="26"/>
        <v>GOOCH</v>
      </c>
      <c r="AI121" s="1" t="str">
        <f t="shared" si="20"/>
        <v>GA Gooch belongs to England</v>
      </c>
    </row>
    <row r="122" spans="1:35" x14ac:dyDescent="0.3">
      <c r="A122" s="1">
        <v>121</v>
      </c>
      <c r="B122" s="2">
        <v>32101</v>
      </c>
      <c r="C122" t="s">
        <v>111</v>
      </c>
      <c r="D122" s="1">
        <v>142</v>
      </c>
      <c r="E122" s="1" t="s">
        <v>432</v>
      </c>
      <c r="F122" s="1" t="s">
        <v>214</v>
      </c>
      <c r="H122" s="1">
        <v>134</v>
      </c>
      <c r="I122" s="1">
        <v>14</v>
      </c>
      <c r="J122" s="1">
        <v>0</v>
      </c>
      <c r="K122" s="1">
        <v>105.97</v>
      </c>
      <c r="L122" s="1">
        <v>1</v>
      </c>
      <c r="M122" s="1" t="s">
        <v>9</v>
      </c>
      <c r="N122" s="1" t="s">
        <v>23</v>
      </c>
      <c r="O122" s="1">
        <f t="shared" si="16"/>
        <v>20</v>
      </c>
      <c r="P122" s="1">
        <f t="shared" si="17"/>
        <v>11</v>
      </c>
      <c r="Q122" s="1">
        <f t="shared" si="18"/>
        <v>1987</v>
      </c>
      <c r="R122" s="1">
        <f t="shared" si="19"/>
        <v>6</v>
      </c>
      <c r="S122" s="1" t="str">
        <f t="shared" si="21"/>
        <v>Ok</v>
      </c>
      <c r="T122" s="1" t="str">
        <f t="shared" si="22"/>
        <v>Ok</v>
      </c>
      <c r="U122" s="1" t="b">
        <f t="shared" si="23"/>
        <v>0</v>
      </c>
      <c r="V122" s="1">
        <f t="shared" si="24"/>
        <v>0</v>
      </c>
      <c r="W122" s="1" t="str">
        <f>VLOOKUP(K122,Master!$G$8:$H$12,2,1)</f>
        <v>Ok</v>
      </c>
      <c r="X122" s="1" t="str">
        <f>HLOOKUP(K122,Master!$F$3:$J$4,2,1)</f>
        <v>Ok</v>
      </c>
      <c r="Y122" s="1" t="s">
        <v>566</v>
      </c>
      <c r="Z122" s="1" t="s">
        <v>830</v>
      </c>
      <c r="AA122" s="1">
        <f>SEARCH("(",Sheet7!A122,1)</f>
        <v>10</v>
      </c>
      <c r="AB122" s="1">
        <f>SEARCH(")",Sheet7!A122,1)</f>
        <v>14</v>
      </c>
      <c r="AC122" s="1" t="str">
        <f>MID(Sheet7!A122,SEARCH("(",Sheet7!A122,1)+1,SEARCH(")",Sheet7!A122,1)-SEARCH("(",Sheet7!A122,1)-1)</f>
        <v>Eng</v>
      </c>
      <c r="AD122" s="1">
        <f>SEARCH(" ",Sheet7!A122,1)</f>
        <v>3</v>
      </c>
      <c r="AE122" s="1" t="str">
        <f>LEFT(Sheet7!A122,SEARCH(" ",Sheet7!A122,1)-1)</f>
        <v>GA</v>
      </c>
      <c r="AF122" s="1" t="str">
        <f>MID(Sheet7!A122,SEARCH(" ",Sheet7!A122,1)+1,SEARCH("(",Sheet7!A122,1)-SEARCH(" ",Sheet7!A122,1)-2)</f>
        <v>Gooch</v>
      </c>
      <c r="AG122" s="1">
        <f t="shared" si="25"/>
        <v>5</v>
      </c>
      <c r="AH122" s="1" t="str">
        <f t="shared" si="26"/>
        <v>GOOCH</v>
      </c>
      <c r="AI122" s="1" t="str">
        <f t="shared" si="20"/>
        <v>GA Gooch belongs to England</v>
      </c>
    </row>
    <row r="123" spans="1:35" x14ac:dyDescent="0.3">
      <c r="A123" s="1">
        <v>122</v>
      </c>
      <c r="B123" s="2">
        <v>32147</v>
      </c>
      <c r="C123" t="s">
        <v>77</v>
      </c>
      <c r="D123" s="1">
        <v>110</v>
      </c>
      <c r="E123" s="1" t="s">
        <v>430</v>
      </c>
      <c r="F123" s="1" t="s">
        <v>214</v>
      </c>
      <c r="H123" s="1">
        <v>77</v>
      </c>
      <c r="I123" s="1">
        <v>7</v>
      </c>
      <c r="J123" s="1">
        <v>7</v>
      </c>
      <c r="K123" s="1">
        <v>142.85</v>
      </c>
      <c r="L123" s="1">
        <v>2</v>
      </c>
      <c r="M123" s="1" t="s">
        <v>4</v>
      </c>
      <c r="N123" s="1" t="s">
        <v>38</v>
      </c>
      <c r="O123" s="1">
        <f t="shared" si="16"/>
        <v>5</v>
      </c>
      <c r="P123" s="1">
        <f t="shared" si="17"/>
        <v>1</v>
      </c>
      <c r="Q123" s="1">
        <f t="shared" si="18"/>
        <v>1988</v>
      </c>
      <c r="R123" s="1">
        <f t="shared" si="19"/>
        <v>3</v>
      </c>
      <c r="S123" s="1" t="str">
        <f t="shared" si="21"/>
        <v>Ok</v>
      </c>
      <c r="T123" s="1" t="str">
        <f t="shared" si="22"/>
        <v>Ok</v>
      </c>
      <c r="U123" s="1" t="b">
        <f t="shared" si="23"/>
        <v>0</v>
      </c>
      <c r="V123" s="1">
        <f t="shared" si="24"/>
        <v>0</v>
      </c>
      <c r="W123" s="1" t="str">
        <f>VLOOKUP(K123,Master!$G$8:$H$12,2,1)</f>
        <v>Ok</v>
      </c>
      <c r="X123" s="1" t="str">
        <f>HLOOKUP(K123,Master!$F$3:$J$4,2,1)</f>
        <v>Ok</v>
      </c>
      <c r="Y123" s="1" t="s">
        <v>559</v>
      </c>
      <c r="Z123" s="1" t="s">
        <v>831</v>
      </c>
      <c r="AA123" s="1">
        <f>SEARCH("(",Sheet7!A123,1)</f>
        <v>14</v>
      </c>
      <c r="AB123" s="1">
        <f>SEARCH(")",Sheet7!A123,1)</f>
        <v>17</v>
      </c>
      <c r="AC123" s="1" t="str">
        <f>MID(Sheet7!A123,SEARCH("(",Sheet7!A123,1)+1,SEARCH(")",Sheet7!A123,1)-SEARCH("(",Sheet7!A123,1)-1)</f>
        <v>WI</v>
      </c>
      <c r="AD123" s="1">
        <f>SEARCH(" ",Sheet7!A123,1)</f>
        <v>4</v>
      </c>
      <c r="AE123" s="1" t="str">
        <f>LEFT(Sheet7!A123,SEARCH(" ",Sheet7!A123,1)-1)</f>
        <v>IVA</v>
      </c>
      <c r="AF123" s="1" t="str">
        <f>MID(Sheet7!A123,SEARCH(" ",Sheet7!A123,1)+1,SEARCH("(",Sheet7!A123,1)-SEARCH(" ",Sheet7!A123,1)-2)</f>
        <v>Richards</v>
      </c>
      <c r="AG123" s="1">
        <f t="shared" si="25"/>
        <v>8</v>
      </c>
      <c r="AH123" s="1" t="str">
        <f t="shared" si="26"/>
        <v>RICHARDS</v>
      </c>
      <c r="AI123" s="1" t="str">
        <f t="shared" si="20"/>
        <v>IVA Richards belongs to West Indies</v>
      </c>
    </row>
    <row r="124" spans="1:35" x14ac:dyDescent="0.3">
      <c r="A124" s="1">
        <v>123</v>
      </c>
      <c r="B124" s="2">
        <v>32152</v>
      </c>
      <c r="C124" t="s">
        <v>85</v>
      </c>
      <c r="D124" s="1">
        <v>122</v>
      </c>
      <c r="E124" s="1" t="s">
        <v>432</v>
      </c>
      <c r="F124" s="1" t="s">
        <v>214</v>
      </c>
      <c r="H124" s="1">
        <v>130</v>
      </c>
      <c r="I124" s="1">
        <v>15</v>
      </c>
      <c r="J124" s="1">
        <v>0</v>
      </c>
      <c r="K124" s="1">
        <v>93.84</v>
      </c>
      <c r="L124" s="1">
        <v>1</v>
      </c>
      <c r="M124" s="1" t="s">
        <v>13</v>
      </c>
      <c r="N124" s="1" t="s">
        <v>45</v>
      </c>
      <c r="O124" s="1">
        <f t="shared" si="16"/>
        <v>10</v>
      </c>
      <c r="P124" s="1">
        <f t="shared" si="17"/>
        <v>1</v>
      </c>
      <c r="Q124" s="1">
        <f t="shared" si="18"/>
        <v>1988</v>
      </c>
      <c r="R124" s="1">
        <f t="shared" si="19"/>
        <v>1</v>
      </c>
      <c r="S124" s="1" t="str">
        <f t="shared" si="21"/>
        <v>Slow</v>
      </c>
      <c r="T124" s="1" t="str">
        <f t="shared" si="22"/>
        <v>Ok</v>
      </c>
      <c r="U124" s="1" t="b">
        <f t="shared" si="23"/>
        <v>0</v>
      </c>
      <c r="V124" s="1">
        <f t="shared" si="24"/>
        <v>0</v>
      </c>
      <c r="W124" s="1" t="str">
        <f>VLOOKUP(K124,Master!$G$8:$H$12,2,1)</f>
        <v>Slow</v>
      </c>
      <c r="X124" s="1" t="str">
        <f>HLOOKUP(K124,Master!$F$3:$J$4,2,1)</f>
        <v>Slow</v>
      </c>
      <c r="Y124" s="1" t="s">
        <v>588</v>
      </c>
      <c r="Z124" s="1" t="s">
        <v>834</v>
      </c>
      <c r="AA124" s="1">
        <f>SEARCH("(",Sheet7!A124,1)</f>
        <v>9</v>
      </c>
      <c r="AB124" s="1">
        <f>SEARCH(")",Sheet7!A124,1)</f>
        <v>13</v>
      </c>
      <c r="AC124" s="1" t="str">
        <f>MID(Sheet7!A124,SEARCH("(",Sheet7!A124,1)+1,SEARCH(")",Sheet7!A124,1)-SEARCH("(",Sheet7!A124,1)-1)</f>
        <v>Aus</v>
      </c>
      <c r="AD124" s="1">
        <f>SEARCH(" ",Sheet7!A124,1)</f>
        <v>3</v>
      </c>
      <c r="AE124" s="1" t="str">
        <f>LEFT(Sheet7!A124,SEARCH(" ",Sheet7!A124,1)-1)</f>
        <v>DC</v>
      </c>
      <c r="AF124" s="1" t="str">
        <f>MID(Sheet7!A124,SEARCH(" ",Sheet7!A124,1)+1,SEARCH("(",Sheet7!A124,1)-SEARCH(" ",Sheet7!A124,1)-2)</f>
        <v>Boon</v>
      </c>
      <c r="AG124" s="1">
        <f t="shared" si="25"/>
        <v>4</v>
      </c>
      <c r="AH124" s="1" t="str">
        <f t="shared" si="26"/>
        <v>BOON</v>
      </c>
      <c r="AI124" s="1" t="str">
        <f t="shared" si="20"/>
        <v>DC Boon belongs to Australia</v>
      </c>
    </row>
    <row r="125" spans="1:35" x14ac:dyDescent="0.3">
      <c r="A125" s="1">
        <v>124</v>
      </c>
      <c r="B125" s="2">
        <v>32161</v>
      </c>
      <c r="C125" t="s">
        <v>181</v>
      </c>
      <c r="D125" s="1">
        <v>100</v>
      </c>
      <c r="E125" s="1" t="s">
        <v>430</v>
      </c>
      <c r="F125" s="1" t="s">
        <v>214</v>
      </c>
      <c r="H125" s="1">
        <v>148</v>
      </c>
      <c r="I125" s="1">
        <v>4</v>
      </c>
      <c r="J125" s="1">
        <v>1</v>
      </c>
      <c r="K125" s="1">
        <v>67.56</v>
      </c>
      <c r="L125" s="1">
        <v>1</v>
      </c>
      <c r="M125" s="1" t="s">
        <v>11</v>
      </c>
      <c r="N125" s="1" t="s">
        <v>419</v>
      </c>
      <c r="O125" s="1">
        <f t="shared" si="16"/>
        <v>19</v>
      </c>
      <c r="P125" s="1">
        <f t="shared" si="17"/>
        <v>1</v>
      </c>
      <c r="Q125" s="1">
        <f t="shared" si="18"/>
        <v>1988</v>
      </c>
      <c r="R125" s="1">
        <f t="shared" si="19"/>
        <v>3</v>
      </c>
      <c r="S125" s="1" t="str">
        <f t="shared" si="21"/>
        <v>Slow</v>
      </c>
      <c r="T125" s="1" t="str">
        <f t="shared" si="22"/>
        <v>Ok</v>
      </c>
      <c r="U125" s="1" t="b">
        <f t="shared" si="23"/>
        <v>0</v>
      </c>
      <c r="V125" s="1">
        <f t="shared" si="24"/>
        <v>0</v>
      </c>
      <c r="W125" s="1" t="str">
        <f>VLOOKUP(K125,Master!$G$8:$H$12,2,1)</f>
        <v>Slow</v>
      </c>
      <c r="X125" s="1" t="str">
        <f>HLOOKUP(K125,Master!$F$3:$J$4,2,1)</f>
        <v>Slow</v>
      </c>
      <c r="Y125" s="1" t="s">
        <v>599</v>
      </c>
      <c r="Z125" s="1" t="s">
        <v>4</v>
      </c>
      <c r="AA125" s="1">
        <f>SEARCH("(",Sheet7!A125,1)</f>
        <v>12</v>
      </c>
      <c r="AB125" s="1">
        <f>SEARCH(")",Sheet7!A125,1)</f>
        <v>18</v>
      </c>
      <c r="AC125" s="1" t="str">
        <f>MID(Sheet7!A125,SEARCH("(",Sheet7!A125,1)+1,SEARCH(")",Sheet7!A125,1)-SEARCH("(",Sheet7!A125,1)-1)</f>
        <v>India</v>
      </c>
      <c r="AD125" s="1">
        <f>SEARCH(" ",Sheet7!A125,1)</f>
        <v>2</v>
      </c>
      <c r="AE125" s="1" t="str">
        <f>LEFT(Sheet7!A125,SEARCH(" ",Sheet7!A125,1)-1)</f>
        <v>M</v>
      </c>
      <c r="AF125" s="1" t="str">
        <f>MID(Sheet7!A125,SEARCH(" ",Sheet7!A125,1)+1,SEARCH("(",Sheet7!A125,1)-SEARCH(" ",Sheet7!A125,1)-2)</f>
        <v>Amarnath</v>
      </c>
      <c r="AG125" s="1">
        <f t="shared" si="25"/>
        <v>8</v>
      </c>
      <c r="AH125" s="1" t="str">
        <f t="shared" si="26"/>
        <v>AMARNATH</v>
      </c>
      <c r="AI125" s="1" t="e">
        <f t="shared" si="20"/>
        <v>#N/A</v>
      </c>
    </row>
    <row r="126" spans="1:35" x14ac:dyDescent="0.3">
      <c r="A126" s="1">
        <v>125</v>
      </c>
      <c r="B126" s="2">
        <v>32162</v>
      </c>
      <c r="C126" t="s">
        <v>109</v>
      </c>
      <c r="D126" s="1">
        <v>101</v>
      </c>
      <c r="E126" s="1" t="s">
        <v>432</v>
      </c>
      <c r="F126" s="1">
        <v>202</v>
      </c>
      <c r="H126" s="1">
        <v>148</v>
      </c>
      <c r="I126" s="1">
        <v>5</v>
      </c>
      <c r="J126" s="1">
        <v>0</v>
      </c>
      <c r="K126" s="1">
        <v>68.239999999999995</v>
      </c>
      <c r="L126" s="1">
        <v>1</v>
      </c>
      <c r="M126" s="1" t="s">
        <v>31</v>
      </c>
      <c r="N126" s="1" t="s">
        <v>56</v>
      </c>
      <c r="O126" s="1">
        <f t="shared" si="16"/>
        <v>20</v>
      </c>
      <c r="P126" s="1">
        <f t="shared" si="17"/>
        <v>1</v>
      </c>
      <c r="Q126" s="1">
        <f t="shared" si="18"/>
        <v>1988</v>
      </c>
      <c r="R126" s="1">
        <f t="shared" si="19"/>
        <v>4</v>
      </c>
      <c r="S126" s="1" t="str">
        <f t="shared" si="21"/>
        <v>Slow</v>
      </c>
      <c r="T126" s="1" t="str">
        <f t="shared" si="22"/>
        <v>Ok</v>
      </c>
      <c r="U126" s="1" t="b">
        <f t="shared" si="23"/>
        <v>0</v>
      </c>
      <c r="V126" s="1">
        <f t="shared" si="24"/>
        <v>0</v>
      </c>
      <c r="W126" s="1" t="str">
        <f>VLOOKUP(K126,Master!$G$8:$H$12,2,1)</f>
        <v>Slow</v>
      </c>
      <c r="X126" s="1" t="str">
        <f>HLOOKUP(K126,Master!$F$3:$J$4,2,1)</f>
        <v>Slow</v>
      </c>
      <c r="Y126" s="1" t="s">
        <v>586</v>
      </c>
      <c r="Z126" s="1" t="s">
        <v>834</v>
      </c>
      <c r="AA126" s="1">
        <f>SEARCH("(",Sheet7!A126,1)</f>
        <v>10</v>
      </c>
      <c r="AB126" s="1">
        <f>SEARCH(")",Sheet7!A126,1)</f>
        <v>14</v>
      </c>
      <c r="AC126" s="1" t="str">
        <f>MID(Sheet7!A126,SEARCH("(",Sheet7!A126,1)+1,SEARCH(")",Sheet7!A126,1)-SEARCH("(",Sheet7!A126,1)-1)</f>
        <v>Aus</v>
      </c>
      <c r="AD126" s="1">
        <f>SEARCH(" ",Sheet7!A126,1)</f>
        <v>3</v>
      </c>
      <c r="AE126" s="1" t="str">
        <f>LEFT(Sheet7!A126,SEARCH(" ",Sheet7!A126,1)-1)</f>
        <v>GR</v>
      </c>
      <c r="AF126" s="1" t="str">
        <f>MID(Sheet7!A126,SEARCH(" ",Sheet7!A126,1)+1,SEARCH("(",Sheet7!A126,1)-SEARCH(" ",Sheet7!A126,1)-2)</f>
        <v>Marsh</v>
      </c>
      <c r="AG126" s="1">
        <f t="shared" si="25"/>
        <v>5</v>
      </c>
      <c r="AH126" s="1" t="str">
        <f t="shared" si="26"/>
        <v>MARSH</v>
      </c>
      <c r="AI126" s="1" t="str">
        <f t="shared" si="20"/>
        <v>GR Marsh belongs to Australia</v>
      </c>
    </row>
    <row r="127" spans="1:35" x14ac:dyDescent="0.3">
      <c r="A127" s="1">
        <v>126</v>
      </c>
      <c r="B127" s="2">
        <v>32164</v>
      </c>
      <c r="C127" t="s">
        <v>88</v>
      </c>
      <c r="D127" s="1">
        <v>113</v>
      </c>
      <c r="E127" s="1" t="s">
        <v>430</v>
      </c>
      <c r="F127" s="1" t="s">
        <v>214</v>
      </c>
      <c r="H127" s="1">
        <v>97</v>
      </c>
      <c r="I127" s="1">
        <v>12</v>
      </c>
      <c r="J127" s="1">
        <v>2</v>
      </c>
      <c r="K127" s="1">
        <v>116.49</v>
      </c>
      <c r="L127" s="1">
        <v>1</v>
      </c>
      <c r="M127" s="1" t="s">
        <v>4</v>
      </c>
      <c r="N127" s="1" t="s">
        <v>6</v>
      </c>
      <c r="O127" s="1">
        <f t="shared" si="16"/>
        <v>22</v>
      </c>
      <c r="P127" s="1">
        <f t="shared" si="17"/>
        <v>1</v>
      </c>
      <c r="Q127" s="1">
        <f t="shared" si="18"/>
        <v>1988</v>
      </c>
      <c r="R127" s="1">
        <f t="shared" si="19"/>
        <v>6</v>
      </c>
      <c r="S127" s="1" t="str">
        <f t="shared" si="21"/>
        <v>Ok</v>
      </c>
      <c r="T127" s="1" t="str">
        <f t="shared" si="22"/>
        <v>Ok</v>
      </c>
      <c r="U127" s="1" t="b">
        <f t="shared" si="23"/>
        <v>0</v>
      </c>
      <c r="V127" s="1">
        <f t="shared" si="24"/>
        <v>0</v>
      </c>
      <c r="W127" s="1" t="str">
        <f>VLOOKUP(K127,Master!$G$8:$H$12,2,1)</f>
        <v>Ok</v>
      </c>
      <c r="X127" s="1" t="str">
        <f>HLOOKUP(K127,Master!$F$3:$J$4,2,1)</f>
        <v>Ok</v>
      </c>
      <c r="Y127" s="1" t="s">
        <v>600</v>
      </c>
      <c r="Z127" s="1" t="s">
        <v>831</v>
      </c>
      <c r="AA127" s="1">
        <f>SEARCH("(",Sheet7!A127,1)</f>
        <v>11</v>
      </c>
      <c r="AB127" s="1">
        <f>SEARCH(")",Sheet7!A127,1)</f>
        <v>14</v>
      </c>
      <c r="AC127" s="1" t="str">
        <f>MID(Sheet7!A127,SEARCH("(",Sheet7!A127,1)+1,SEARCH(")",Sheet7!A127,1)-SEARCH("(",Sheet7!A127,1)-1)</f>
        <v>WI</v>
      </c>
      <c r="AD127" s="1">
        <f>SEARCH(" ",Sheet7!A127,1)</f>
        <v>3</v>
      </c>
      <c r="AE127" s="1" t="str">
        <f>LEFT(Sheet7!A127,SEARCH(" ",Sheet7!A127,1)-1)</f>
        <v>CL</v>
      </c>
      <c r="AF127" s="1" t="str">
        <f>MID(Sheet7!A127,SEARCH(" ",Sheet7!A127,1)+1,SEARCH("(",Sheet7!A127,1)-SEARCH(" ",Sheet7!A127,1)-2)</f>
        <v>Hooper</v>
      </c>
      <c r="AG127" s="1">
        <f t="shared" si="25"/>
        <v>6</v>
      </c>
      <c r="AH127" s="1" t="str">
        <f t="shared" si="26"/>
        <v>HOOPER</v>
      </c>
      <c r="AI127" s="1" t="str">
        <f t="shared" si="20"/>
        <v>CL Hooper belongs to West Indies</v>
      </c>
    </row>
    <row r="128" spans="1:35" x14ac:dyDescent="0.3">
      <c r="A128" s="1">
        <v>127</v>
      </c>
      <c r="B128" s="2">
        <v>32167</v>
      </c>
      <c r="C128" t="s">
        <v>127</v>
      </c>
      <c r="D128" s="1">
        <v>104</v>
      </c>
      <c r="E128" s="1" t="s">
        <v>430</v>
      </c>
      <c r="F128" s="1" t="s">
        <v>214</v>
      </c>
      <c r="H128" s="1">
        <v>129</v>
      </c>
      <c r="I128" s="1">
        <v>4</v>
      </c>
      <c r="J128" s="1">
        <v>4</v>
      </c>
      <c r="K128" s="1">
        <v>80.62</v>
      </c>
      <c r="L128" s="1">
        <v>2</v>
      </c>
      <c r="M128" s="1" t="s">
        <v>4</v>
      </c>
      <c r="N128" s="1" t="s">
        <v>397</v>
      </c>
      <c r="O128" s="1">
        <f t="shared" si="16"/>
        <v>25</v>
      </c>
      <c r="P128" s="1">
        <f t="shared" si="17"/>
        <v>1</v>
      </c>
      <c r="Q128" s="1">
        <f t="shared" si="18"/>
        <v>1988</v>
      </c>
      <c r="R128" s="1">
        <f t="shared" si="19"/>
        <v>2</v>
      </c>
      <c r="S128" s="1" t="str">
        <f t="shared" si="21"/>
        <v>Slow</v>
      </c>
      <c r="T128" s="1" t="str">
        <f t="shared" si="22"/>
        <v>Ok</v>
      </c>
      <c r="U128" s="1" t="b">
        <f t="shared" si="23"/>
        <v>0</v>
      </c>
      <c r="V128" s="1">
        <f t="shared" si="24"/>
        <v>0</v>
      </c>
      <c r="W128" s="1" t="str">
        <f>VLOOKUP(K128,Master!$G$8:$H$12,2,1)</f>
        <v>Slow</v>
      </c>
      <c r="X128" s="1" t="str">
        <f>HLOOKUP(K128,Master!$F$3:$J$4,2,1)</f>
        <v>Slow</v>
      </c>
      <c r="Y128" s="1" t="s">
        <v>601</v>
      </c>
      <c r="Z128" s="1" t="s">
        <v>831</v>
      </c>
      <c r="AA128" s="1">
        <f>SEARCH("(",Sheet7!A128,1)</f>
        <v>12</v>
      </c>
      <c r="AB128" s="1">
        <f>SEARCH(")",Sheet7!A128,1)</f>
        <v>15</v>
      </c>
      <c r="AC128" s="1" t="str">
        <f>MID(Sheet7!A128,SEARCH("(",Sheet7!A128,1)+1,SEARCH(")",Sheet7!A128,1)-SEARCH("(",Sheet7!A128,1)-1)</f>
        <v>WI</v>
      </c>
      <c r="AD128" s="1">
        <f>SEARCH(" ",Sheet7!A128,1)</f>
        <v>3</v>
      </c>
      <c r="AE128" s="1" t="str">
        <f>LEFT(Sheet7!A128,SEARCH(" ",Sheet7!A128,1)-1)</f>
        <v>PV</v>
      </c>
      <c r="AF128" s="1" t="str">
        <f>MID(Sheet7!A128,SEARCH(" ",Sheet7!A128,1)+1,SEARCH("(",Sheet7!A128,1)-SEARCH(" ",Sheet7!A128,1)-2)</f>
        <v>Simmons</v>
      </c>
      <c r="AG128" s="1">
        <f t="shared" si="25"/>
        <v>7</v>
      </c>
      <c r="AH128" s="1" t="str">
        <f t="shared" si="26"/>
        <v>SIMMONS</v>
      </c>
      <c r="AI128" s="1" t="str">
        <f t="shared" si="20"/>
        <v>PV Simmons belongs to West Indies</v>
      </c>
    </row>
    <row r="129" spans="1:35" x14ac:dyDescent="0.3">
      <c r="A129" s="1">
        <v>128</v>
      </c>
      <c r="B129" s="2">
        <v>32167</v>
      </c>
      <c r="C129" t="s">
        <v>115</v>
      </c>
      <c r="D129" s="1">
        <v>101</v>
      </c>
      <c r="E129" s="1" t="s">
        <v>432</v>
      </c>
      <c r="F129" s="1" t="s">
        <v>214</v>
      </c>
      <c r="H129" s="1">
        <v>106</v>
      </c>
      <c r="I129" s="1">
        <v>10</v>
      </c>
      <c r="J129" s="1">
        <v>3</v>
      </c>
      <c r="K129" s="1">
        <v>95.28</v>
      </c>
      <c r="L129" s="1">
        <v>1</v>
      </c>
      <c r="M129" s="1" t="s">
        <v>11</v>
      </c>
      <c r="N129" s="1" t="s">
        <v>397</v>
      </c>
      <c r="O129" s="1">
        <f t="shared" si="16"/>
        <v>25</v>
      </c>
      <c r="P129" s="1">
        <f t="shared" si="17"/>
        <v>1</v>
      </c>
      <c r="Q129" s="1">
        <f t="shared" si="18"/>
        <v>1988</v>
      </c>
      <c r="R129" s="1">
        <f t="shared" si="19"/>
        <v>2</v>
      </c>
      <c r="S129" s="1" t="str">
        <f t="shared" si="21"/>
        <v>Slow</v>
      </c>
      <c r="T129" s="1" t="str">
        <f t="shared" si="22"/>
        <v>Ok</v>
      </c>
      <c r="U129" s="1" t="b">
        <f t="shared" si="23"/>
        <v>0</v>
      </c>
      <c r="V129" s="1">
        <f t="shared" si="24"/>
        <v>0</v>
      </c>
      <c r="W129" s="1" t="str">
        <f>VLOOKUP(K129,Master!$G$8:$H$12,2,1)</f>
        <v>Slow</v>
      </c>
      <c r="X129" s="1" t="str">
        <f>HLOOKUP(K129,Master!$F$3:$J$4,2,1)</f>
        <v>Slow</v>
      </c>
      <c r="Y129" s="1" t="s">
        <v>589</v>
      </c>
      <c r="Z129" s="1" t="s">
        <v>4</v>
      </c>
      <c r="AA129" s="1">
        <f>SEARCH("(",Sheet7!A129,1)</f>
        <v>13</v>
      </c>
      <c r="AB129" s="1">
        <f>SEARCH(")",Sheet7!A129,1)</f>
        <v>19</v>
      </c>
      <c r="AC129" s="1" t="str">
        <f>MID(Sheet7!A129,SEARCH("(",Sheet7!A129,1)+1,SEARCH(")",Sheet7!A129,1)-SEARCH("(",Sheet7!A129,1)-1)</f>
        <v>India</v>
      </c>
      <c r="AD129" s="1">
        <f>SEARCH(" ",Sheet7!A129,1)</f>
        <v>2</v>
      </c>
      <c r="AE129" s="1" t="str">
        <f>LEFT(Sheet7!A129,SEARCH(" ",Sheet7!A129,1)-1)</f>
        <v>K</v>
      </c>
      <c r="AF129" s="1" t="str">
        <f>MID(Sheet7!A129,SEARCH(" ",Sheet7!A129,1)+1,SEARCH("(",Sheet7!A129,1)-SEARCH(" ",Sheet7!A129,1)-2)</f>
        <v>Srikkanth</v>
      </c>
      <c r="AG129" s="1">
        <f t="shared" si="25"/>
        <v>9</v>
      </c>
      <c r="AH129" s="1" t="str">
        <f t="shared" si="26"/>
        <v>SRIKKANTH</v>
      </c>
      <c r="AI129" s="1" t="e">
        <f t="shared" si="20"/>
        <v>#N/A</v>
      </c>
    </row>
    <row r="130" spans="1:35" x14ac:dyDescent="0.3">
      <c r="A130" s="1">
        <v>129</v>
      </c>
      <c r="B130" s="2">
        <v>32214</v>
      </c>
      <c r="C130" t="s">
        <v>147</v>
      </c>
      <c r="D130" s="1">
        <v>109</v>
      </c>
      <c r="E130" s="1" t="s">
        <v>430</v>
      </c>
      <c r="F130" s="1" t="s">
        <v>214</v>
      </c>
      <c r="H130" s="1">
        <v>119</v>
      </c>
      <c r="I130" s="1">
        <v>10</v>
      </c>
      <c r="J130" s="1">
        <v>0</v>
      </c>
      <c r="K130" s="1">
        <v>91.59</v>
      </c>
      <c r="L130" s="1">
        <v>1</v>
      </c>
      <c r="M130" s="1" t="s">
        <v>9</v>
      </c>
      <c r="N130" s="1" t="s">
        <v>37</v>
      </c>
      <c r="O130" s="1">
        <f t="shared" ref="O130:O193" si="27">DAY(B130)</f>
        <v>12</v>
      </c>
      <c r="P130" s="1">
        <f t="shared" ref="P130:P193" si="28">MONTH(B130)</f>
        <v>3</v>
      </c>
      <c r="Q130" s="1">
        <f t="shared" ref="Q130:Q193" si="29">YEAR(B130)</f>
        <v>1988</v>
      </c>
      <c r="R130" s="1">
        <f t="shared" ref="R130:R193" si="30">WEEKDAY(B130)</f>
        <v>7</v>
      </c>
      <c r="S130" s="1" t="str">
        <f t="shared" si="21"/>
        <v>Slow</v>
      </c>
      <c r="T130" s="1" t="str">
        <f t="shared" si="22"/>
        <v>Ok</v>
      </c>
      <c r="U130" s="1" t="b">
        <f t="shared" si="23"/>
        <v>0</v>
      </c>
      <c r="V130" s="1">
        <f t="shared" si="24"/>
        <v>0</v>
      </c>
      <c r="W130" s="1" t="str">
        <f>VLOOKUP(K130,Master!$G$8:$H$12,2,1)</f>
        <v>Slow</v>
      </c>
      <c r="X130" s="1" t="str">
        <f>HLOOKUP(K130,Master!$F$3:$J$4,2,1)</f>
        <v>Slow</v>
      </c>
      <c r="Y130" s="1" t="s">
        <v>602</v>
      </c>
      <c r="Z130" s="1" t="s">
        <v>831</v>
      </c>
      <c r="AA130" s="1">
        <f>SEARCH("(",Sheet7!A130,1)</f>
        <v>10</v>
      </c>
      <c r="AB130" s="1">
        <f>SEARCH(")",Sheet7!A130,1)</f>
        <v>13</v>
      </c>
      <c r="AC130" s="1" t="str">
        <f>MID(Sheet7!A130,SEARCH("(",Sheet7!A130,1)+1,SEARCH(")",Sheet7!A130,1)-SEARCH("(",Sheet7!A130,1)-1)</f>
        <v>WI</v>
      </c>
      <c r="AD130" s="1">
        <f>SEARCH(" ",Sheet7!A130,1)</f>
        <v>3</v>
      </c>
      <c r="AE130" s="1" t="str">
        <f>LEFT(Sheet7!A130,SEARCH(" ",Sheet7!A130,1)-1)</f>
        <v>AL</v>
      </c>
      <c r="AF130" s="1" t="str">
        <f>MID(Sheet7!A130,SEARCH(" ",Sheet7!A130,1)+1,SEARCH("(",Sheet7!A130,1)-SEARCH(" ",Sheet7!A130,1)-2)</f>
        <v>Logie</v>
      </c>
      <c r="AG130" s="1">
        <f t="shared" si="25"/>
        <v>5</v>
      </c>
      <c r="AH130" s="1" t="str">
        <f t="shared" si="26"/>
        <v>LOGIE</v>
      </c>
      <c r="AI130" s="1" t="str">
        <f t="shared" ref="AI130:AI193" si="31">CONCATENATE(AE130," ",AF130," belongs to ",VLOOKUP(AC130,Countries,2,0))</f>
        <v>AL Logie belongs to West Indies</v>
      </c>
    </row>
    <row r="131" spans="1:35" x14ac:dyDescent="0.3">
      <c r="A131" s="1">
        <v>130</v>
      </c>
      <c r="B131" s="2">
        <v>32218</v>
      </c>
      <c r="C131" t="s">
        <v>387</v>
      </c>
      <c r="D131" s="1">
        <v>106</v>
      </c>
      <c r="E131" s="1" t="s">
        <v>432</v>
      </c>
      <c r="F131" s="1">
        <v>160</v>
      </c>
      <c r="H131" s="1">
        <v>140</v>
      </c>
      <c r="I131" s="1">
        <v>9</v>
      </c>
      <c r="J131" s="1">
        <v>1</v>
      </c>
      <c r="K131" s="1">
        <v>75.709999999999994</v>
      </c>
      <c r="L131" s="1">
        <v>1</v>
      </c>
      <c r="M131" s="1" t="s">
        <v>31</v>
      </c>
      <c r="N131" s="1" t="s">
        <v>202</v>
      </c>
      <c r="O131" s="1">
        <f t="shared" si="27"/>
        <v>16</v>
      </c>
      <c r="P131" s="1">
        <f t="shared" si="28"/>
        <v>3</v>
      </c>
      <c r="Q131" s="1">
        <f t="shared" si="29"/>
        <v>1988</v>
      </c>
      <c r="R131" s="1">
        <f t="shared" si="30"/>
        <v>4</v>
      </c>
      <c r="S131" s="1" t="str">
        <f t="shared" ref="S131:S194" si="32">IF(K131&gt;$AK$7,$AK$13,IF(K131&gt;$AK$8,$AK$14,IF(K131&gt;$AK$9,$AK$15,IF(K131&gt;$AK$10,$AK$16,$AK$17))))</f>
        <v>Slow</v>
      </c>
      <c r="T131" s="1" t="str">
        <f t="shared" ref="T131:T194" si="33">IF(AND(D131&gt;150,K131&gt;150,J131&gt;3),"Phenominal","Ok")</f>
        <v>Ok</v>
      </c>
      <c r="U131" s="1" t="b">
        <f t="shared" ref="U131:U194" si="34">OR(D131&gt;175,K131&gt;200,J131&gt;7)</f>
        <v>0</v>
      </c>
      <c r="V131" s="1">
        <f t="shared" ref="V131:V194" si="35">SUM(D131&gt;175,J131&gt;7,K131&gt;150)</f>
        <v>0</v>
      </c>
      <c r="W131" s="1" t="str">
        <f>VLOOKUP(K131,Master!$G$8:$H$12,2,1)</f>
        <v>Slow</v>
      </c>
      <c r="X131" s="1" t="str">
        <f>HLOOKUP(K131,Master!$F$3:$J$4,2,1)</f>
        <v>Slow</v>
      </c>
      <c r="Y131" s="1" t="s">
        <v>603</v>
      </c>
      <c r="Z131" s="1" t="s">
        <v>830</v>
      </c>
      <c r="AA131" s="1">
        <f>SEARCH("(",Sheet7!A131,1)</f>
        <v>10</v>
      </c>
      <c r="AB131" s="1">
        <f>SEARCH(")",Sheet7!A131,1)</f>
        <v>14</v>
      </c>
      <c r="AC131" s="1" t="str">
        <f>MID(Sheet7!A131,SEARCH("(",Sheet7!A131,1)+1,SEARCH(")",Sheet7!A131,1)-SEARCH("(",Sheet7!A131,1)-1)</f>
        <v>Eng</v>
      </c>
      <c r="AD131" s="1">
        <f>SEARCH(" ",Sheet7!A131,1)</f>
        <v>3</v>
      </c>
      <c r="AE131" s="1" t="str">
        <f>LEFT(Sheet7!A131,SEARCH(" ",Sheet7!A131,1)-1)</f>
        <v>BC</v>
      </c>
      <c r="AF131" s="1" t="str">
        <f>MID(Sheet7!A131,SEARCH(" ",Sheet7!A131,1)+1,SEARCH("(",Sheet7!A131,1)-SEARCH(" ",Sheet7!A131,1)-2)</f>
        <v>Broad</v>
      </c>
      <c r="AG131" s="1">
        <f t="shared" ref="AG131:AG194" si="36">LEN(AF131)</f>
        <v>5</v>
      </c>
      <c r="AH131" s="1" t="str">
        <f t="shared" ref="AH131:AH194" si="37">UPPER(AF131)</f>
        <v>BROAD</v>
      </c>
      <c r="AI131" s="1" t="str">
        <f t="shared" si="31"/>
        <v>BC Broad belongs to England</v>
      </c>
    </row>
    <row r="132" spans="1:35" x14ac:dyDescent="0.3">
      <c r="A132" s="1">
        <v>131</v>
      </c>
      <c r="B132" s="2">
        <v>32218</v>
      </c>
      <c r="C132" t="s">
        <v>120</v>
      </c>
      <c r="D132" s="1">
        <v>101</v>
      </c>
      <c r="E132" s="1" t="s">
        <v>432</v>
      </c>
      <c r="F132" s="1">
        <v>159</v>
      </c>
      <c r="H132" s="1">
        <v>120</v>
      </c>
      <c r="I132" s="1">
        <v>15</v>
      </c>
      <c r="J132" s="1">
        <v>0</v>
      </c>
      <c r="K132" s="1">
        <v>84.16</v>
      </c>
      <c r="L132" s="1">
        <v>2</v>
      </c>
      <c r="M132" s="1" t="s">
        <v>34</v>
      </c>
      <c r="N132" s="1" t="s">
        <v>202</v>
      </c>
      <c r="O132" s="1">
        <f t="shared" si="27"/>
        <v>16</v>
      </c>
      <c r="P132" s="1">
        <f t="shared" si="28"/>
        <v>3</v>
      </c>
      <c r="Q132" s="1">
        <f t="shared" si="29"/>
        <v>1988</v>
      </c>
      <c r="R132" s="1">
        <f t="shared" si="30"/>
        <v>4</v>
      </c>
      <c r="S132" s="1" t="str">
        <f t="shared" si="32"/>
        <v>Slow</v>
      </c>
      <c r="T132" s="1" t="str">
        <f t="shared" si="33"/>
        <v>Ok</v>
      </c>
      <c r="U132" s="1" t="b">
        <f t="shared" si="34"/>
        <v>0</v>
      </c>
      <c r="V132" s="1">
        <f t="shared" si="35"/>
        <v>0</v>
      </c>
      <c r="W132" s="1" t="str">
        <f>VLOOKUP(K132,Master!$G$8:$H$12,2,1)</f>
        <v>Slow</v>
      </c>
      <c r="X132" s="1" t="str">
        <f>HLOOKUP(K132,Master!$F$3:$J$4,2,1)</f>
        <v>Slow</v>
      </c>
      <c r="Y132" s="1" t="s">
        <v>604</v>
      </c>
      <c r="Z132" s="1" t="s">
        <v>832</v>
      </c>
      <c r="AA132" s="1">
        <f>SEARCH("(",Sheet7!A132,1)</f>
        <v>11</v>
      </c>
      <c r="AB132" s="1">
        <f>SEARCH(")",Sheet7!A132,1)</f>
        <v>14</v>
      </c>
      <c r="AC132" s="1" t="str">
        <f>MID(Sheet7!A132,SEARCH("(",Sheet7!A132,1)+1,SEARCH(")",Sheet7!A132,1)-SEARCH("(",Sheet7!A132,1)-1)</f>
        <v>NZ</v>
      </c>
      <c r="AD132" s="1">
        <f>SEARCH(" ",Sheet7!A132,1)</f>
        <v>3</v>
      </c>
      <c r="AE132" s="1" t="str">
        <f>LEFT(Sheet7!A132,SEARCH(" ",Sheet7!A132,1)-1)</f>
        <v>JG</v>
      </c>
      <c r="AF132" s="1" t="str">
        <f>MID(Sheet7!A132,SEARCH(" ",Sheet7!A132,1)+1,SEARCH("(",Sheet7!A132,1)-SEARCH(" ",Sheet7!A132,1)-2)</f>
        <v>Wright</v>
      </c>
      <c r="AG132" s="1">
        <f t="shared" si="36"/>
        <v>6</v>
      </c>
      <c r="AH132" s="1" t="str">
        <f t="shared" si="37"/>
        <v>WRIGHT</v>
      </c>
      <c r="AI132" s="1" t="str">
        <f t="shared" si="31"/>
        <v>JG Wright belongs to New Zealand</v>
      </c>
    </row>
    <row r="133" spans="1:35" x14ac:dyDescent="0.3">
      <c r="A133" s="1">
        <v>132</v>
      </c>
      <c r="B133" s="2">
        <v>32220</v>
      </c>
      <c r="C133" t="s">
        <v>65</v>
      </c>
      <c r="D133" s="1">
        <v>142</v>
      </c>
      <c r="E133" s="1" t="s">
        <v>430</v>
      </c>
      <c r="F133" s="1" t="s">
        <v>214</v>
      </c>
      <c r="H133" s="1">
        <v>132</v>
      </c>
      <c r="I133" s="1">
        <v>13</v>
      </c>
      <c r="J133" s="1">
        <v>1</v>
      </c>
      <c r="K133" s="1">
        <v>107.57</v>
      </c>
      <c r="L133" s="1">
        <v>1</v>
      </c>
      <c r="M133" s="1" t="s">
        <v>9</v>
      </c>
      <c r="N133" s="1" t="s">
        <v>235</v>
      </c>
      <c r="O133" s="1">
        <f t="shared" si="27"/>
        <v>18</v>
      </c>
      <c r="P133" s="1">
        <f t="shared" si="28"/>
        <v>3</v>
      </c>
      <c r="Q133" s="1">
        <f t="shared" si="29"/>
        <v>1988</v>
      </c>
      <c r="R133" s="1">
        <f t="shared" si="30"/>
        <v>6</v>
      </c>
      <c r="S133" s="1" t="str">
        <f t="shared" si="32"/>
        <v>Ok</v>
      </c>
      <c r="T133" s="1" t="str">
        <f t="shared" si="33"/>
        <v>Ok</v>
      </c>
      <c r="U133" s="1" t="b">
        <f t="shared" si="34"/>
        <v>0</v>
      </c>
      <c r="V133" s="1">
        <f t="shared" si="35"/>
        <v>0</v>
      </c>
      <c r="W133" s="1" t="str">
        <f>VLOOKUP(K133,Master!$G$8:$H$12,2,1)</f>
        <v>Ok</v>
      </c>
      <c r="X133" s="1" t="str">
        <f>HLOOKUP(K133,Master!$F$3:$J$4,2,1)</f>
        <v>Ok</v>
      </c>
      <c r="Y133" s="1" t="s">
        <v>561</v>
      </c>
      <c r="Z133" s="1" t="s">
        <v>831</v>
      </c>
      <c r="AA133" s="1">
        <f>SEARCH("(",Sheet7!A133,1)</f>
        <v>11</v>
      </c>
      <c r="AB133" s="1">
        <f>SEARCH(")",Sheet7!A133,1)</f>
        <v>14</v>
      </c>
      <c r="AC133" s="1" t="str">
        <f>MID(Sheet7!A133,SEARCH("(",Sheet7!A133,1)+1,SEARCH(")",Sheet7!A133,1)-SEARCH("(",Sheet7!A133,1)-1)</f>
        <v>WI</v>
      </c>
      <c r="AD133" s="1">
        <f>SEARCH(" ",Sheet7!A133,1)</f>
        <v>3</v>
      </c>
      <c r="AE133" s="1" t="str">
        <f>LEFT(Sheet7!A133,SEARCH(" ",Sheet7!A133,1)-1)</f>
        <v>DL</v>
      </c>
      <c r="AF133" s="1" t="str">
        <f>MID(Sheet7!A133,SEARCH(" ",Sheet7!A133,1)+1,SEARCH("(",Sheet7!A133,1)-SEARCH(" ",Sheet7!A133,1)-2)</f>
        <v>Haynes</v>
      </c>
      <c r="AG133" s="1">
        <f t="shared" si="36"/>
        <v>6</v>
      </c>
      <c r="AH133" s="1" t="str">
        <f t="shared" si="37"/>
        <v>HAYNES</v>
      </c>
      <c r="AI133" s="1" t="str">
        <f t="shared" si="31"/>
        <v>DL Haynes belongs to West Indies</v>
      </c>
    </row>
    <row r="134" spans="1:35" x14ac:dyDescent="0.3">
      <c r="A134" s="1">
        <v>133</v>
      </c>
      <c r="B134" s="2">
        <v>32229</v>
      </c>
      <c r="C134" t="s">
        <v>181</v>
      </c>
      <c r="D134" s="1">
        <v>102</v>
      </c>
      <c r="E134" s="1" t="s">
        <v>430</v>
      </c>
      <c r="F134" s="1" t="s">
        <v>214</v>
      </c>
      <c r="H134" s="1">
        <v>139</v>
      </c>
      <c r="I134" s="1">
        <v>6</v>
      </c>
      <c r="J134" s="1">
        <v>0</v>
      </c>
      <c r="K134" s="1">
        <v>73.38</v>
      </c>
      <c r="L134" s="1">
        <v>1</v>
      </c>
      <c r="M134" s="1" t="s">
        <v>31</v>
      </c>
      <c r="N134" s="1" t="s">
        <v>14</v>
      </c>
      <c r="O134" s="1">
        <f t="shared" si="27"/>
        <v>27</v>
      </c>
      <c r="P134" s="1">
        <f t="shared" si="28"/>
        <v>3</v>
      </c>
      <c r="Q134" s="1">
        <f t="shared" si="29"/>
        <v>1988</v>
      </c>
      <c r="R134" s="1">
        <f t="shared" si="30"/>
        <v>1</v>
      </c>
      <c r="S134" s="1" t="str">
        <f t="shared" si="32"/>
        <v>Slow</v>
      </c>
      <c r="T134" s="1" t="str">
        <f t="shared" si="33"/>
        <v>Ok</v>
      </c>
      <c r="U134" s="1" t="b">
        <f t="shared" si="34"/>
        <v>0</v>
      </c>
      <c r="V134" s="1">
        <f t="shared" si="35"/>
        <v>0</v>
      </c>
      <c r="W134" s="1" t="str">
        <f>VLOOKUP(K134,Master!$G$8:$H$12,2,1)</f>
        <v>Slow</v>
      </c>
      <c r="X134" s="1" t="str">
        <f>HLOOKUP(K134,Master!$F$3:$J$4,2,1)</f>
        <v>Slow</v>
      </c>
      <c r="Y134" s="1" t="s">
        <v>599</v>
      </c>
      <c r="Z134" s="1" t="s">
        <v>4</v>
      </c>
      <c r="AA134" s="1">
        <f>SEARCH("(",Sheet7!A134,1)</f>
        <v>12</v>
      </c>
      <c r="AB134" s="1">
        <f>SEARCH(")",Sheet7!A134,1)</f>
        <v>18</v>
      </c>
      <c r="AC134" s="1" t="str">
        <f>MID(Sheet7!A134,SEARCH("(",Sheet7!A134,1)+1,SEARCH(")",Sheet7!A134,1)-SEARCH("(",Sheet7!A134,1)-1)</f>
        <v>India</v>
      </c>
      <c r="AD134" s="1">
        <f>SEARCH(" ",Sheet7!A134,1)</f>
        <v>2</v>
      </c>
      <c r="AE134" s="1" t="str">
        <f>LEFT(Sheet7!A134,SEARCH(" ",Sheet7!A134,1)-1)</f>
        <v>M</v>
      </c>
      <c r="AF134" s="1" t="str">
        <f>MID(Sheet7!A134,SEARCH(" ",Sheet7!A134,1)+1,SEARCH("(",Sheet7!A134,1)-SEARCH(" ",Sheet7!A134,1)-2)</f>
        <v>Amarnath</v>
      </c>
      <c r="AG134" s="1">
        <f t="shared" si="36"/>
        <v>8</v>
      </c>
      <c r="AH134" s="1" t="str">
        <f t="shared" si="37"/>
        <v>AMARNATH</v>
      </c>
      <c r="AI134" s="1" t="e">
        <f t="shared" si="31"/>
        <v>#N/A</v>
      </c>
    </row>
    <row r="135" spans="1:35" x14ac:dyDescent="0.3">
      <c r="A135" s="1">
        <v>134</v>
      </c>
      <c r="B135" s="2">
        <v>32232</v>
      </c>
      <c r="C135" t="s">
        <v>71</v>
      </c>
      <c r="D135" s="1">
        <v>100</v>
      </c>
      <c r="E135" s="1" t="s">
        <v>430</v>
      </c>
      <c r="F135" s="1" t="s">
        <v>214</v>
      </c>
      <c r="H135" s="1">
        <v>99</v>
      </c>
      <c r="I135" s="1">
        <v>10</v>
      </c>
      <c r="J135" s="1">
        <v>0</v>
      </c>
      <c r="K135" s="1">
        <v>101.01</v>
      </c>
      <c r="L135" s="1">
        <v>1</v>
      </c>
      <c r="M135" s="1" t="s">
        <v>11</v>
      </c>
      <c r="N135" s="1" t="s">
        <v>50</v>
      </c>
      <c r="O135" s="1">
        <f t="shared" si="27"/>
        <v>30</v>
      </c>
      <c r="P135" s="1">
        <f t="shared" si="28"/>
        <v>3</v>
      </c>
      <c r="Q135" s="1">
        <f t="shared" si="29"/>
        <v>1988</v>
      </c>
      <c r="R135" s="1">
        <f t="shared" si="30"/>
        <v>4</v>
      </c>
      <c r="S135" s="1" t="str">
        <f t="shared" si="32"/>
        <v>Ok</v>
      </c>
      <c r="T135" s="1" t="str">
        <f t="shared" si="33"/>
        <v>Ok</v>
      </c>
      <c r="U135" s="1" t="b">
        <f t="shared" si="34"/>
        <v>0</v>
      </c>
      <c r="V135" s="1">
        <f t="shared" si="35"/>
        <v>0</v>
      </c>
      <c r="W135" s="1" t="str">
        <f>VLOOKUP(K135,Master!$G$8:$H$12,2,1)</f>
        <v>Ok</v>
      </c>
      <c r="X135" s="1" t="str">
        <f>HLOOKUP(K135,Master!$F$3:$J$4,2,1)</f>
        <v>Ok</v>
      </c>
      <c r="Y135" s="1" t="s">
        <v>575</v>
      </c>
      <c r="Z135" s="1" t="s">
        <v>833</v>
      </c>
      <c r="AA135" s="1">
        <f>SEARCH("(",Sheet7!A135,1)</f>
        <v>15</v>
      </c>
      <c r="AB135" s="1">
        <f>SEARCH(")",Sheet7!A135,1)</f>
        <v>19</v>
      </c>
      <c r="AC135" s="1" t="str">
        <f>MID(Sheet7!A135,SEARCH("(",Sheet7!A135,1)+1,SEARCH(")",Sheet7!A135,1)-SEARCH("(",Sheet7!A135,1)-1)</f>
        <v>Pak</v>
      </c>
      <c r="AD135" s="1">
        <f>SEARCH(" ",Sheet7!A135,1)</f>
        <v>6</v>
      </c>
      <c r="AE135" s="1" t="str">
        <f>LEFT(Sheet7!A135,SEARCH(" ",Sheet7!A135,1)-1)</f>
        <v>Javed</v>
      </c>
      <c r="AF135" s="1" t="str">
        <f>MID(Sheet7!A135,SEARCH(" ",Sheet7!A135,1)+1,SEARCH("(",Sheet7!A135,1)-SEARCH(" ",Sheet7!A135,1)-2)</f>
        <v>Miandad</v>
      </c>
      <c r="AG135" s="1">
        <f t="shared" si="36"/>
        <v>7</v>
      </c>
      <c r="AH135" s="1" t="str">
        <f t="shared" si="37"/>
        <v>MIANDAD</v>
      </c>
      <c r="AI135" s="1" t="str">
        <f t="shared" si="31"/>
        <v>Javed Miandad belongs to Pakistan</v>
      </c>
    </row>
    <row r="136" spans="1:35" x14ac:dyDescent="0.3">
      <c r="A136" s="1">
        <v>135</v>
      </c>
      <c r="B136" s="2">
        <v>32432</v>
      </c>
      <c r="C136" t="s">
        <v>115</v>
      </c>
      <c r="D136" s="1">
        <v>112</v>
      </c>
      <c r="E136" s="1" t="s">
        <v>432</v>
      </c>
      <c r="F136" s="1" t="s">
        <v>214</v>
      </c>
      <c r="H136" s="1">
        <v>113</v>
      </c>
      <c r="I136" s="1">
        <v>10</v>
      </c>
      <c r="J136" s="1">
        <v>5</v>
      </c>
      <c r="K136" s="1">
        <v>99.11</v>
      </c>
      <c r="L136" s="1">
        <v>1</v>
      </c>
      <c r="M136" s="1" t="s">
        <v>11</v>
      </c>
      <c r="N136" s="1" t="s">
        <v>14</v>
      </c>
      <c r="O136" s="1">
        <f t="shared" si="27"/>
        <v>16</v>
      </c>
      <c r="P136" s="1">
        <f t="shared" si="28"/>
        <v>10</v>
      </c>
      <c r="Q136" s="1">
        <f t="shared" si="29"/>
        <v>1988</v>
      </c>
      <c r="R136" s="1">
        <f t="shared" si="30"/>
        <v>1</v>
      </c>
      <c r="S136" s="1" t="str">
        <f t="shared" si="32"/>
        <v>Slow</v>
      </c>
      <c r="T136" s="1" t="str">
        <f t="shared" si="33"/>
        <v>Ok</v>
      </c>
      <c r="U136" s="1" t="b">
        <f t="shared" si="34"/>
        <v>0</v>
      </c>
      <c r="V136" s="1">
        <f t="shared" si="35"/>
        <v>0</v>
      </c>
      <c r="W136" s="1" t="str">
        <f>VLOOKUP(K136,Master!$G$8:$H$12,2,1)</f>
        <v>Slow</v>
      </c>
      <c r="X136" s="1" t="str">
        <f>HLOOKUP(K136,Master!$F$3:$J$4,2,1)</f>
        <v>Slow</v>
      </c>
      <c r="Y136" s="1" t="s">
        <v>589</v>
      </c>
      <c r="Z136" s="1" t="s">
        <v>4</v>
      </c>
      <c r="AA136" s="1">
        <f>SEARCH("(",Sheet7!A136,1)</f>
        <v>13</v>
      </c>
      <c r="AB136" s="1">
        <f>SEARCH(")",Sheet7!A136,1)</f>
        <v>19</v>
      </c>
      <c r="AC136" s="1" t="str">
        <f>MID(Sheet7!A136,SEARCH("(",Sheet7!A136,1)+1,SEARCH(")",Sheet7!A136,1)-SEARCH("(",Sheet7!A136,1)-1)</f>
        <v>India</v>
      </c>
      <c r="AD136" s="1">
        <f>SEARCH(" ",Sheet7!A136,1)</f>
        <v>2</v>
      </c>
      <c r="AE136" s="1" t="str">
        <f>LEFT(Sheet7!A136,SEARCH(" ",Sheet7!A136,1)-1)</f>
        <v>K</v>
      </c>
      <c r="AF136" s="1" t="str">
        <f>MID(Sheet7!A136,SEARCH(" ",Sheet7!A136,1)+1,SEARCH("(",Sheet7!A136,1)-SEARCH(" ",Sheet7!A136,1)-2)</f>
        <v>Srikkanth</v>
      </c>
      <c r="AG136" s="1">
        <f t="shared" si="36"/>
        <v>9</v>
      </c>
      <c r="AH136" s="1" t="str">
        <f t="shared" si="37"/>
        <v>SRIKKANTH</v>
      </c>
      <c r="AI136" s="1" t="e">
        <f t="shared" si="31"/>
        <v>#N/A</v>
      </c>
    </row>
    <row r="137" spans="1:35" x14ac:dyDescent="0.3">
      <c r="A137" s="1">
        <v>136</v>
      </c>
      <c r="B137" s="2">
        <v>32434</v>
      </c>
      <c r="C137" t="s">
        <v>97</v>
      </c>
      <c r="D137" s="1">
        <v>102</v>
      </c>
      <c r="E137" s="1" t="s">
        <v>430</v>
      </c>
      <c r="F137" s="1" t="s">
        <v>214</v>
      </c>
      <c r="H137" s="1">
        <v>154</v>
      </c>
      <c r="I137" s="1">
        <v>5</v>
      </c>
      <c r="J137" s="1">
        <v>0</v>
      </c>
      <c r="K137" s="1">
        <v>66.23</v>
      </c>
      <c r="L137" s="1">
        <v>2</v>
      </c>
      <c r="M137" s="1" t="s">
        <v>9</v>
      </c>
      <c r="N137" s="1" t="s">
        <v>14</v>
      </c>
      <c r="O137" s="1">
        <f t="shared" si="27"/>
        <v>18</v>
      </c>
      <c r="P137" s="1">
        <f t="shared" si="28"/>
        <v>10</v>
      </c>
      <c r="Q137" s="1">
        <f t="shared" si="29"/>
        <v>1988</v>
      </c>
      <c r="R137" s="1">
        <f t="shared" si="30"/>
        <v>3</v>
      </c>
      <c r="S137" s="1" t="str">
        <f t="shared" si="32"/>
        <v>Slow</v>
      </c>
      <c r="T137" s="1" t="str">
        <f t="shared" si="33"/>
        <v>Ok</v>
      </c>
      <c r="U137" s="1" t="b">
        <f t="shared" si="34"/>
        <v>0</v>
      </c>
      <c r="V137" s="1">
        <f t="shared" si="35"/>
        <v>0</v>
      </c>
      <c r="W137" s="1" t="str">
        <f>VLOOKUP(K137,Master!$G$8:$H$12,2,1)</f>
        <v>Slow</v>
      </c>
      <c r="X137" s="1" t="str">
        <f>HLOOKUP(K137,Master!$F$3:$J$4,2,1)</f>
        <v>Slow</v>
      </c>
      <c r="Y137" s="1" t="s">
        <v>564</v>
      </c>
      <c r="Z137" s="1" t="s">
        <v>831</v>
      </c>
      <c r="AA137" s="1">
        <f>SEARCH("(",Sheet7!A137,1)</f>
        <v>14</v>
      </c>
      <c r="AB137" s="1">
        <f>SEARCH(")",Sheet7!A137,1)</f>
        <v>17</v>
      </c>
      <c r="AC137" s="1" t="str">
        <f>MID(Sheet7!A137,SEARCH("(",Sheet7!A137,1)+1,SEARCH(")",Sheet7!A137,1)-SEARCH("(",Sheet7!A137,1)-1)</f>
        <v>WI</v>
      </c>
      <c r="AD137" s="1">
        <f>SEARCH(" ",Sheet7!A137,1)</f>
        <v>3</v>
      </c>
      <c r="AE137" s="1" t="str">
        <f>LEFT(Sheet7!A137,SEARCH(" ",Sheet7!A137,1)-1)</f>
        <v>CG</v>
      </c>
      <c r="AF137" s="1" t="str">
        <f>MID(Sheet7!A137,SEARCH(" ",Sheet7!A137,1)+1,SEARCH("(",Sheet7!A137,1)-SEARCH(" ",Sheet7!A137,1)-2)</f>
        <v>Greenidge</v>
      </c>
      <c r="AG137" s="1">
        <f t="shared" si="36"/>
        <v>9</v>
      </c>
      <c r="AH137" s="1" t="str">
        <f t="shared" si="37"/>
        <v>GREENIDGE</v>
      </c>
      <c r="AI137" s="1" t="str">
        <f t="shared" si="31"/>
        <v>CG Greenidge belongs to West Indies</v>
      </c>
    </row>
    <row r="138" spans="1:35" x14ac:dyDescent="0.3">
      <c r="A138" s="1">
        <v>137</v>
      </c>
      <c r="B138" s="2">
        <v>32435</v>
      </c>
      <c r="C138" t="s">
        <v>72</v>
      </c>
      <c r="D138" s="1">
        <v>101</v>
      </c>
      <c r="E138" s="1" t="s">
        <v>432</v>
      </c>
      <c r="F138" s="1" t="s">
        <v>214</v>
      </c>
      <c r="H138" s="1">
        <v>124</v>
      </c>
      <c r="I138" s="1">
        <v>5</v>
      </c>
      <c r="J138" s="1">
        <v>1</v>
      </c>
      <c r="K138" s="1">
        <v>81.45</v>
      </c>
      <c r="L138" s="1">
        <v>1</v>
      </c>
      <c r="M138" s="1" t="s">
        <v>4</v>
      </c>
      <c r="N138" s="1" t="s">
        <v>14</v>
      </c>
      <c r="O138" s="1">
        <f t="shared" si="27"/>
        <v>19</v>
      </c>
      <c r="P138" s="1">
        <f t="shared" si="28"/>
        <v>10</v>
      </c>
      <c r="Q138" s="1">
        <f t="shared" si="29"/>
        <v>1988</v>
      </c>
      <c r="R138" s="1">
        <f t="shared" si="30"/>
        <v>4</v>
      </c>
      <c r="S138" s="1" t="str">
        <f t="shared" si="32"/>
        <v>Slow</v>
      </c>
      <c r="T138" s="1" t="str">
        <f t="shared" si="33"/>
        <v>Ok</v>
      </c>
      <c r="U138" s="1" t="b">
        <f t="shared" si="34"/>
        <v>0</v>
      </c>
      <c r="V138" s="1">
        <f t="shared" si="35"/>
        <v>0</v>
      </c>
      <c r="W138" s="1" t="str">
        <f>VLOOKUP(K138,Master!$G$8:$H$12,2,1)</f>
        <v>Slow</v>
      </c>
      <c r="X138" s="1" t="str">
        <f>HLOOKUP(K138,Master!$F$3:$J$4,2,1)</f>
        <v>Slow</v>
      </c>
      <c r="Y138" s="1" t="s">
        <v>597</v>
      </c>
      <c r="Z138" s="1" t="s">
        <v>833</v>
      </c>
      <c r="AA138" s="1">
        <f>SEARCH("(",Sheet7!A138,1)</f>
        <v>14</v>
      </c>
      <c r="AB138" s="1">
        <f>SEARCH(")",Sheet7!A138,1)</f>
        <v>18</v>
      </c>
      <c r="AC138" s="1" t="str">
        <f>MID(Sheet7!A138,SEARCH("(",Sheet7!A138,1)+1,SEARCH(")",Sheet7!A138,1)-SEARCH("(",Sheet7!A138,1)-1)</f>
        <v>Pak</v>
      </c>
      <c r="AD138" s="1">
        <f>SEARCH(" ",Sheet7!A138,1)</f>
        <v>7</v>
      </c>
      <c r="AE138" s="1" t="str">
        <f>LEFT(Sheet7!A138,SEARCH(" ",Sheet7!A138,1)-1)</f>
        <v>Saleem</v>
      </c>
      <c r="AF138" s="1" t="str">
        <f>MID(Sheet7!A138,SEARCH(" ",Sheet7!A138,1)+1,SEARCH("(",Sheet7!A138,1)-SEARCH(" ",Sheet7!A138,1)-2)</f>
        <v>Malik</v>
      </c>
      <c r="AG138" s="1">
        <f t="shared" si="36"/>
        <v>5</v>
      </c>
      <c r="AH138" s="1" t="str">
        <f t="shared" si="37"/>
        <v>MALIK</v>
      </c>
      <c r="AI138" s="1" t="str">
        <f t="shared" si="31"/>
        <v>Saleem Malik belongs to Pakistan</v>
      </c>
    </row>
    <row r="139" spans="1:35" x14ac:dyDescent="0.3">
      <c r="A139" s="1">
        <v>138</v>
      </c>
      <c r="B139" s="2">
        <v>32445</v>
      </c>
      <c r="C139" t="s">
        <v>81</v>
      </c>
      <c r="D139" s="1">
        <v>124</v>
      </c>
      <c r="E139" s="1" t="s">
        <v>430</v>
      </c>
      <c r="F139" s="1" t="s">
        <v>214</v>
      </c>
      <c r="H139" s="1">
        <v>87</v>
      </c>
      <c r="I139" s="1">
        <v>9</v>
      </c>
      <c r="J139" s="1">
        <v>4</v>
      </c>
      <c r="K139" s="1">
        <v>142.52000000000001</v>
      </c>
      <c r="L139" s="1">
        <v>1</v>
      </c>
      <c r="M139" s="1" t="s">
        <v>47</v>
      </c>
      <c r="N139" s="1" t="s">
        <v>287</v>
      </c>
      <c r="O139" s="1">
        <f t="shared" si="27"/>
        <v>29</v>
      </c>
      <c r="P139" s="1">
        <f t="shared" si="28"/>
        <v>10</v>
      </c>
      <c r="Q139" s="1">
        <f t="shared" si="29"/>
        <v>1988</v>
      </c>
      <c r="R139" s="1">
        <f t="shared" si="30"/>
        <v>7</v>
      </c>
      <c r="S139" s="1" t="str">
        <f t="shared" si="32"/>
        <v>Ok</v>
      </c>
      <c r="T139" s="1" t="str">
        <f t="shared" si="33"/>
        <v>Ok</v>
      </c>
      <c r="U139" s="1" t="b">
        <f t="shared" si="34"/>
        <v>0</v>
      </c>
      <c r="V139" s="1">
        <f t="shared" si="35"/>
        <v>0</v>
      </c>
      <c r="W139" s="1" t="str">
        <f>VLOOKUP(K139,Master!$G$8:$H$12,2,1)</f>
        <v>Ok</v>
      </c>
      <c r="X139" s="1" t="str">
        <f>HLOOKUP(K139,Master!$F$3:$J$4,2,1)</f>
        <v>Ok</v>
      </c>
      <c r="Y139" s="1" t="s">
        <v>605</v>
      </c>
      <c r="Z139" s="1" t="s">
        <v>833</v>
      </c>
      <c r="AA139" s="1">
        <f>SEARCH("(",Sheet7!A139,1)</f>
        <v>12</v>
      </c>
      <c r="AB139" s="1">
        <f>SEARCH(")",Sheet7!A139,1)</f>
        <v>16</v>
      </c>
      <c r="AC139" s="1" t="str">
        <f>MID(Sheet7!A139,SEARCH("(",Sheet7!A139,1)+1,SEARCH(")",Sheet7!A139,1)-SEARCH("(",Sheet7!A139,1)-1)</f>
        <v>Pak</v>
      </c>
      <c r="AD139" s="1">
        <f>SEARCH(" ",Sheet7!A139,1)</f>
        <v>5</v>
      </c>
      <c r="AE139" s="1" t="str">
        <f>LEFT(Sheet7!A139,SEARCH(" ",Sheet7!A139,1)-1)</f>
        <v>Ijaz</v>
      </c>
      <c r="AF139" s="1" t="str">
        <f>MID(Sheet7!A139,SEARCH(" ",Sheet7!A139,1)+1,SEARCH("(",Sheet7!A139,1)-SEARCH(" ",Sheet7!A139,1)-2)</f>
        <v>Ahmed</v>
      </c>
      <c r="AG139" s="1">
        <f t="shared" si="36"/>
        <v>5</v>
      </c>
      <c r="AH139" s="1" t="str">
        <f t="shared" si="37"/>
        <v>AHMED</v>
      </c>
      <c r="AI139" s="1" t="str">
        <f t="shared" si="31"/>
        <v>Ijaz Ahmed belongs to Pakistan</v>
      </c>
    </row>
    <row r="140" spans="1:35" x14ac:dyDescent="0.3">
      <c r="A140" s="1">
        <v>139</v>
      </c>
      <c r="B140" s="2">
        <v>32445</v>
      </c>
      <c r="C140" t="s">
        <v>857</v>
      </c>
      <c r="D140" s="1">
        <v>105</v>
      </c>
      <c r="E140" s="1" t="s">
        <v>432</v>
      </c>
      <c r="F140" s="1" t="s">
        <v>214</v>
      </c>
      <c r="H140" s="1">
        <v>117</v>
      </c>
      <c r="I140" s="1" t="s">
        <v>214</v>
      </c>
      <c r="J140" s="1" t="s">
        <v>214</v>
      </c>
      <c r="K140" s="1">
        <v>89.74</v>
      </c>
      <c r="L140" s="1">
        <v>1</v>
      </c>
      <c r="M140" s="1" t="s">
        <v>47</v>
      </c>
      <c r="N140" s="1" t="s">
        <v>287</v>
      </c>
      <c r="O140" s="1">
        <f t="shared" si="27"/>
        <v>29</v>
      </c>
      <c r="P140" s="1">
        <f t="shared" si="28"/>
        <v>10</v>
      </c>
      <c r="Q140" s="1">
        <f t="shared" si="29"/>
        <v>1988</v>
      </c>
      <c r="R140" s="1">
        <f t="shared" si="30"/>
        <v>7</v>
      </c>
      <c r="S140" s="1" t="str">
        <f t="shared" si="32"/>
        <v>Slow</v>
      </c>
      <c r="T140" s="1" t="str">
        <f t="shared" si="33"/>
        <v>Ok</v>
      </c>
      <c r="U140" s="1" t="b">
        <f t="shared" si="34"/>
        <v>1</v>
      </c>
      <c r="V140" s="1">
        <f t="shared" si="35"/>
        <v>1</v>
      </c>
      <c r="W140" s="1" t="str">
        <f>VLOOKUP(K140,Master!$G$8:$H$12,2,1)</f>
        <v>Slow</v>
      </c>
      <c r="X140" s="1" t="str">
        <f>HLOOKUP(K140,Master!$F$3:$J$4,2,1)</f>
        <v>Slow</v>
      </c>
      <c r="Y140" s="1" t="s">
        <v>606</v>
      </c>
      <c r="Z140" s="1" t="s">
        <v>833</v>
      </c>
      <c r="AA140" s="1">
        <f>SEARCH("(",Sheet7!A140,1)</f>
        <v>14</v>
      </c>
      <c r="AB140" s="1">
        <f>SEARCH(")",Sheet7!A140,1)</f>
        <v>18</v>
      </c>
      <c r="AC140" s="1" t="str">
        <f>MID(Sheet7!A140,SEARCH("(",Sheet7!A140,1)+1,SEARCH(")",Sheet7!A140,1)-SEARCH("(",Sheet7!A140,1)-1)</f>
        <v>Pak</v>
      </c>
      <c r="AD140" s="1">
        <f>SEARCH(" ",Sheet7!A140,1)</f>
        <v>5</v>
      </c>
      <c r="AE140" s="1" t="str">
        <f>LEFT(Sheet7!A140,SEARCH(" ",Sheet7!A140,1)-1)</f>
        <v>Moin</v>
      </c>
      <c r="AF140" s="1" t="str">
        <f>MID(Sheet7!A140,SEARCH(" ",Sheet7!A140,1)+1,SEARCH("(",Sheet7!A140,1)-SEARCH(" ",Sheet7!A140,1)-2)</f>
        <v>ul-Atiq</v>
      </c>
      <c r="AG140" s="1">
        <f t="shared" si="36"/>
        <v>7</v>
      </c>
      <c r="AH140" s="1" t="str">
        <f t="shared" si="37"/>
        <v>UL-ATIQ</v>
      </c>
      <c r="AI140" s="1" t="str">
        <f t="shared" si="31"/>
        <v>Moin ul-Atiq belongs to Pakistan</v>
      </c>
    </row>
    <row r="141" spans="1:35" x14ac:dyDescent="0.3">
      <c r="A141" s="1">
        <v>140</v>
      </c>
      <c r="B141" s="2">
        <v>32487</v>
      </c>
      <c r="C141" t="s">
        <v>65</v>
      </c>
      <c r="D141" s="1">
        <v>111</v>
      </c>
      <c r="E141" s="1" t="s">
        <v>432</v>
      </c>
      <c r="F141" s="1">
        <v>155</v>
      </c>
      <c r="H141" s="1">
        <v>107</v>
      </c>
      <c r="I141" s="1">
        <v>8</v>
      </c>
      <c r="J141" s="1">
        <v>4</v>
      </c>
      <c r="K141" s="1">
        <v>103.73</v>
      </c>
      <c r="L141" s="1">
        <v>1</v>
      </c>
      <c r="M141" s="1" t="s">
        <v>9</v>
      </c>
      <c r="N141" s="1" t="s">
        <v>45</v>
      </c>
      <c r="O141" s="1">
        <f t="shared" si="27"/>
        <v>10</v>
      </c>
      <c r="P141" s="1">
        <f t="shared" si="28"/>
        <v>12</v>
      </c>
      <c r="Q141" s="1">
        <f t="shared" si="29"/>
        <v>1988</v>
      </c>
      <c r="R141" s="1">
        <f t="shared" si="30"/>
        <v>7</v>
      </c>
      <c r="S141" s="1" t="str">
        <f t="shared" si="32"/>
        <v>Ok</v>
      </c>
      <c r="T141" s="1" t="str">
        <f t="shared" si="33"/>
        <v>Ok</v>
      </c>
      <c r="U141" s="1" t="b">
        <f t="shared" si="34"/>
        <v>0</v>
      </c>
      <c r="V141" s="1">
        <f t="shared" si="35"/>
        <v>0</v>
      </c>
      <c r="W141" s="1" t="str">
        <f>VLOOKUP(K141,Master!$G$8:$H$12,2,1)</f>
        <v>Ok</v>
      </c>
      <c r="X141" s="1" t="str">
        <f>HLOOKUP(K141,Master!$F$3:$J$4,2,1)</f>
        <v>Ok</v>
      </c>
      <c r="Y141" s="1" t="s">
        <v>561</v>
      </c>
      <c r="Z141" s="1" t="s">
        <v>831</v>
      </c>
      <c r="AA141" s="1">
        <f>SEARCH("(",Sheet7!A141,1)</f>
        <v>11</v>
      </c>
      <c r="AB141" s="1">
        <f>SEARCH(")",Sheet7!A141,1)</f>
        <v>14</v>
      </c>
      <c r="AC141" s="1" t="str">
        <f>MID(Sheet7!A141,SEARCH("(",Sheet7!A141,1)+1,SEARCH(")",Sheet7!A141,1)-SEARCH("(",Sheet7!A141,1)-1)</f>
        <v>WI</v>
      </c>
      <c r="AD141" s="1">
        <f>SEARCH(" ",Sheet7!A141,1)</f>
        <v>3</v>
      </c>
      <c r="AE141" s="1" t="str">
        <f>LEFT(Sheet7!A141,SEARCH(" ",Sheet7!A141,1)-1)</f>
        <v>DL</v>
      </c>
      <c r="AF141" s="1" t="str">
        <f>MID(Sheet7!A141,SEARCH(" ",Sheet7!A141,1)+1,SEARCH("(",Sheet7!A141,1)-SEARCH(" ",Sheet7!A141,1)-2)</f>
        <v>Haynes</v>
      </c>
      <c r="AG141" s="1">
        <f t="shared" si="36"/>
        <v>6</v>
      </c>
      <c r="AH141" s="1" t="str">
        <f t="shared" si="37"/>
        <v>HAYNES</v>
      </c>
      <c r="AI141" s="1" t="str">
        <f t="shared" si="31"/>
        <v>DL Haynes belongs to West Indies</v>
      </c>
    </row>
    <row r="142" spans="1:35" x14ac:dyDescent="0.3">
      <c r="A142" s="1">
        <v>141</v>
      </c>
      <c r="B142" s="2">
        <v>32494</v>
      </c>
      <c r="C142" t="s">
        <v>61</v>
      </c>
      <c r="D142" s="1">
        <v>108</v>
      </c>
      <c r="E142" s="1" t="s">
        <v>430</v>
      </c>
      <c r="F142" s="1">
        <v>93</v>
      </c>
      <c r="H142" s="1">
        <v>65</v>
      </c>
      <c r="I142" s="1">
        <v>10</v>
      </c>
      <c r="J142" s="1">
        <v>3</v>
      </c>
      <c r="K142" s="1">
        <v>166.15</v>
      </c>
      <c r="L142" s="1">
        <v>2</v>
      </c>
      <c r="M142" s="1" t="s">
        <v>31</v>
      </c>
      <c r="N142" s="1" t="s">
        <v>284</v>
      </c>
      <c r="O142" s="1">
        <f t="shared" si="27"/>
        <v>17</v>
      </c>
      <c r="P142" s="1">
        <f t="shared" si="28"/>
        <v>12</v>
      </c>
      <c r="Q142" s="1">
        <f t="shared" si="29"/>
        <v>1988</v>
      </c>
      <c r="R142" s="1">
        <f t="shared" si="30"/>
        <v>7</v>
      </c>
      <c r="S142" s="1" t="str">
        <f t="shared" si="32"/>
        <v>Good</v>
      </c>
      <c r="T142" s="1" t="str">
        <f t="shared" si="33"/>
        <v>Ok</v>
      </c>
      <c r="U142" s="1" t="b">
        <f t="shared" si="34"/>
        <v>0</v>
      </c>
      <c r="V142" s="1">
        <f t="shared" si="35"/>
        <v>1</v>
      </c>
      <c r="W142" s="1" t="str">
        <f>VLOOKUP(K142,Master!$G$8:$H$12,2,1)</f>
        <v>Good</v>
      </c>
      <c r="X142" s="1" t="str">
        <f>HLOOKUP(K142,Master!$F$3:$J$4,2,1)</f>
        <v>Good</v>
      </c>
      <c r="Y142" s="1" t="s">
        <v>593</v>
      </c>
      <c r="Z142" s="1" t="s">
        <v>4</v>
      </c>
      <c r="AA142" s="1">
        <f>SEARCH("(",Sheet7!A142,1)</f>
        <v>14</v>
      </c>
      <c r="AB142" s="1">
        <f>SEARCH(")",Sheet7!A142,1)</f>
        <v>20</v>
      </c>
      <c r="AC142" s="1" t="str">
        <f>MID(Sheet7!A142,SEARCH("(",Sheet7!A142,1)+1,SEARCH(")",Sheet7!A142,1)-SEARCH("(",Sheet7!A142,1)-1)</f>
        <v>India</v>
      </c>
      <c r="AD142" s="1">
        <f>SEARCH(" ",Sheet7!A142,1)</f>
        <v>2</v>
      </c>
      <c r="AE142" s="1" t="str">
        <f>LEFT(Sheet7!A142,SEARCH(" ",Sheet7!A142,1)-1)</f>
        <v>M</v>
      </c>
      <c r="AF142" s="1" t="str">
        <f>MID(Sheet7!A142,SEARCH(" ",Sheet7!A142,1)+1,SEARCH("(",Sheet7!A142,1)-SEARCH(" ",Sheet7!A142,1)-2)</f>
        <v>Azharuddin</v>
      </c>
      <c r="AG142" s="1">
        <f t="shared" si="36"/>
        <v>10</v>
      </c>
      <c r="AH142" s="1" t="str">
        <f t="shared" si="37"/>
        <v>AZHARUDDIN</v>
      </c>
      <c r="AI142" s="1" t="e">
        <f t="shared" si="31"/>
        <v>#N/A</v>
      </c>
    </row>
    <row r="143" spans="1:35" x14ac:dyDescent="0.3">
      <c r="A143" s="1">
        <v>142</v>
      </c>
      <c r="B143" s="2">
        <v>32494</v>
      </c>
      <c r="C143" t="s">
        <v>65</v>
      </c>
      <c r="D143" s="1">
        <v>101</v>
      </c>
      <c r="E143" s="1" t="s">
        <v>432</v>
      </c>
      <c r="F143" s="1">
        <v>170</v>
      </c>
      <c r="H143" s="1">
        <v>112</v>
      </c>
      <c r="I143" s="1">
        <v>8</v>
      </c>
      <c r="J143" s="1">
        <v>1</v>
      </c>
      <c r="K143" s="1">
        <v>90.17</v>
      </c>
      <c r="L143" s="1">
        <v>1</v>
      </c>
      <c r="M143" s="1" t="s">
        <v>9</v>
      </c>
      <c r="N143" s="1" t="s">
        <v>30</v>
      </c>
      <c r="O143" s="1">
        <f t="shared" si="27"/>
        <v>17</v>
      </c>
      <c r="P143" s="1">
        <f t="shared" si="28"/>
        <v>12</v>
      </c>
      <c r="Q143" s="1">
        <f t="shared" si="29"/>
        <v>1988</v>
      </c>
      <c r="R143" s="1">
        <f t="shared" si="30"/>
        <v>7</v>
      </c>
      <c r="S143" s="1" t="str">
        <f t="shared" si="32"/>
        <v>Slow</v>
      </c>
      <c r="T143" s="1" t="str">
        <f t="shared" si="33"/>
        <v>Ok</v>
      </c>
      <c r="U143" s="1" t="b">
        <f t="shared" si="34"/>
        <v>0</v>
      </c>
      <c r="V143" s="1">
        <f t="shared" si="35"/>
        <v>0</v>
      </c>
      <c r="W143" s="1" t="str">
        <f>VLOOKUP(K143,Master!$G$8:$H$12,2,1)</f>
        <v>Slow</v>
      </c>
      <c r="X143" s="1" t="str">
        <f>HLOOKUP(K143,Master!$F$3:$J$4,2,1)</f>
        <v>Slow</v>
      </c>
      <c r="Y143" s="1" t="s">
        <v>561</v>
      </c>
      <c r="Z143" s="1" t="s">
        <v>831</v>
      </c>
      <c r="AA143" s="1">
        <f>SEARCH("(",Sheet7!A143,1)</f>
        <v>11</v>
      </c>
      <c r="AB143" s="1">
        <f>SEARCH(")",Sheet7!A143,1)</f>
        <v>14</v>
      </c>
      <c r="AC143" s="1" t="str">
        <f>MID(Sheet7!A143,SEARCH("(",Sheet7!A143,1)+1,SEARCH(")",Sheet7!A143,1)-SEARCH("(",Sheet7!A143,1)-1)</f>
        <v>WI</v>
      </c>
      <c r="AD143" s="1">
        <f>SEARCH(" ",Sheet7!A143,1)</f>
        <v>3</v>
      </c>
      <c r="AE143" s="1" t="str">
        <f>LEFT(Sheet7!A143,SEARCH(" ",Sheet7!A143,1)-1)</f>
        <v>DL</v>
      </c>
      <c r="AF143" s="1" t="str">
        <f>MID(Sheet7!A143,SEARCH(" ",Sheet7!A143,1)+1,SEARCH("(",Sheet7!A143,1)-SEARCH(" ",Sheet7!A143,1)-2)</f>
        <v>Haynes</v>
      </c>
      <c r="AG143" s="1">
        <f t="shared" si="36"/>
        <v>6</v>
      </c>
      <c r="AH143" s="1" t="str">
        <f t="shared" si="37"/>
        <v>HAYNES</v>
      </c>
      <c r="AI143" s="1" t="str">
        <f t="shared" si="31"/>
        <v>DL Haynes belongs to West Indies</v>
      </c>
    </row>
    <row r="144" spans="1:35" x14ac:dyDescent="0.3">
      <c r="A144" s="1">
        <v>143</v>
      </c>
      <c r="B144" s="2">
        <v>32518</v>
      </c>
      <c r="C144" t="s">
        <v>109</v>
      </c>
      <c r="D144" s="1">
        <v>125</v>
      </c>
      <c r="E144" s="1" t="s">
        <v>430</v>
      </c>
      <c r="F144" s="1">
        <v>192</v>
      </c>
      <c r="H144" s="1">
        <v>121</v>
      </c>
      <c r="I144" s="1">
        <v>9</v>
      </c>
      <c r="J144" s="1">
        <v>0</v>
      </c>
      <c r="K144" s="1">
        <v>103.3</v>
      </c>
      <c r="L144" s="1">
        <v>1</v>
      </c>
      <c r="M144" s="1" t="s">
        <v>9</v>
      </c>
      <c r="N144" s="1" t="s">
        <v>29</v>
      </c>
      <c r="O144" s="1">
        <f t="shared" si="27"/>
        <v>10</v>
      </c>
      <c r="P144" s="1">
        <f t="shared" si="28"/>
        <v>1</v>
      </c>
      <c r="Q144" s="1">
        <f t="shared" si="29"/>
        <v>1989</v>
      </c>
      <c r="R144" s="1">
        <f t="shared" si="30"/>
        <v>3</v>
      </c>
      <c r="S144" s="1" t="str">
        <f t="shared" si="32"/>
        <v>Ok</v>
      </c>
      <c r="T144" s="1" t="str">
        <f t="shared" si="33"/>
        <v>Ok</v>
      </c>
      <c r="U144" s="1" t="b">
        <f t="shared" si="34"/>
        <v>0</v>
      </c>
      <c r="V144" s="1">
        <f t="shared" si="35"/>
        <v>0</v>
      </c>
      <c r="W144" s="1" t="str">
        <f>VLOOKUP(K144,Master!$G$8:$H$12,2,1)</f>
        <v>Ok</v>
      </c>
      <c r="X144" s="1" t="str">
        <f>HLOOKUP(K144,Master!$F$3:$J$4,2,1)</f>
        <v>Ok</v>
      </c>
      <c r="Y144" s="1" t="s">
        <v>586</v>
      </c>
      <c r="Z144" s="1" t="s">
        <v>834</v>
      </c>
      <c r="AA144" s="1">
        <f>SEARCH("(",Sheet7!A144,1)</f>
        <v>10</v>
      </c>
      <c r="AB144" s="1">
        <f>SEARCH(")",Sheet7!A144,1)</f>
        <v>14</v>
      </c>
      <c r="AC144" s="1" t="str">
        <f>MID(Sheet7!A144,SEARCH("(",Sheet7!A144,1)+1,SEARCH(")",Sheet7!A144,1)-SEARCH("(",Sheet7!A144,1)-1)</f>
        <v>Aus</v>
      </c>
      <c r="AD144" s="1">
        <f>SEARCH(" ",Sheet7!A144,1)</f>
        <v>3</v>
      </c>
      <c r="AE144" s="1" t="str">
        <f>LEFT(Sheet7!A144,SEARCH(" ",Sheet7!A144,1)-1)</f>
        <v>GR</v>
      </c>
      <c r="AF144" s="1" t="str">
        <f>MID(Sheet7!A144,SEARCH(" ",Sheet7!A144,1)+1,SEARCH("(",Sheet7!A144,1)-SEARCH(" ",Sheet7!A144,1)-2)</f>
        <v>Marsh</v>
      </c>
      <c r="AG144" s="1">
        <f t="shared" si="36"/>
        <v>5</v>
      </c>
      <c r="AH144" s="1" t="str">
        <f t="shared" si="37"/>
        <v>MARSH</v>
      </c>
      <c r="AI144" s="1" t="str">
        <f t="shared" si="31"/>
        <v>GR Marsh belongs to Australia</v>
      </c>
    </row>
    <row r="145" spans="1:35" x14ac:dyDescent="0.3">
      <c r="A145" s="1">
        <v>144</v>
      </c>
      <c r="B145" s="2">
        <v>32574</v>
      </c>
      <c r="C145" t="s">
        <v>65</v>
      </c>
      <c r="D145" s="1">
        <v>117</v>
      </c>
      <c r="E145" s="1" t="s">
        <v>430</v>
      </c>
      <c r="F145" s="1" t="s">
        <v>214</v>
      </c>
      <c r="H145" s="1">
        <v>132</v>
      </c>
      <c r="I145" s="1">
        <v>8</v>
      </c>
      <c r="J145" s="1">
        <v>5</v>
      </c>
      <c r="K145" s="1">
        <v>88.63</v>
      </c>
      <c r="L145" s="1">
        <v>1</v>
      </c>
      <c r="M145" s="1" t="s">
        <v>4</v>
      </c>
      <c r="N145" s="1" t="s">
        <v>198</v>
      </c>
      <c r="O145" s="1">
        <f t="shared" si="27"/>
        <v>7</v>
      </c>
      <c r="P145" s="1">
        <f t="shared" si="28"/>
        <v>3</v>
      </c>
      <c r="Q145" s="1">
        <f t="shared" si="29"/>
        <v>1989</v>
      </c>
      <c r="R145" s="1">
        <f t="shared" si="30"/>
        <v>3</v>
      </c>
      <c r="S145" s="1" t="str">
        <f t="shared" si="32"/>
        <v>Slow</v>
      </c>
      <c r="T145" s="1" t="str">
        <f t="shared" si="33"/>
        <v>Ok</v>
      </c>
      <c r="U145" s="1" t="b">
        <f t="shared" si="34"/>
        <v>0</v>
      </c>
      <c r="V145" s="1">
        <f t="shared" si="35"/>
        <v>0</v>
      </c>
      <c r="W145" s="1" t="str">
        <f>VLOOKUP(K145,Master!$G$8:$H$12,2,1)</f>
        <v>Slow</v>
      </c>
      <c r="X145" s="1" t="str">
        <f>HLOOKUP(K145,Master!$F$3:$J$4,2,1)</f>
        <v>Slow</v>
      </c>
      <c r="Y145" s="1" t="s">
        <v>561</v>
      </c>
      <c r="Z145" s="1" t="s">
        <v>831</v>
      </c>
      <c r="AA145" s="1">
        <f>SEARCH("(",Sheet7!A145,1)</f>
        <v>11</v>
      </c>
      <c r="AB145" s="1">
        <f>SEARCH(")",Sheet7!A145,1)</f>
        <v>14</v>
      </c>
      <c r="AC145" s="1" t="str">
        <f>MID(Sheet7!A145,SEARCH("(",Sheet7!A145,1)+1,SEARCH(")",Sheet7!A145,1)-SEARCH("(",Sheet7!A145,1)-1)</f>
        <v>WI</v>
      </c>
      <c r="AD145" s="1">
        <f>SEARCH(" ",Sheet7!A145,1)</f>
        <v>3</v>
      </c>
      <c r="AE145" s="1" t="str">
        <f>LEFT(Sheet7!A145,SEARCH(" ",Sheet7!A145,1)-1)</f>
        <v>DL</v>
      </c>
      <c r="AF145" s="1" t="str">
        <f>MID(Sheet7!A145,SEARCH(" ",Sheet7!A145,1)+1,SEARCH("(",Sheet7!A145,1)-SEARCH(" ",Sheet7!A145,1)-2)</f>
        <v>Haynes</v>
      </c>
      <c r="AG145" s="1">
        <f t="shared" si="36"/>
        <v>6</v>
      </c>
      <c r="AH145" s="1" t="str">
        <f t="shared" si="37"/>
        <v>HAYNES</v>
      </c>
      <c r="AI145" s="1" t="str">
        <f t="shared" si="31"/>
        <v>DL Haynes belongs to West Indies</v>
      </c>
    </row>
    <row r="146" spans="1:35" x14ac:dyDescent="0.3">
      <c r="A146" s="1">
        <v>145</v>
      </c>
      <c r="B146" s="2">
        <v>32575</v>
      </c>
      <c r="C146" t="s">
        <v>281</v>
      </c>
      <c r="D146" s="1">
        <v>126</v>
      </c>
      <c r="E146" s="1" t="s">
        <v>430</v>
      </c>
      <c r="F146" s="1">
        <v>212</v>
      </c>
      <c r="H146" s="1">
        <v>155</v>
      </c>
      <c r="I146" s="1">
        <v>13</v>
      </c>
      <c r="J146" s="1">
        <v>0</v>
      </c>
      <c r="K146" s="1">
        <v>81.290000000000006</v>
      </c>
      <c r="L146" s="1">
        <v>1</v>
      </c>
      <c r="M146" s="1" t="s">
        <v>31</v>
      </c>
      <c r="N146" s="1" t="s">
        <v>46</v>
      </c>
      <c r="O146" s="1">
        <f t="shared" si="27"/>
        <v>8</v>
      </c>
      <c r="P146" s="1">
        <f t="shared" si="28"/>
        <v>3</v>
      </c>
      <c r="Q146" s="1">
        <f t="shared" si="29"/>
        <v>1989</v>
      </c>
      <c r="R146" s="1">
        <f t="shared" si="30"/>
        <v>4</v>
      </c>
      <c r="S146" s="1" t="str">
        <f t="shared" si="32"/>
        <v>Slow</v>
      </c>
      <c r="T146" s="1" t="str">
        <f t="shared" si="33"/>
        <v>Ok</v>
      </c>
      <c r="U146" s="1" t="b">
        <f t="shared" si="34"/>
        <v>0</v>
      </c>
      <c r="V146" s="1">
        <f t="shared" si="35"/>
        <v>0</v>
      </c>
      <c r="W146" s="1" t="str">
        <f>VLOOKUP(K146,Master!$G$8:$H$12,2,1)</f>
        <v>Slow</v>
      </c>
      <c r="X146" s="1" t="str">
        <f>HLOOKUP(K146,Master!$F$3:$J$4,2,1)</f>
        <v>Slow</v>
      </c>
      <c r="Y146" s="1" t="s">
        <v>607</v>
      </c>
      <c r="Z146" s="1" t="s">
        <v>833</v>
      </c>
      <c r="AA146" s="1">
        <f>SEARCH("(",Sheet7!A146,1)</f>
        <v>17</v>
      </c>
      <c r="AB146" s="1">
        <f>SEARCH(")",Sheet7!A146,1)</f>
        <v>21</v>
      </c>
      <c r="AC146" s="1" t="str">
        <f>MID(Sheet7!A146,SEARCH("(",Sheet7!A146,1)+1,SEARCH(")",Sheet7!A146,1)-SEARCH("(",Sheet7!A146,1)-1)</f>
        <v>Pak</v>
      </c>
      <c r="AD146" s="1">
        <f>SEARCH(" ",Sheet7!A146,1)</f>
        <v>7</v>
      </c>
      <c r="AE146" s="1" t="str">
        <f>LEFT(Sheet7!A146,SEARCH(" ",Sheet7!A146,1)-1)</f>
        <v>Shoaib</v>
      </c>
      <c r="AF146" s="1" t="str">
        <f>MID(Sheet7!A146,SEARCH(" ",Sheet7!A146,1)+1,SEARCH("(",Sheet7!A146,1)-SEARCH(" ",Sheet7!A146,1)-2)</f>
        <v>Mohammad</v>
      </c>
      <c r="AG146" s="1">
        <f t="shared" si="36"/>
        <v>8</v>
      </c>
      <c r="AH146" s="1" t="str">
        <f t="shared" si="37"/>
        <v>MOHAMMAD</v>
      </c>
      <c r="AI146" s="1" t="str">
        <f t="shared" si="31"/>
        <v>Shoaib Mohammad belongs to Pakistan</v>
      </c>
    </row>
    <row r="147" spans="1:35" x14ac:dyDescent="0.3">
      <c r="A147" s="1">
        <v>146</v>
      </c>
      <c r="B147" s="2">
        <v>32578</v>
      </c>
      <c r="C147" t="s">
        <v>87</v>
      </c>
      <c r="D147" s="1">
        <v>101</v>
      </c>
      <c r="E147" s="1" t="s">
        <v>432</v>
      </c>
      <c r="F147" s="1">
        <v>150</v>
      </c>
      <c r="H147" s="1">
        <v>114</v>
      </c>
      <c r="I147" s="1">
        <v>9</v>
      </c>
      <c r="J147" s="1">
        <v>1</v>
      </c>
      <c r="K147" s="1">
        <v>88.59</v>
      </c>
      <c r="L147" s="1">
        <v>2</v>
      </c>
      <c r="M147" s="1" t="s">
        <v>31</v>
      </c>
      <c r="N147" s="1" t="s">
        <v>253</v>
      </c>
      <c r="O147" s="1">
        <f t="shared" si="27"/>
        <v>11</v>
      </c>
      <c r="P147" s="1">
        <f t="shared" si="28"/>
        <v>3</v>
      </c>
      <c r="Q147" s="1">
        <f t="shared" si="29"/>
        <v>1989</v>
      </c>
      <c r="R147" s="1">
        <f t="shared" si="30"/>
        <v>7</v>
      </c>
      <c r="S147" s="1" t="str">
        <f t="shared" si="32"/>
        <v>Slow</v>
      </c>
      <c r="T147" s="1" t="str">
        <f t="shared" si="33"/>
        <v>Ok</v>
      </c>
      <c r="U147" s="1" t="b">
        <f t="shared" si="34"/>
        <v>0</v>
      </c>
      <c r="V147" s="1">
        <f t="shared" si="35"/>
        <v>0</v>
      </c>
      <c r="W147" s="1" t="str">
        <f>VLOOKUP(K147,Master!$G$8:$H$12,2,1)</f>
        <v>Slow</v>
      </c>
      <c r="X147" s="1" t="str">
        <f>HLOOKUP(K147,Master!$F$3:$J$4,2,1)</f>
        <v>Slow</v>
      </c>
      <c r="Y147" s="1" t="s">
        <v>596</v>
      </c>
      <c r="Z147" s="1" t="s">
        <v>833</v>
      </c>
      <c r="AA147" s="1">
        <f>SEARCH("(",Sheet7!A147,1)</f>
        <v>13</v>
      </c>
      <c r="AB147" s="1">
        <f>SEARCH(")",Sheet7!A147,1)</f>
        <v>17</v>
      </c>
      <c r="AC147" s="1" t="str">
        <f>MID(Sheet7!A147,SEARCH("(",Sheet7!A147,1)+1,SEARCH(")",Sheet7!A147,1)-SEARCH("(",Sheet7!A147,1)-1)</f>
        <v>Pak</v>
      </c>
      <c r="AD147" s="1">
        <f>SEARCH(" ",Sheet7!A147,1)</f>
        <v>7</v>
      </c>
      <c r="AE147" s="1" t="str">
        <f>LEFT(Sheet7!A147,SEARCH(" ",Sheet7!A147,1)-1)</f>
        <v>Rameez</v>
      </c>
      <c r="AF147" s="1" t="str">
        <f>MID(Sheet7!A147,SEARCH(" ",Sheet7!A147,1)+1,SEARCH("(",Sheet7!A147,1)-SEARCH(" ",Sheet7!A147,1)-2)</f>
        <v>Raja</v>
      </c>
      <c r="AG147" s="1">
        <f t="shared" si="36"/>
        <v>4</v>
      </c>
      <c r="AH147" s="1" t="str">
        <f t="shared" si="37"/>
        <v>RAJA</v>
      </c>
      <c r="AI147" s="1" t="str">
        <f t="shared" si="31"/>
        <v>Rameez Raja belongs to Pakistan</v>
      </c>
    </row>
    <row r="148" spans="1:35" x14ac:dyDescent="0.3">
      <c r="A148" s="1">
        <v>147</v>
      </c>
      <c r="B148" s="2">
        <v>32585</v>
      </c>
      <c r="C148" t="s">
        <v>97</v>
      </c>
      <c r="D148" s="1">
        <v>117</v>
      </c>
      <c r="E148" s="1" t="s">
        <v>432</v>
      </c>
      <c r="F148" s="1" t="s">
        <v>214</v>
      </c>
      <c r="H148" s="1">
        <v>123</v>
      </c>
      <c r="I148" s="1">
        <v>7</v>
      </c>
      <c r="J148" s="1">
        <v>8</v>
      </c>
      <c r="K148" s="1">
        <v>95.12</v>
      </c>
      <c r="L148" s="1">
        <v>2</v>
      </c>
      <c r="M148" s="1" t="s">
        <v>4</v>
      </c>
      <c r="N148" s="1" t="s">
        <v>233</v>
      </c>
      <c r="O148" s="1">
        <f t="shared" si="27"/>
        <v>18</v>
      </c>
      <c r="P148" s="1">
        <f t="shared" si="28"/>
        <v>3</v>
      </c>
      <c r="Q148" s="1">
        <f t="shared" si="29"/>
        <v>1989</v>
      </c>
      <c r="R148" s="1">
        <f t="shared" si="30"/>
        <v>7</v>
      </c>
      <c r="S148" s="1" t="str">
        <f t="shared" si="32"/>
        <v>Slow</v>
      </c>
      <c r="T148" s="1" t="str">
        <f t="shared" si="33"/>
        <v>Ok</v>
      </c>
      <c r="U148" s="1" t="b">
        <f t="shared" si="34"/>
        <v>1</v>
      </c>
      <c r="V148" s="1">
        <f t="shared" si="35"/>
        <v>1</v>
      </c>
      <c r="W148" s="1" t="str">
        <f>VLOOKUP(K148,Master!$G$8:$H$12,2,1)</f>
        <v>Slow</v>
      </c>
      <c r="X148" s="1" t="str">
        <f>HLOOKUP(K148,Master!$F$3:$J$4,2,1)</f>
        <v>Slow</v>
      </c>
      <c r="Y148" s="1" t="s">
        <v>564</v>
      </c>
      <c r="Z148" s="1" t="s">
        <v>831</v>
      </c>
      <c r="AA148" s="1">
        <f>SEARCH("(",Sheet7!A148,1)</f>
        <v>14</v>
      </c>
      <c r="AB148" s="1">
        <f>SEARCH(")",Sheet7!A148,1)</f>
        <v>17</v>
      </c>
      <c r="AC148" s="1" t="str">
        <f>MID(Sheet7!A148,SEARCH("(",Sheet7!A148,1)+1,SEARCH(")",Sheet7!A148,1)-SEARCH("(",Sheet7!A148,1)-1)</f>
        <v>WI</v>
      </c>
      <c r="AD148" s="1">
        <f>SEARCH(" ",Sheet7!A148,1)</f>
        <v>3</v>
      </c>
      <c r="AE148" s="1" t="str">
        <f>LEFT(Sheet7!A148,SEARCH(" ",Sheet7!A148,1)-1)</f>
        <v>CG</v>
      </c>
      <c r="AF148" s="1" t="str">
        <f>MID(Sheet7!A148,SEARCH(" ",Sheet7!A148,1)+1,SEARCH("(",Sheet7!A148,1)-SEARCH(" ",Sheet7!A148,1)-2)</f>
        <v>Greenidge</v>
      </c>
      <c r="AG148" s="1">
        <f t="shared" si="36"/>
        <v>9</v>
      </c>
      <c r="AH148" s="1" t="str">
        <f t="shared" si="37"/>
        <v>GREENIDGE</v>
      </c>
      <c r="AI148" s="1" t="str">
        <f t="shared" si="31"/>
        <v>CG Greenidge belongs to West Indies</v>
      </c>
    </row>
    <row r="149" spans="1:35" x14ac:dyDescent="0.3">
      <c r="A149" s="1">
        <v>148</v>
      </c>
      <c r="B149" s="2">
        <v>32588</v>
      </c>
      <c r="C149" t="s">
        <v>65</v>
      </c>
      <c r="D149" s="1">
        <v>152</v>
      </c>
      <c r="E149" s="1" t="s">
        <v>430</v>
      </c>
      <c r="F149" s="1" t="s">
        <v>214</v>
      </c>
      <c r="H149" s="1">
        <v>126</v>
      </c>
      <c r="I149" s="1">
        <v>12</v>
      </c>
      <c r="J149" s="1">
        <v>6</v>
      </c>
      <c r="K149" s="1">
        <v>120.63</v>
      </c>
      <c r="L149" s="1">
        <v>1</v>
      </c>
      <c r="M149" s="1" t="s">
        <v>4</v>
      </c>
      <c r="N149" s="1" t="s">
        <v>50</v>
      </c>
      <c r="O149" s="1">
        <f t="shared" si="27"/>
        <v>21</v>
      </c>
      <c r="P149" s="1">
        <f t="shared" si="28"/>
        <v>3</v>
      </c>
      <c r="Q149" s="1">
        <f t="shared" si="29"/>
        <v>1989</v>
      </c>
      <c r="R149" s="1">
        <f t="shared" si="30"/>
        <v>3</v>
      </c>
      <c r="S149" s="1" t="str">
        <f t="shared" si="32"/>
        <v>Ok</v>
      </c>
      <c r="T149" s="1" t="str">
        <f t="shared" si="33"/>
        <v>Ok</v>
      </c>
      <c r="U149" s="1" t="b">
        <f t="shared" si="34"/>
        <v>0</v>
      </c>
      <c r="V149" s="1">
        <f t="shared" si="35"/>
        <v>0</v>
      </c>
      <c r="W149" s="1" t="str">
        <f>VLOOKUP(K149,Master!$G$8:$H$12,2,1)</f>
        <v>Ok</v>
      </c>
      <c r="X149" s="1" t="str">
        <f>HLOOKUP(K149,Master!$F$3:$J$4,2,1)</f>
        <v>Ok</v>
      </c>
      <c r="Y149" s="1" t="s">
        <v>561</v>
      </c>
      <c r="Z149" s="1" t="s">
        <v>831</v>
      </c>
      <c r="AA149" s="1">
        <f>SEARCH("(",Sheet7!A149,1)</f>
        <v>11</v>
      </c>
      <c r="AB149" s="1">
        <f>SEARCH(")",Sheet7!A149,1)</f>
        <v>14</v>
      </c>
      <c r="AC149" s="1" t="str">
        <f>MID(Sheet7!A149,SEARCH("(",Sheet7!A149,1)+1,SEARCH(")",Sheet7!A149,1)-SEARCH("(",Sheet7!A149,1)-1)</f>
        <v>WI</v>
      </c>
      <c r="AD149" s="1">
        <f>SEARCH(" ",Sheet7!A149,1)</f>
        <v>3</v>
      </c>
      <c r="AE149" s="1" t="str">
        <f>LEFT(Sheet7!A149,SEARCH(" ",Sheet7!A149,1)-1)</f>
        <v>DL</v>
      </c>
      <c r="AF149" s="1" t="str">
        <f>MID(Sheet7!A149,SEARCH(" ",Sheet7!A149,1)+1,SEARCH("(",Sheet7!A149,1)-SEARCH(" ",Sheet7!A149,1)-2)</f>
        <v>Haynes</v>
      </c>
      <c r="AG149" s="1">
        <f t="shared" si="36"/>
        <v>6</v>
      </c>
      <c r="AH149" s="1" t="str">
        <f t="shared" si="37"/>
        <v>HAYNES</v>
      </c>
      <c r="AI149" s="1" t="str">
        <f t="shared" si="31"/>
        <v>DL Haynes belongs to West Indies</v>
      </c>
    </row>
    <row r="150" spans="1:35" x14ac:dyDescent="0.3">
      <c r="A150" s="1">
        <v>149</v>
      </c>
      <c r="B150" s="2">
        <v>32591</v>
      </c>
      <c r="C150" t="s">
        <v>72</v>
      </c>
      <c r="D150" s="1">
        <v>100</v>
      </c>
      <c r="E150" s="1" t="s">
        <v>430</v>
      </c>
      <c r="F150" s="1" t="s">
        <v>214</v>
      </c>
      <c r="H150" s="1">
        <v>112</v>
      </c>
      <c r="I150" s="1">
        <v>4</v>
      </c>
      <c r="J150" s="1">
        <v>0</v>
      </c>
      <c r="K150" s="1">
        <v>89.28</v>
      </c>
      <c r="L150" s="1">
        <v>2</v>
      </c>
      <c r="M150" s="1" t="s">
        <v>13</v>
      </c>
      <c r="N150" s="1" t="s">
        <v>14</v>
      </c>
      <c r="O150" s="1">
        <f t="shared" si="27"/>
        <v>24</v>
      </c>
      <c r="P150" s="1">
        <f t="shared" si="28"/>
        <v>3</v>
      </c>
      <c r="Q150" s="1">
        <f t="shared" si="29"/>
        <v>1989</v>
      </c>
      <c r="R150" s="1">
        <f t="shared" si="30"/>
        <v>6</v>
      </c>
      <c r="S150" s="1" t="str">
        <f t="shared" si="32"/>
        <v>Slow</v>
      </c>
      <c r="T150" s="1" t="str">
        <f t="shared" si="33"/>
        <v>Ok</v>
      </c>
      <c r="U150" s="1" t="b">
        <f t="shared" si="34"/>
        <v>0</v>
      </c>
      <c r="V150" s="1">
        <f t="shared" si="35"/>
        <v>0</v>
      </c>
      <c r="W150" s="1" t="str">
        <f>VLOOKUP(K150,Master!$G$8:$H$12,2,1)</f>
        <v>Slow</v>
      </c>
      <c r="X150" s="1" t="str">
        <f>HLOOKUP(K150,Master!$F$3:$J$4,2,1)</f>
        <v>Slow</v>
      </c>
      <c r="Y150" s="1" t="s">
        <v>597</v>
      </c>
      <c r="Z150" s="1" t="s">
        <v>833</v>
      </c>
      <c r="AA150" s="1">
        <f>SEARCH("(",Sheet7!A150,1)</f>
        <v>14</v>
      </c>
      <c r="AB150" s="1">
        <f>SEARCH(")",Sheet7!A150,1)</f>
        <v>18</v>
      </c>
      <c r="AC150" s="1" t="str">
        <f>MID(Sheet7!A150,SEARCH("(",Sheet7!A150,1)+1,SEARCH(")",Sheet7!A150,1)-SEARCH("(",Sheet7!A150,1)-1)</f>
        <v>Pak</v>
      </c>
      <c r="AD150" s="1">
        <f>SEARCH(" ",Sheet7!A150,1)</f>
        <v>7</v>
      </c>
      <c r="AE150" s="1" t="str">
        <f>LEFT(Sheet7!A150,SEARCH(" ",Sheet7!A150,1)-1)</f>
        <v>Saleem</v>
      </c>
      <c r="AF150" s="1" t="str">
        <f>MID(Sheet7!A150,SEARCH(" ",Sheet7!A150,1)+1,SEARCH("(",Sheet7!A150,1)-SEARCH(" ",Sheet7!A150,1)-2)</f>
        <v>Malik</v>
      </c>
      <c r="AG150" s="1">
        <f t="shared" si="36"/>
        <v>5</v>
      </c>
      <c r="AH150" s="1" t="str">
        <f t="shared" si="37"/>
        <v>MALIK</v>
      </c>
      <c r="AI150" s="1" t="str">
        <f t="shared" si="31"/>
        <v>Saleem Malik belongs to Pakistan</v>
      </c>
    </row>
    <row r="151" spans="1:35" x14ac:dyDescent="0.3">
      <c r="A151" s="1">
        <v>150</v>
      </c>
      <c r="B151" s="2">
        <v>32655</v>
      </c>
      <c r="C151" t="s">
        <v>116</v>
      </c>
      <c r="D151" s="1">
        <v>100</v>
      </c>
      <c r="E151" s="1" t="s">
        <v>430</v>
      </c>
      <c r="F151" s="1">
        <v>141</v>
      </c>
      <c r="H151" s="1">
        <v>105</v>
      </c>
      <c r="I151" s="1">
        <v>9</v>
      </c>
      <c r="J151" s="1">
        <v>0</v>
      </c>
      <c r="K151" s="1">
        <v>95.23</v>
      </c>
      <c r="L151" s="1">
        <v>1</v>
      </c>
      <c r="M151" s="1" t="s">
        <v>18</v>
      </c>
      <c r="N151" s="1" t="s">
        <v>53</v>
      </c>
      <c r="O151" s="1">
        <f t="shared" si="27"/>
        <v>27</v>
      </c>
      <c r="P151" s="1">
        <f t="shared" si="28"/>
        <v>5</v>
      </c>
      <c r="Q151" s="1">
        <f t="shared" si="29"/>
        <v>1989</v>
      </c>
      <c r="R151" s="1">
        <f t="shared" si="30"/>
        <v>7</v>
      </c>
      <c r="S151" s="1" t="str">
        <f t="shared" si="32"/>
        <v>Slow</v>
      </c>
      <c r="T151" s="1" t="str">
        <f t="shared" si="33"/>
        <v>Ok</v>
      </c>
      <c r="U151" s="1" t="b">
        <f t="shared" si="34"/>
        <v>0</v>
      </c>
      <c r="V151" s="1">
        <f t="shared" si="35"/>
        <v>0</v>
      </c>
      <c r="W151" s="1" t="str">
        <f>VLOOKUP(K151,Master!$G$8:$H$12,2,1)</f>
        <v>Slow</v>
      </c>
      <c r="X151" s="1" t="str">
        <f>HLOOKUP(K151,Master!$F$3:$J$4,2,1)</f>
        <v>Slow</v>
      </c>
      <c r="Y151" s="1" t="s">
        <v>572</v>
      </c>
      <c r="Z151" s="1" t="s">
        <v>830</v>
      </c>
      <c r="AA151" s="1">
        <f>SEARCH("(",Sheet7!A151,1)</f>
        <v>9</v>
      </c>
      <c r="AB151" s="1">
        <f>SEARCH(")",Sheet7!A151,1)</f>
        <v>13</v>
      </c>
      <c r="AC151" s="1" t="str">
        <f>MID(Sheet7!A151,SEARCH("(",Sheet7!A151,1)+1,SEARCH(")",Sheet7!A151,1)-SEARCH("(",Sheet7!A151,1)-1)</f>
        <v>Eng</v>
      </c>
      <c r="AD151" s="1">
        <f>SEARCH(" ",Sheet7!A151,1)</f>
        <v>3</v>
      </c>
      <c r="AE151" s="1" t="str">
        <f>LEFT(Sheet7!A151,SEARCH(" ",Sheet7!A151,1)-1)</f>
        <v>AJ</v>
      </c>
      <c r="AF151" s="1" t="str">
        <f>MID(Sheet7!A151,SEARCH(" ",Sheet7!A151,1)+1,SEARCH("(",Sheet7!A151,1)-SEARCH(" ",Sheet7!A151,1)-2)</f>
        <v>Lamb</v>
      </c>
      <c r="AG151" s="1">
        <f t="shared" si="36"/>
        <v>4</v>
      </c>
      <c r="AH151" s="1" t="str">
        <f t="shared" si="37"/>
        <v>LAMB</v>
      </c>
      <c r="AI151" s="1" t="str">
        <f t="shared" si="31"/>
        <v>AJ Lamb belongs to England</v>
      </c>
    </row>
    <row r="152" spans="1:35" x14ac:dyDescent="0.3">
      <c r="A152" s="1">
        <v>151</v>
      </c>
      <c r="B152" s="2">
        <v>32657</v>
      </c>
      <c r="C152" t="s">
        <v>111</v>
      </c>
      <c r="D152" s="1">
        <v>136</v>
      </c>
      <c r="E152" s="1" t="s">
        <v>432</v>
      </c>
      <c r="F152" s="1">
        <v>231</v>
      </c>
      <c r="H152" s="1">
        <v>162</v>
      </c>
      <c r="I152" s="1">
        <v>11</v>
      </c>
      <c r="J152" s="1">
        <v>0</v>
      </c>
      <c r="K152" s="1">
        <v>83.95</v>
      </c>
      <c r="L152" s="1">
        <v>1</v>
      </c>
      <c r="M152" s="1" t="s">
        <v>18</v>
      </c>
      <c r="N152" s="1" t="s">
        <v>259</v>
      </c>
      <c r="O152" s="1">
        <f t="shared" si="27"/>
        <v>29</v>
      </c>
      <c r="P152" s="1">
        <f t="shared" si="28"/>
        <v>5</v>
      </c>
      <c r="Q152" s="1">
        <f t="shared" si="29"/>
        <v>1989</v>
      </c>
      <c r="R152" s="1">
        <f t="shared" si="30"/>
        <v>2</v>
      </c>
      <c r="S152" s="1" t="str">
        <f t="shared" si="32"/>
        <v>Slow</v>
      </c>
      <c r="T152" s="1" t="str">
        <f t="shared" si="33"/>
        <v>Ok</v>
      </c>
      <c r="U152" s="1" t="b">
        <f t="shared" si="34"/>
        <v>0</v>
      </c>
      <c r="V152" s="1">
        <f t="shared" si="35"/>
        <v>0</v>
      </c>
      <c r="W152" s="1" t="str">
        <f>VLOOKUP(K152,Master!$G$8:$H$12,2,1)</f>
        <v>Slow</v>
      </c>
      <c r="X152" s="1" t="str">
        <f>HLOOKUP(K152,Master!$F$3:$J$4,2,1)</f>
        <v>Slow</v>
      </c>
      <c r="Y152" s="1" t="s">
        <v>566</v>
      </c>
      <c r="Z152" s="1" t="s">
        <v>830</v>
      </c>
      <c r="AA152" s="1">
        <f>SEARCH("(",Sheet7!A152,1)</f>
        <v>10</v>
      </c>
      <c r="AB152" s="1">
        <f>SEARCH(")",Sheet7!A152,1)</f>
        <v>14</v>
      </c>
      <c r="AC152" s="1" t="str">
        <f>MID(Sheet7!A152,SEARCH("(",Sheet7!A152,1)+1,SEARCH(")",Sheet7!A152,1)-SEARCH("(",Sheet7!A152,1)-1)</f>
        <v>Eng</v>
      </c>
      <c r="AD152" s="1">
        <f>SEARCH(" ",Sheet7!A152,1)</f>
        <v>3</v>
      </c>
      <c r="AE152" s="1" t="str">
        <f>LEFT(Sheet7!A152,SEARCH(" ",Sheet7!A152,1)-1)</f>
        <v>GA</v>
      </c>
      <c r="AF152" s="1" t="str">
        <f>MID(Sheet7!A152,SEARCH(" ",Sheet7!A152,1)+1,SEARCH("(",Sheet7!A152,1)-SEARCH(" ",Sheet7!A152,1)-2)</f>
        <v>Gooch</v>
      </c>
      <c r="AG152" s="1">
        <f t="shared" si="36"/>
        <v>5</v>
      </c>
      <c r="AH152" s="1" t="str">
        <f t="shared" si="37"/>
        <v>GOOCH</v>
      </c>
      <c r="AI152" s="1" t="str">
        <f t="shared" si="31"/>
        <v>GA Gooch belongs to England</v>
      </c>
    </row>
    <row r="153" spans="1:35" x14ac:dyDescent="0.3">
      <c r="A153" s="1">
        <v>152</v>
      </c>
      <c r="B153" s="2">
        <v>32657</v>
      </c>
      <c r="C153" t="s">
        <v>109</v>
      </c>
      <c r="D153" s="1">
        <v>111</v>
      </c>
      <c r="E153" s="1" t="s">
        <v>430</v>
      </c>
      <c r="F153" s="1">
        <v>219</v>
      </c>
      <c r="H153" s="1">
        <v>162</v>
      </c>
      <c r="I153" s="1">
        <v>7</v>
      </c>
      <c r="J153" s="1">
        <v>1</v>
      </c>
      <c r="K153" s="1">
        <v>68.510000000000005</v>
      </c>
      <c r="L153" s="1">
        <v>2</v>
      </c>
      <c r="M153" s="1" t="s">
        <v>34</v>
      </c>
      <c r="N153" s="1" t="s">
        <v>259</v>
      </c>
      <c r="O153" s="1">
        <f t="shared" si="27"/>
        <v>29</v>
      </c>
      <c r="P153" s="1">
        <f t="shared" si="28"/>
        <v>5</v>
      </c>
      <c r="Q153" s="1">
        <f t="shared" si="29"/>
        <v>1989</v>
      </c>
      <c r="R153" s="1">
        <f t="shared" si="30"/>
        <v>2</v>
      </c>
      <c r="S153" s="1" t="str">
        <f t="shared" si="32"/>
        <v>Slow</v>
      </c>
      <c r="T153" s="1" t="str">
        <f t="shared" si="33"/>
        <v>Ok</v>
      </c>
      <c r="U153" s="1" t="b">
        <f t="shared" si="34"/>
        <v>0</v>
      </c>
      <c r="V153" s="1">
        <f t="shared" si="35"/>
        <v>0</v>
      </c>
      <c r="W153" s="1" t="str">
        <f>VLOOKUP(K153,Master!$G$8:$H$12,2,1)</f>
        <v>Slow</v>
      </c>
      <c r="X153" s="1" t="str">
        <f>HLOOKUP(K153,Master!$F$3:$J$4,2,1)</f>
        <v>Slow</v>
      </c>
      <c r="Y153" s="1" t="s">
        <v>586</v>
      </c>
      <c r="Z153" s="1" t="s">
        <v>834</v>
      </c>
      <c r="AA153" s="1">
        <f>SEARCH("(",Sheet7!A153,1)</f>
        <v>10</v>
      </c>
      <c r="AB153" s="1">
        <f>SEARCH(")",Sheet7!A153,1)</f>
        <v>14</v>
      </c>
      <c r="AC153" s="1" t="str">
        <f>MID(Sheet7!A153,SEARCH("(",Sheet7!A153,1)+1,SEARCH(")",Sheet7!A153,1)-SEARCH("(",Sheet7!A153,1)-1)</f>
        <v>Aus</v>
      </c>
      <c r="AD153" s="1">
        <f>SEARCH(" ",Sheet7!A153,1)</f>
        <v>3</v>
      </c>
      <c r="AE153" s="1" t="str">
        <f>LEFT(Sheet7!A153,SEARCH(" ",Sheet7!A153,1)-1)</f>
        <v>GR</v>
      </c>
      <c r="AF153" s="1" t="str">
        <f>MID(Sheet7!A153,SEARCH(" ",Sheet7!A153,1)+1,SEARCH("(",Sheet7!A153,1)-SEARCH(" ",Sheet7!A153,1)-2)</f>
        <v>Marsh</v>
      </c>
      <c r="AG153" s="1">
        <f t="shared" si="36"/>
        <v>5</v>
      </c>
      <c r="AH153" s="1" t="str">
        <f t="shared" si="37"/>
        <v>MARSH</v>
      </c>
      <c r="AI153" s="1" t="str">
        <f t="shared" si="31"/>
        <v>GR Marsh belongs to Australia</v>
      </c>
    </row>
    <row r="154" spans="1:35" x14ac:dyDescent="0.3">
      <c r="A154" s="1">
        <v>153</v>
      </c>
      <c r="B154" s="2">
        <v>32796</v>
      </c>
      <c r="C154" t="s">
        <v>106</v>
      </c>
      <c r="D154" s="1">
        <v>108</v>
      </c>
      <c r="E154" s="1" t="s">
        <v>432</v>
      </c>
      <c r="F154" s="1" t="s">
        <v>214</v>
      </c>
      <c r="H154" s="1">
        <v>121</v>
      </c>
      <c r="I154" s="1">
        <v>8</v>
      </c>
      <c r="J154" s="1">
        <v>1</v>
      </c>
      <c r="K154" s="1">
        <v>89.25</v>
      </c>
      <c r="L154" s="1">
        <v>1</v>
      </c>
      <c r="M154" s="1" t="s">
        <v>9</v>
      </c>
      <c r="N154" s="1" t="s">
        <v>14</v>
      </c>
      <c r="O154" s="1">
        <f t="shared" si="27"/>
        <v>15</v>
      </c>
      <c r="P154" s="1">
        <f t="shared" si="28"/>
        <v>10</v>
      </c>
      <c r="Q154" s="1">
        <f t="shared" si="29"/>
        <v>1989</v>
      </c>
      <c r="R154" s="1">
        <f t="shared" si="30"/>
        <v>1</v>
      </c>
      <c r="S154" s="1" t="str">
        <f t="shared" si="32"/>
        <v>Slow</v>
      </c>
      <c r="T154" s="1" t="str">
        <f t="shared" si="33"/>
        <v>Ok</v>
      </c>
      <c r="U154" s="1" t="b">
        <f t="shared" si="34"/>
        <v>0</v>
      </c>
      <c r="V154" s="1">
        <f t="shared" si="35"/>
        <v>0</v>
      </c>
      <c r="W154" s="1" t="str">
        <f>VLOOKUP(K154,Master!$G$8:$H$12,2,1)</f>
        <v>Slow</v>
      </c>
      <c r="X154" s="1" t="str">
        <f>HLOOKUP(K154,Master!$F$3:$J$4,2,1)</f>
        <v>Slow</v>
      </c>
      <c r="Y154" s="1" t="s">
        <v>608</v>
      </c>
      <c r="Z154" s="1" t="s">
        <v>4</v>
      </c>
      <c r="AA154" s="1">
        <f>SEARCH("(",Sheet7!A154,1)</f>
        <v>10</v>
      </c>
      <c r="AB154" s="1">
        <f>SEARCH(")",Sheet7!A154,1)</f>
        <v>16</v>
      </c>
      <c r="AC154" s="1" t="str">
        <f>MID(Sheet7!A154,SEARCH("(",Sheet7!A154,1)+1,SEARCH(")",Sheet7!A154,1)-SEARCH("(",Sheet7!A154,1)-1)</f>
        <v>India</v>
      </c>
      <c r="AD154" s="1">
        <f>SEARCH(" ",Sheet7!A154,1)</f>
        <v>3</v>
      </c>
      <c r="AE154" s="1" t="str">
        <f>LEFT(Sheet7!A154,SEARCH(" ",Sheet7!A154,1)-1)</f>
        <v>NS</v>
      </c>
      <c r="AF154" s="1" t="str">
        <f>MID(Sheet7!A154,SEARCH(" ",Sheet7!A154,1)+1,SEARCH("(",Sheet7!A154,1)-SEARCH(" ",Sheet7!A154,1)-2)</f>
        <v>Sidhu</v>
      </c>
      <c r="AG154" s="1">
        <f t="shared" si="36"/>
        <v>5</v>
      </c>
      <c r="AH154" s="1" t="str">
        <f t="shared" si="37"/>
        <v>SIDHU</v>
      </c>
      <c r="AI154" s="1" t="e">
        <f t="shared" si="31"/>
        <v>#N/A</v>
      </c>
    </row>
    <row r="155" spans="1:35" x14ac:dyDescent="0.3">
      <c r="A155" s="1">
        <v>154</v>
      </c>
      <c r="B155" s="2">
        <v>32800</v>
      </c>
      <c r="C155" t="s">
        <v>288</v>
      </c>
      <c r="D155" s="1">
        <v>124</v>
      </c>
      <c r="E155" s="1" t="s">
        <v>432</v>
      </c>
      <c r="F155" s="1">
        <v>148</v>
      </c>
      <c r="H155" s="1">
        <v>126</v>
      </c>
      <c r="I155" s="1">
        <v>18</v>
      </c>
      <c r="J155" s="1">
        <v>2</v>
      </c>
      <c r="K155" s="1">
        <v>98.41</v>
      </c>
      <c r="L155" s="1">
        <v>2</v>
      </c>
      <c r="M155" s="1" t="s">
        <v>18</v>
      </c>
      <c r="N155" s="1" t="s">
        <v>17</v>
      </c>
      <c r="O155" s="1">
        <f t="shared" si="27"/>
        <v>19</v>
      </c>
      <c r="P155" s="1">
        <f t="shared" si="28"/>
        <v>10</v>
      </c>
      <c r="Q155" s="1">
        <f t="shared" si="29"/>
        <v>1989</v>
      </c>
      <c r="R155" s="1">
        <f t="shared" si="30"/>
        <v>5</v>
      </c>
      <c r="S155" s="1" t="str">
        <f t="shared" si="32"/>
        <v>Slow</v>
      </c>
      <c r="T155" s="1" t="str">
        <f t="shared" si="33"/>
        <v>Ok</v>
      </c>
      <c r="U155" s="1" t="b">
        <f t="shared" si="34"/>
        <v>0</v>
      </c>
      <c r="V155" s="1">
        <f t="shared" si="35"/>
        <v>0</v>
      </c>
      <c r="W155" s="1" t="str">
        <f>VLOOKUP(K155,Master!$G$8:$H$12,2,1)</f>
        <v>Slow</v>
      </c>
      <c r="X155" s="1" t="str">
        <f>HLOOKUP(K155,Master!$F$3:$J$4,2,1)</f>
        <v>Slow</v>
      </c>
      <c r="Y155" s="1" t="s">
        <v>609</v>
      </c>
      <c r="Z155" s="1" t="s">
        <v>830</v>
      </c>
      <c r="AA155" s="1">
        <f>SEARCH("(",Sheet7!A155,1)</f>
        <v>11</v>
      </c>
      <c r="AB155" s="1">
        <f>SEARCH(")",Sheet7!A155,1)</f>
        <v>15</v>
      </c>
      <c r="AC155" s="1" t="str">
        <f>MID(Sheet7!A155,SEARCH("(",Sheet7!A155,1)+1,SEARCH(")",Sheet7!A155,1)-SEARCH("(",Sheet7!A155,1)-1)</f>
        <v>Eng</v>
      </c>
      <c r="AD155" s="1">
        <f>SEARCH(" ",Sheet7!A155,1)</f>
        <v>2</v>
      </c>
      <c r="AE155" s="1" t="str">
        <f>LEFT(Sheet7!A155,SEARCH(" ",Sheet7!A155,1)-1)</f>
        <v>W</v>
      </c>
      <c r="AF155" s="1" t="str">
        <f>MID(Sheet7!A155,SEARCH(" ",Sheet7!A155,1)+1,SEARCH("(",Sheet7!A155,1)-SEARCH(" ",Sheet7!A155,1)-2)</f>
        <v>Larkins</v>
      </c>
      <c r="AG155" s="1">
        <f t="shared" si="36"/>
        <v>7</v>
      </c>
      <c r="AH155" s="1" t="str">
        <f t="shared" si="37"/>
        <v>LARKINS</v>
      </c>
      <c r="AI155" s="1" t="str">
        <f t="shared" si="31"/>
        <v>W Larkins belongs to England</v>
      </c>
    </row>
    <row r="156" spans="1:35" x14ac:dyDescent="0.3">
      <c r="A156" s="1">
        <v>155</v>
      </c>
      <c r="B156" s="2">
        <v>32801</v>
      </c>
      <c r="C156" t="s">
        <v>72</v>
      </c>
      <c r="D156" s="1">
        <v>102</v>
      </c>
      <c r="E156" s="1" t="s">
        <v>432</v>
      </c>
      <c r="F156" s="1" t="s">
        <v>214</v>
      </c>
      <c r="H156" s="1">
        <v>115</v>
      </c>
      <c r="I156" s="1">
        <v>5</v>
      </c>
      <c r="J156" s="1">
        <v>0</v>
      </c>
      <c r="K156" s="1">
        <v>88.69</v>
      </c>
      <c r="L156" s="1">
        <v>1</v>
      </c>
      <c r="M156" s="1" t="s">
        <v>4</v>
      </c>
      <c r="N156" s="1" t="s">
        <v>14</v>
      </c>
      <c r="O156" s="1">
        <f t="shared" si="27"/>
        <v>20</v>
      </c>
      <c r="P156" s="1">
        <f t="shared" si="28"/>
        <v>10</v>
      </c>
      <c r="Q156" s="1">
        <f t="shared" si="29"/>
        <v>1989</v>
      </c>
      <c r="R156" s="1">
        <f t="shared" si="30"/>
        <v>6</v>
      </c>
      <c r="S156" s="1" t="str">
        <f t="shared" si="32"/>
        <v>Slow</v>
      </c>
      <c r="T156" s="1" t="str">
        <f t="shared" si="33"/>
        <v>Ok</v>
      </c>
      <c r="U156" s="1" t="b">
        <f t="shared" si="34"/>
        <v>0</v>
      </c>
      <c r="V156" s="1">
        <f t="shared" si="35"/>
        <v>0</v>
      </c>
      <c r="W156" s="1" t="str">
        <f>VLOOKUP(K156,Master!$G$8:$H$12,2,1)</f>
        <v>Slow</v>
      </c>
      <c r="X156" s="1" t="str">
        <f>HLOOKUP(K156,Master!$F$3:$J$4,2,1)</f>
        <v>Slow</v>
      </c>
      <c r="Y156" s="1" t="s">
        <v>597</v>
      </c>
      <c r="Z156" s="1" t="s">
        <v>833</v>
      </c>
      <c r="AA156" s="1">
        <f>SEARCH("(",Sheet7!A156,1)</f>
        <v>14</v>
      </c>
      <c r="AB156" s="1">
        <f>SEARCH(")",Sheet7!A156,1)</f>
        <v>18</v>
      </c>
      <c r="AC156" s="1" t="str">
        <f>MID(Sheet7!A156,SEARCH("(",Sheet7!A156,1)+1,SEARCH(")",Sheet7!A156,1)-SEARCH("(",Sheet7!A156,1)-1)</f>
        <v>Pak</v>
      </c>
      <c r="AD156" s="1">
        <f>SEARCH(" ",Sheet7!A156,1)</f>
        <v>7</v>
      </c>
      <c r="AE156" s="1" t="str">
        <f>LEFT(Sheet7!A156,SEARCH(" ",Sheet7!A156,1)-1)</f>
        <v>Saleem</v>
      </c>
      <c r="AF156" s="1" t="str">
        <f>MID(Sheet7!A156,SEARCH(" ",Sheet7!A156,1)+1,SEARCH("(",Sheet7!A156,1)-SEARCH(" ",Sheet7!A156,1)-2)</f>
        <v>Malik</v>
      </c>
      <c r="AG156" s="1">
        <f t="shared" si="36"/>
        <v>5</v>
      </c>
      <c r="AH156" s="1" t="str">
        <f t="shared" si="37"/>
        <v>MALIK</v>
      </c>
      <c r="AI156" s="1" t="str">
        <f t="shared" si="31"/>
        <v>Saleem Malik belongs to Pakistan</v>
      </c>
    </row>
    <row r="157" spans="1:35" x14ac:dyDescent="0.3">
      <c r="A157" s="1">
        <v>156</v>
      </c>
      <c r="B157" s="2">
        <v>32806</v>
      </c>
      <c r="C157" t="s">
        <v>408</v>
      </c>
      <c r="D157" s="1">
        <v>101</v>
      </c>
      <c r="E157" s="1" t="s">
        <v>430</v>
      </c>
      <c r="F157" s="1" t="s">
        <v>214</v>
      </c>
      <c r="H157" s="1">
        <v>96</v>
      </c>
      <c r="I157" s="1">
        <v>8</v>
      </c>
      <c r="J157" s="1">
        <v>1</v>
      </c>
      <c r="K157" s="1">
        <v>105.2</v>
      </c>
      <c r="L157" s="1">
        <v>2</v>
      </c>
      <c r="M157" s="1" t="s">
        <v>34</v>
      </c>
      <c r="N157" s="1" t="s">
        <v>276</v>
      </c>
      <c r="O157" s="1">
        <f t="shared" si="27"/>
        <v>25</v>
      </c>
      <c r="P157" s="1">
        <f t="shared" si="28"/>
        <v>10</v>
      </c>
      <c r="Q157" s="1">
        <f t="shared" si="29"/>
        <v>1989</v>
      </c>
      <c r="R157" s="1">
        <f t="shared" si="30"/>
        <v>4</v>
      </c>
      <c r="S157" s="1" t="str">
        <f t="shared" si="32"/>
        <v>Ok</v>
      </c>
      <c r="T157" s="1" t="str">
        <f t="shared" si="33"/>
        <v>Ok</v>
      </c>
      <c r="U157" s="1" t="b">
        <f t="shared" si="34"/>
        <v>0</v>
      </c>
      <c r="V157" s="1">
        <f t="shared" si="35"/>
        <v>0</v>
      </c>
      <c r="W157" s="1" t="str">
        <f>VLOOKUP(K157,Master!$G$8:$H$12,2,1)</f>
        <v>Ok</v>
      </c>
      <c r="X157" s="1" t="str">
        <f>HLOOKUP(K157,Master!$F$3:$J$4,2,1)</f>
        <v>Ok</v>
      </c>
      <c r="Y157" s="1" t="s">
        <v>610</v>
      </c>
      <c r="Z157" s="1" t="s">
        <v>4</v>
      </c>
      <c r="AA157" s="1">
        <f>SEARCH("(",Sheet7!A157,1)</f>
        <v>10</v>
      </c>
      <c r="AB157" s="1">
        <f>SEARCH(")",Sheet7!A157,1)</f>
        <v>16</v>
      </c>
      <c r="AC157" s="1" t="str">
        <f>MID(Sheet7!A157,SEARCH("(",Sheet7!A157,1)+1,SEARCH(")",Sheet7!A157,1)-SEARCH("(",Sheet7!A157,1)-1)</f>
        <v>India</v>
      </c>
      <c r="AD157" s="1">
        <f>SEARCH(" ",Sheet7!A157,1)</f>
        <v>2</v>
      </c>
      <c r="AE157" s="1" t="str">
        <f>LEFT(Sheet7!A157,SEARCH(" ",Sheet7!A157,1)-1)</f>
        <v>C</v>
      </c>
      <c r="AF157" s="1" t="str">
        <f>MID(Sheet7!A157,SEARCH(" ",Sheet7!A157,1)+1,SEARCH("(",Sheet7!A157,1)-SEARCH(" ",Sheet7!A157,1)-2)</f>
        <v>Sharma</v>
      </c>
      <c r="AG157" s="1">
        <f t="shared" si="36"/>
        <v>6</v>
      </c>
      <c r="AH157" s="1" t="str">
        <f t="shared" si="37"/>
        <v>SHARMA</v>
      </c>
      <c r="AI157" s="1" t="e">
        <f t="shared" si="31"/>
        <v>#N/A</v>
      </c>
    </row>
    <row r="158" spans="1:35" x14ac:dyDescent="0.3">
      <c r="A158" s="1">
        <v>157</v>
      </c>
      <c r="B158" s="2">
        <v>32808</v>
      </c>
      <c r="C158" t="s">
        <v>65</v>
      </c>
      <c r="D158" s="1">
        <v>138</v>
      </c>
      <c r="E158" s="1" t="s">
        <v>430</v>
      </c>
      <c r="F158" s="1" t="s">
        <v>214</v>
      </c>
      <c r="H158" s="1">
        <v>164</v>
      </c>
      <c r="I158" s="1">
        <v>12</v>
      </c>
      <c r="J158" s="1">
        <v>2</v>
      </c>
      <c r="K158" s="1">
        <v>84.14</v>
      </c>
      <c r="L158" s="1">
        <v>1</v>
      </c>
      <c r="M158" s="1" t="s">
        <v>34</v>
      </c>
      <c r="N158" s="1" t="s">
        <v>6</v>
      </c>
      <c r="O158" s="1">
        <f t="shared" si="27"/>
        <v>27</v>
      </c>
      <c r="P158" s="1">
        <f t="shared" si="28"/>
        <v>10</v>
      </c>
      <c r="Q158" s="1">
        <f t="shared" si="29"/>
        <v>1989</v>
      </c>
      <c r="R158" s="1">
        <f t="shared" si="30"/>
        <v>6</v>
      </c>
      <c r="S158" s="1" t="str">
        <f t="shared" si="32"/>
        <v>Slow</v>
      </c>
      <c r="T158" s="1" t="str">
        <f t="shared" si="33"/>
        <v>Ok</v>
      </c>
      <c r="U158" s="1" t="b">
        <f t="shared" si="34"/>
        <v>0</v>
      </c>
      <c r="V158" s="1">
        <f t="shared" si="35"/>
        <v>0</v>
      </c>
      <c r="W158" s="1" t="str">
        <f>VLOOKUP(K158,Master!$G$8:$H$12,2,1)</f>
        <v>Slow</v>
      </c>
      <c r="X158" s="1" t="str">
        <f>HLOOKUP(K158,Master!$F$3:$J$4,2,1)</f>
        <v>Slow</v>
      </c>
      <c r="Y158" s="1" t="s">
        <v>561</v>
      </c>
      <c r="Z158" s="1" t="s">
        <v>831</v>
      </c>
      <c r="AA158" s="1">
        <f>SEARCH("(",Sheet7!A158,1)</f>
        <v>11</v>
      </c>
      <c r="AB158" s="1">
        <f>SEARCH(")",Sheet7!A158,1)</f>
        <v>14</v>
      </c>
      <c r="AC158" s="1" t="str">
        <f>MID(Sheet7!A158,SEARCH("(",Sheet7!A158,1)+1,SEARCH(")",Sheet7!A158,1)-SEARCH("(",Sheet7!A158,1)-1)</f>
        <v>WI</v>
      </c>
      <c r="AD158" s="1">
        <f>SEARCH(" ",Sheet7!A158,1)</f>
        <v>3</v>
      </c>
      <c r="AE158" s="1" t="str">
        <f>LEFT(Sheet7!A158,SEARCH(" ",Sheet7!A158,1)-1)</f>
        <v>DL</v>
      </c>
      <c r="AF158" s="1" t="str">
        <f>MID(Sheet7!A158,SEARCH(" ",Sheet7!A158,1)+1,SEARCH("(",Sheet7!A158,1)-SEARCH(" ",Sheet7!A158,1)-2)</f>
        <v>Haynes</v>
      </c>
      <c r="AG158" s="1">
        <f t="shared" si="36"/>
        <v>6</v>
      </c>
      <c r="AH158" s="1" t="str">
        <f t="shared" si="37"/>
        <v>HAYNES</v>
      </c>
      <c r="AI158" s="1" t="str">
        <f t="shared" si="31"/>
        <v>DL Haynes belongs to West Indies</v>
      </c>
    </row>
    <row r="159" spans="1:35" x14ac:dyDescent="0.3">
      <c r="A159" s="1">
        <v>158</v>
      </c>
      <c r="B159" s="2">
        <v>32813</v>
      </c>
      <c r="C159" t="s">
        <v>65</v>
      </c>
      <c r="D159" s="1">
        <v>107</v>
      </c>
      <c r="E159" s="1" t="s">
        <v>430</v>
      </c>
      <c r="F159" s="1" t="s">
        <v>214</v>
      </c>
      <c r="H159" s="1">
        <v>137</v>
      </c>
      <c r="I159" s="1">
        <v>12</v>
      </c>
      <c r="J159" s="1">
        <v>0</v>
      </c>
      <c r="K159" s="1">
        <v>78.099999999999994</v>
      </c>
      <c r="L159" s="1">
        <v>1</v>
      </c>
      <c r="M159" s="1" t="s">
        <v>9</v>
      </c>
      <c r="N159" s="1" t="s">
        <v>57</v>
      </c>
      <c r="O159" s="1">
        <f t="shared" si="27"/>
        <v>1</v>
      </c>
      <c r="P159" s="1">
        <f t="shared" si="28"/>
        <v>11</v>
      </c>
      <c r="Q159" s="1">
        <f t="shared" si="29"/>
        <v>1989</v>
      </c>
      <c r="R159" s="1">
        <f t="shared" si="30"/>
        <v>4</v>
      </c>
      <c r="S159" s="1" t="str">
        <f t="shared" si="32"/>
        <v>Slow</v>
      </c>
      <c r="T159" s="1" t="str">
        <f t="shared" si="33"/>
        <v>Ok</v>
      </c>
      <c r="U159" s="1" t="b">
        <f t="shared" si="34"/>
        <v>0</v>
      </c>
      <c r="V159" s="1">
        <f t="shared" si="35"/>
        <v>0</v>
      </c>
      <c r="W159" s="1" t="str">
        <f>VLOOKUP(K159,Master!$G$8:$H$12,2,1)</f>
        <v>Slow</v>
      </c>
      <c r="X159" s="1" t="str">
        <f>HLOOKUP(K159,Master!$F$3:$J$4,2,1)</f>
        <v>Slow</v>
      </c>
      <c r="Y159" s="1" t="s">
        <v>561</v>
      </c>
      <c r="Z159" s="1" t="s">
        <v>831</v>
      </c>
      <c r="AA159" s="1">
        <f>SEARCH("(",Sheet7!A159,1)</f>
        <v>11</v>
      </c>
      <c r="AB159" s="1">
        <f>SEARCH(")",Sheet7!A159,1)</f>
        <v>14</v>
      </c>
      <c r="AC159" s="1" t="str">
        <f>MID(Sheet7!A159,SEARCH("(",Sheet7!A159,1)+1,SEARCH(")",Sheet7!A159,1)-SEARCH("(",Sheet7!A159,1)-1)</f>
        <v>WI</v>
      </c>
      <c r="AD159" s="1">
        <f>SEARCH(" ",Sheet7!A159,1)</f>
        <v>3</v>
      </c>
      <c r="AE159" s="1" t="str">
        <f>LEFT(Sheet7!A159,SEARCH(" ",Sheet7!A159,1)-1)</f>
        <v>DL</v>
      </c>
      <c r="AF159" s="1" t="str">
        <f>MID(Sheet7!A159,SEARCH(" ",Sheet7!A159,1)+1,SEARCH("(",Sheet7!A159,1)-SEARCH(" ",Sheet7!A159,1)-2)</f>
        <v>Haynes</v>
      </c>
      <c r="AG159" s="1">
        <f t="shared" si="36"/>
        <v>6</v>
      </c>
      <c r="AH159" s="1" t="str">
        <f t="shared" si="37"/>
        <v>HAYNES</v>
      </c>
      <c r="AI159" s="1" t="str">
        <f t="shared" si="31"/>
        <v>DL Haynes belongs to West Indies</v>
      </c>
    </row>
    <row r="160" spans="1:35" x14ac:dyDescent="0.3">
      <c r="A160" s="1">
        <v>159</v>
      </c>
      <c r="B160" s="2">
        <v>32914</v>
      </c>
      <c r="C160" t="s">
        <v>81</v>
      </c>
      <c r="D160" s="1">
        <v>102</v>
      </c>
      <c r="E160" s="1" t="s">
        <v>430</v>
      </c>
      <c r="F160" s="1">
        <v>150</v>
      </c>
      <c r="H160" s="1">
        <v>100</v>
      </c>
      <c r="I160" s="1">
        <v>9</v>
      </c>
      <c r="J160" s="1">
        <v>1</v>
      </c>
      <c r="K160" s="1">
        <v>102</v>
      </c>
      <c r="L160" s="1">
        <v>2</v>
      </c>
      <c r="M160" s="1" t="s">
        <v>13</v>
      </c>
      <c r="N160" s="1" t="s">
        <v>40</v>
      </c>
      <c r="O160" s="1">
        <f t="shared" si="27"/>
        <v>10</v>
      </c>
      <c r="P160" s="1">
        <f t="shared" si="28"/>
        <v>2</v>
      </c>
      <c r="Q160" s="1">
        <f t="shared" si="29"/>
        <v>1990</v>
      </c>
      <c r="R160" s="1">
        <f t="shared" si="30"/>
        <v>7</v>
      </c>
      <c r="S160" s="1" t="str">
        <f t="shared" si="32"/>
        <v>Ok</v>
      </c>
      <c r="T160" s="1" t="str">
        <f t="shared" si="33"/>
        <v>Ok</v>
      </c>
      <c r="U160" s="1" t="b">
        <f t="shared" si="34"/>
        <v>0</v>
      </c>
      <c r="V160" s="1">
        <f t="shared" si="35"/>
        <v>0</v>
      </c>
      <c r="W160" s="1" t="str">
        <f>VLOOKUP(K160,Master!$G$8:$H$12,2,1)</f>
        <v>Ok</v>
      </c>
      <c r="X160" s="1" t="str">
        <f>HLOOKUP(K160,Master!$F$3:$J$4,2,1)</f>
        <v>Ok</v>
      </c>
      <c r="Y160" s="1" t="s">
        <v>605</v>
      </c>
      <c r="Z160" s="1" t="s">
        <v>833</v>
      </c>
      <c r="AA160" s="1">
        <f>SEARCH("(",Sheet7!A160,1)</f>
        <v>12</v>
      </c>
      <c r="AB160" s="1">
        <f>SEARCH(")",Sheet7!A160,1)</f>
        <v>16</v>
      </c>
      <c r="AC160" s="1" t="str">
        <f>MID(Sheet7!A160,SEARCH("(",Sheet7!A160,1)+1,SEARCH(")",Sheet7!A160,1)-SEARCH("(",Sheet7!A160,1)-1)</f>
        <v>Pak</v>
      </c>
      <c r="AD160" s="1">
        <f>SEARCH(" ",Sheet7!A160,1)</f>
        <v>5</v>
      </c>
      <c r="AE160" s="1" t="str">
        <f>LEFT(Sheet7!A160,SEARCH(" ",Sheet7!A160,1)-1)</f>
        <v>Ijaz</v>
      </c>
      <c r="AF160" s="1" t="str">
        <f>MID(Sheet7!A160,SEARCH(" ",Sheet7!A160,1)+1,SEARCH("(",Sheet7!A160,1)-SEARCH(" ",Sheet7!A160,1)-2)</f>
        <v>Ahmed</v>
      </c>
      <c r="AG160" s="1">
        <f t="shared" si="36"/>
        <v>5</v>
      </c>
      <c r="AH160" s="1" t="str">
        <f t="shared" si="37"/>
        <v>AHMED</v>
      </c>
      <c r="AI160" s="1" t="str">
        <f t="shared" si="31"/>
        <v>Ijaz Ahmed belongs to Pakistan</v>
      </c>
    </row>
    <row r="161" spans="1:35" x14ac:dyDescent="0.3">
      <c r="A161" s="1">
        <v>160</v>
      </c>
      <c r="B161" s="2">
        <v>32919</v>
      </c>
      <c r="C161" t="s">
        <v>87</v>
      </c>
      <c r="D161" s="1">
        <v>116</v>
      </c>
      <c r="E161" s="1" t="s">
        <v>430</v>
      </c>
      <c r="F161" s="1">
        <v>198</v>
      </c>
      <c r="H161" s="1">
        <v>148</v>
      </c>
      <c r="I161" s="1">
        <v>8</v>
      </c>
      <c r="J161" s="1">
        <v>0</v>
      </c>
      <c r="K161" s="1">
        <v>78.37</v>
      </c>
      <c r="L161" s="1">
        <v>2</v>
      </c>
      <c r="M161" s="1" t="s">
        <v>13</v>
      </c>
      <c r="N161" s="1" t="s">
        <v>30</v>
      </c>
      <c r="O161" s="1">
        <f t="shared" si="27"/>
        <v>15</v>
      </c>
      <c r="P161" s="1">
        <f t="shared" si="28"/>
        <v>2</v>
      </c>
      <c r="Q161" s="1">
        <f t="shared" si="29"/>
        <v>1990</v>
      </c>
      <c r="R161" s="1">
        <f t="shared" si="30"/>
        <v>5</v>
      </c>
      <c r="S161" s="1" t="str">
        <f t="shared" si="32"/>
        <v>Slow</v>
      </c>
      <c r="T161" s="1" t="str">
        <f t="shared" si="33"/>
        <v>Ok</v>
      </c>
      <c r="U161" s="1" t="b">
        <f t="shared" si="34"/>
        <v>0</v>
      </c>
      <c r="V161" s="1">
        <f t="shared" si="35"/>
        <v>0</v>
      </c>
      <c r="W161" s="1" t="str">
        <f>VLOOKUP(K161,Master!$G$8:$H$12,2,1)</f>
        <v>Slow</v>
      </c>
      <c r="X161" s="1" t="str">
        <f>HLOOKUP(K161,Master!$F$3:$J$4,2,1)</f>
        <v>Slow</v>
      </c>
      <c r="Y161" s="1" t="s">
        <v>596</v>
      </c>
      <c r="Z161" s="1" t="s">
        <v>833</v>
      </c>
      <c r="AA161" s="1">
        <f>SEARCH("(",Sheet7!A161,1)</f>
        <v>13</v>
      </c>
      <c r="AB161" s="1">
        <f>SEARCH(")",Sheet7!A161,1)</f>
        <v>17</v>
      </c>
      <c r="AC161" s="1" t="str">
        <f>MID(Sheet7!A161,SEARCH("(",Sheet7!A161,1)+1,SEARCH(")",Sheet7!A161,1)-SEARCH("(",Sheet7!A161,1)-1)</f>
        <v>Pak</v>
      </c>
      <c r="AD161" s="1">
        <f>SEARCH(" ",Sheet7!A161,1)</f>
        <v>7</v>
      </c>
      <c r="AE161" s="1" t="str">
        <f>LEFT(Sheet7!A161,SEARCH(" ",Sheet7!A161,1)-1)</f>
        <v>Rameez</v>
      </c>
      <c r="AF161" s="1" t="str">
        <f>MID(Sheet7!A161,SEARCH(" ",Sheet7!A161,1)+1,SEARCH("(",Sheet7!A161,1)-SEARCH(" ",Sheet7!A161,1)-2)</f>
        <v>Raja</v>
      </c>
      <c r="AG161" s="1">
        <f t="shared" si="36"/>
        <v>4</v>
      </c>
      <c r="AH161" s="1" t="str">
        <f t="shared" si="37"/>
        <v>RAJA</v>
      </c>
      <c r="AI161" s="1" t="str">
        <f t="shared" si="31"/>
        <v>Rameez Raja belongs to Pakistan</v>
      </c>
    </row>
    <row r="162" spans="1:35" x14ac:dyDescent="0.3">
      <c r="A162" s="1">
        <v>161</v>
      </c>
      <c r="B162" s="2">
        <v>32921</v>
      </c>
      <c r="C162" t="s">
        <v>63</v>
      </c>
      <c r="D162" s="1">
        <v>126</v>
      </c>
      <c r="E162" s="1" t="s">
        <v>432</v>
      </c>
      <c r="F162" s="1">
        <v>132</v>
      </c>
      <c r="H162" s="1">
        <v>99</v>
      </c>
      <c r="I162" s="1">
        <v>8</v>
      </c>
      <c r="J162" s="1">
        <v>6</v>
      </c>
      <c r="K162" s="1">
        <v>127.27</v>
      </c>
      <c r="L162" s="1">
        <v>1</v>
      </c>
      <c r="M162" s="1" t="s">
        <v>13</v>
      </c>
      <c r="N162" s="1" t="s">
        <v>45</v>
      </c>
      <c r="O162" s="1">
        <f t="shared" si="27"/>
        <v>17</v>
      </c>
      <c r="P162" s="1">
        <f t="shared" si="28"/>
        <v>2</v>
      </c>
      <c r="Q162" s="1">
        <f t="shared" si="29"/>
        <v>1990</v>
      </c>
      <c r="R162" s="1">
        <f t="shared" si="30"/>
        <v>7</v>
      </c>
      <c r="S162" s="1" t="str">
        <f t="shared" si="32"/>
        <v>Ok</v>
      </c>
      <c r="T162" s="1" t="str">
        <f t="shared" si="33"/>
        <v>Ok</v>
      </c>
      <c r="U162" s="1" t="b">
        <f t="shared" si="34"/>
        <v>0</v>
      </c>
      <c r="V162" s="1">
        <f t="shared" si="35"/>
        <v>0</v>
      </c>
      <c r="W162" s="1" t="str">
        <f>VLOOKUP(K162,Master!$G$8:$H$12,2,1)</f>
        <v>Ok</v>
      </c>
      <c r="X162" s="1" t="str">
        <f>HLOOKUP(K162,Master!$F$3:$J$4,2,1)</f>
        <v>Ok</v>
      </c>
      <c r="Y162" s="1" t="s">
        <v>611</v>
      </c>
      <c r="Z162" s="1" t="s">
        <v>833</v>
      </c>
      <c r="AA162" s="1">
        <f>SEARCH("(",Sheet7!A162,1)</f>
        <v>13</v>
      </c>
      <c r="AB162" s="1">
        <f>SEARCH(")",Sheet7!A162,1)</f>
        <v>17</v>
      </c>
      <c r="AC162" s="1" t="str">
        <f>MID(Sheet7!A162,SEARCH("(",Sheet7!A162,1)+1,SEARCH(")",Sheet7!A162,1)-SEARCH("(",Sheet7!A162,1)-1)</f>
        <v>Pak</v>
      </c>
      <c r="AD162" s="1">
        <f>SEARCH(" ",Sheet7!A162,1)</f>
        <v>6</v>
      </c>
      <c r="AE162" s="1" t="str">
        <f>LEFT(Sheet7!A162,SEARCH(" ",Sheet7!A162,1)-1)</f>
        <v>Saeed</v>
      </c>
      <c r="AF162" s="1" t="str">
        <f>MID(Sheet7!A162,SEARCH(" ",Sheet7!A162,1)+1,SEARCH("(",Sheet7!A162,1)-SEARCH(" ",Sheet7!A162,1)-2)</f>
        <v>Anwar</v>
      </c>
      <c r="AG162" s="1">
        <f t="shared" si="36"/>
        <v>5</v>
      </c>
      <c r="AH162" s="1" t="str">
        <f t="shared" si="37"/>
        <v>ANWAR</v>
      </c>
      <c r="AI162" s="1" t="str">
        <f t="shared" si="31"/>
        <v>Saeed Anwar belongs to Pakistan</v>
      </c>
    </row>
    <row r="163" spans="1:35" x14ac:dyDescent="0.3">
      <c r="A163" s="1">
        <v>162</v>
      </c>
      <c r="B163" s="2">
        <v>32921</v>
      </c>
      <c r="C163" t="s">
        <v>87</v>
      </c>
      <c r="D163" s="1">
        <v>107</v>
      </c>
      <c r="E163" s="1" t="s">
        <v>430</v>
      </c>
      <c r="F163" s="1">
        <v>202</v>
      </c>
      <c r="H163" s="1">
        <v>154</v>
      </c>
      <c r="I163" s="1">
        <v>3</v>
      </c>
      <c r="J163" s="1">
        <v>0</v>
      </c>
      <c r="K163" s="1">
        <v>69.48</v>
      </c>
      <c r="L163" s="1">
        <v>1</v>
      </c>
      <c r="M163" s="1" t="s">
        <v>13</v>
      </c>
      <c r="N163" s="1" t="s">
        <v>45</v>
      </c>
      <c r="O163" s="1">
        <f t="shared" si="27"/>
        <v>17</v>
      </c>
      <c r="P163" s="1">
        <f t="shared" si="28"/>
        <v>2</v>
      </c>
      <c r="Q163" s="1">
        <f t="shared" si="29"/>
        <v>1990</v>
      </c>
      <c r="R163" s="1">
        <f t="shared" si="30"/>
        <v>7</v>
      </c>
      <c r="S163" s="1" t="str">
        <f t="shared" si="32"/>
        <v>Slow</v>
      </c>
      <c r="T163" s="1" t="str">
        <f t="shared" si="33"/>
        <v>Ok</v>
      </c>
      <c r="U163" s="1" t="b">
        <f t="shared" si="34"/>
        <v>0</v>
      </c>
      <c r="V163" s="1">
        <f t="shared" si="35"/>
        <v>0</v>
      </c>
      <c r="W163" s="1" t="str">
        <f>VLOOKUP(K163,Master!$G$8:$H$12,2,1)</f>
        <v>Slow</v>
      </c>
      <c r="X163" s="1" t="str">
        <f>HLOOKUP(K163,Master!$F$3:$J$4,2,1)</f>
        <v>Slow</v>
      </c>
      <c r="Y163" s="1" t="s">
        <v>596</v>
      </c>
      <c r="Z163" s="1" t="s">
        <v>833</v>
      </c>
      <c r="AA163" s="1">
        <f>SEARCH("(",Sheet7!A163,1)</f>
        <v>13</v>
      </c>
      <c r="AB163" s="1">
        <f>SEARCH(")",Sheet7!A163,1)</f>
        <v>17</v>
      </c>
      <c r="AC163" s="1" t="str">
        <f>MID(Sheet7!A163,SEARCH("(",Sheet7!A163,1)+1,SEARCH(")",Sheet7!A163,1)-SEARCH("(",Sheet7!A163,1)-1)</f>
        <v>Pak</v>
      </c>
      <c r="AD163" s="1">
        <f>SEARCH(" ",Sheet7!A163,1)</f>
        <v>7</v>
      </c>
      <c r="AE163" s="1" t="str">
        <f>LEFT(Sheet7!A163,SEARCH(" ",Sheet7!A163,1)-1)</f>
        <v>Rameez</v>
      </c>
      <c r="AF163" s="1" t="str">
        <f>MID(Sheet7!A163,SEARCH(" ",Sheet7!A163,1)+1,SEARCH("(",Sheet7!A163,1)-SEARCH(" ",Sheet7!A163,1)-2)</f>
        <v>Raja</v>
      </c>
      <c r="AG163" s="1">
        <f t="shared" si="36"/>
        <v>4</v>
      </c>
      <c r="AH163" s="1" t="str">
        <f t="shared" si="37"/>
        <v>RAJA</v>
      </c>
      <c r="AI163" s="1" t="str">
        <f t="shared" si="31"/>
        <v>Rameez Raja belongs to Pakistan</v>
      </c>
    </row>
    <row r="164" spans="1:35" x14ac:dyDescent="0.3">
      <c r="A164" s="1">
        <v>163</v>
      </c>
      <c r="B164" s="2">
        <v>32933</v>
      </c>
      <c r="C164" t="s">
        <v>103</v>
      </c>
      <c r="D164" s="1">
        <v>104</v>
      </c>
      <c r="E164" s="1" t="s">
        <v>432</v>
      </c>
      <c r="F164" s="1">
        <v>189</v>
      </c>
      <c r="H164" s="1">
        <v>135</v>
      </c>
      <c r="I164" s="1">
        <v>6</v>
      </c>
      <c r="J164" s="1">
        <v>1</v>
      </c>
      <c r="K164" s="1">
        <v>77.03</v>
      </c>
      <c r="L164" s="1">
        <v>1</v>
      </c>
      <c r="M164" s="1" t="s">
        <v>4</v>
      </c>
      <c r="N164" s="1" t="s">
        <v>298</v>
      </c>
      <c r="O164" s="1">
        <f t="shared" si="27"/>
        <v>1</v>
      </c>
      <c r="P164" s="1">
        <f t="shared" si="28"/>
        <v>3</v>
      </c>
      <c r="Q164" s="1">
        <f t="shared" si="29"/>
        <v>1990</v>
      </c>
      <c r="R164" s="1">
        <f t="shared" si="30"/>
        <v>5</v>
      </c>
      <c r="S164" s="1" t="str">
        <f t="shared" si="32"/>
        <v>Slow</v>
      </c>
      <c r="T164" s="1" t="str">
        <f t="shared" si="33"/>
        <v>Ok</v>
      </c>
      <c r="U164" s="1" t="b">
        <f t="shared" si="34"/>
        <v>0</v>
      </c>
      <c r="V164" s="1">
        <f t="shared" si="35"/>
        <v>0</v>
      </c>
      <c r="W164" s="1" t="str">
        <f>VLOOKUP(K164,Master!$G$8:$H$12,2,1)</f>
        <v>Slow</v>
      </c>
      <c r="X164" s="1" t="str">
        <f>HLOOKUP(K164,Master!$F$3:$J$4,2,1)</f>
        <v>Slow</v>
      </c>
      <c r="Y164" s="1" t="s">
        <v>580</v>
      </c>
      <c r="Z164" s="1" t="s">
        <v>832</v>
      </c>
      <c r="AA164" s="1">
        <f>SEARCH("(",Sheet7!A164,1)</f>
        <v>10</v>
      </c>
      <c r="AB164" s="1">
        <f>SEARCH(")",Sheet7!A164,1)</f>
        <v>13</v>
      </c>
      <c r="AC164" s="1" t="str">
        <f>MID(Sheet7!A164,SEARCH("(",Sheet7!A164,1)+1,SEARCH(")",Sheet7!A164,1)-SEARCH("(",Sheet7!A164,1)-1)</f>
        <v>NZ</v>
      </c>
      <c r="AD164" s="1">
        <f>SEARCH(" ",Sheet7!A164,1)</f>
        <v>3</v>
      </c>
      <c r="AE164" s="1" t="str">
        <f>LEFT(Sheet7!A164,SEARCH(" ",Sheet7!A164,1)-1)</f>
        <v>MD</v>
      </c>
      <c r="AF164" s="1" t="str">
        <f>MID(Sheet7!A164,SEARCH(" ",Sheet7!A164,1)+1,SEARCH("(",Sheet7!A164,1)-SEARCH(" ",Sheet7!A164,1)-2)</f>
        <v>Crowe</v>
      </c>
      <c r="AG164" s="1">
        <f t="shared" si="36"/>
        <v>5</v>
      </c>
      <c r="AH164" s="1" t="str">
        <f t="shared" si="37"/>
        <v>CROWE</v>
      </c>
      <c r="AI164" s="1" t="str">
        <f t="shared" si="31"/>
        <v>MD Crowe belongs to New Zealand</v>
      </c>
    </row>
    <row r="165" spans="1:35" x14ac:dyDescent="0.3">
      <c r="A165" s="1">
        <v>164</v>
      </c>
      <c r="B165" s="2">
        <v>32935</v>
      </c>
      <c r="C165" t="s">
        <v>83</v>
      </c>
      <c r="D165" s="1">
        <v>108</v>
      </c>
      <c r="E165" s="1" t="s">
        <v>430</v>
      </c>
      <c r="F165" s="1">
        <v>209</v>
      </c>
      <c r="H165" s="1">
        <v>132</v>
      </c>
      <c r="I165" s="1">
        <v>11</v>
      </c>
      <c r="J165" s="1">
        <v>3</v>
      </c>
      <c r="K165" s="1">
        <v>81.81</v>
      </c>
      <c r="L165" s="1">
        <v>2</v>
      </c>
      <c r="M165" s="1" t="s">
        <v>34</v>
      </c>
      <c r="N165" s="1" t="s">
        <v>37</v>
      </c>
      <c r="O165" s="1">
        <f t="shared" si="27"/>
        <v>3</v>
      </c>
      <c r="P165" s="1">
        <f t="shared" si="28"/>
        <v>3</v>
      </c>
      <c r="Q165" s="1">
        <f t="shared" si="29"/>
        <v>1990</v>
      </c>
      <c r="R165" s="1">
        <f t="shared" si="30"/>
        <v>7</v>
      </c>
      <c r="S165" s="1" t="str">
        <f t="shared" si="32"/>
        <v>Slow</v>
      </c>
      <c r="T165" s="1" t="str">
        <f t="shared" si="33"/>
        <v>Ok</v>
      </c>
      <c r="U165" s="1" t="b">
        <f t="shared" si="34"/>
        <v>0</v>
      </c>
      <c r="V165" s="1">
        <f t="shared" si="35"/>
        <v>0</v>
      </c>
      <c r="W165" s="1" t="str">
        <f>VLOOKUP(K165,Master!$G$8:$H$12,2,1)</f>
        <v>Slow</v>
      </c>
      <c r="X165" s="1" t="str">
        <f>HLOOKUP(K165,Master!$F$3:$J$4,2,1)</f>
        <v>Slow</v>
      </c>
      <c r="Y165" s="1" t="s">
        <v>591</v>
      </c>
      <c r="Z165" s="1" t="s">
        <v>831</v>
      </c>
      <c r="AA165" s="1">
        <f>SEARCH("(",Sheet7!A165,1)</f>
        <v>15</v>
      </c>
      <c r="AB165" s="1">
        <f>SEARCH(")",Sheet7!A165,1)</f>
        <v>18</v>
      </c>
      <c r="AC165" s="1" t="str">
        <f>MID(Sheet7!A165,SEARCH("(",Sheet7!A165,1)+1,SEARCH(")",Sheet7!A165,1)-SEARCH("(",Sheet7!A165,1)-1)</f>
        <v>WI</v>
      </c>
      <c r="AD165" s="1">
        <f>SEARCH(" ",Sheet7!A165,1)</f>
        <v>3</v>
      </c>
      <c r="AE165" s="1" t="str">
        <f>LEFT(Sheet7!A165,SEARCH(" ",Sheet7!A165,1)-1)</f>
        <v>RB</v>
      </c>
      <c r="AF165" s="1" t="str">
        <f>MID(Sheet7!A165,SEARCH(" ",Sheet7!A165,1)+1,SEARCH("(",Sheet7!A165,1)-SEARCH(" ",Sheet7!A165,1)-2)</f>
        <v>Richardson</v>
      </c>
      <c r="AG165" s="1">
        <f t="shared" si="36"/>
        <v>10</v>
      </c>
      <c r="AH165" s="1" t="str">
        <f t="shared" si="37"/>
        <v>RICHARDSON</v>
      </c>
      <c r="AI165" s="1" t="str">
        <f t="shared" si="31"/>
        <v>RB Richardson belongs to West Indies</v>
      </c>
    </row>
    <row r="166" spans="1:35" x14ac:dyDescent="0.3">
      <c r="A166" s="1">
        <v>165</v>
      </c>
      <c r="B166" s="2">
        <v>32936</v>
      </c>
      <c r="C166" t="s">
        <v>84</v>
      </c>
      <c r="D166" s="1">
        <v>107</v>
      </c>
      <c r="E166" s="1" t="s">
        <v>432</v>
      </c>
      <c r="F166" s="1">
        <v>195</v>
      </c>
      <c r="H166" s="1">
        <v>143</v>
      </c>
      <c r="I166" s="1">
        <v>8</v>
      </c>
      <c r="J166" s="1">
        <v>0</v>
      </c>
      <c r="K166" s="1">
        <v>74.819999999999993</v>
      </c>
      <c r="L166" s="1">
        <v>1</v>
      </c>
      <c r="M166" s="1" t="s">
        <v>31</v>
      </c>
      <c r="N166" s="1" t="s">
        <v>36</v>
      </c>
      <c r="O166" s="1">
        <f t="shared" si="27"/>
        <v>4</v>
      </c>
      <c r="P166" s="1">
        <f t="shared" si="28"/>
        <v>3</v>
      </c>
      <c r="Q166" s="1">
        <f t="shared" si="29"/>
        <v>1990</v>
      </c>
      <c r="R166" s="1">
        <f t="shared" si="30"/>
        <v>1</v>
      </c>
      <c r="S166" s="1" t="str">
        <f t="shared" si="32"/>
        <v>Slow</v>
      </c>
      <c r="T166" s="1" t="str">
        <f t="shared" si="33"/>
        <v>Ok</v>
      </c>
      <c r="U166" s="1" t="b">
        <f t="shared" si="34"/>
        <v>0</v>
      </c>
      <c r="V166" s="1">
        <f t="shared" si="35"/>
        <v>0</v>
      </c>
      <c r="W166" s="1" t="str">
        <f>VLOOKUP(K166,Master!$G$8:$H$12,2,1)</f>
        <v>Slow</v>
      </c>
      <c r="X166" s="1" t="str">
        <f>HLOOKUP(K166,Master!$F$3:$J$4,2,1)</f>
        <v>Slow</v>
      </c>
      <c r="Y166" s="1" t="s">
        <v>592</v>
      </c>
      <c r="Z166" s="1" t="s">
        <v>834</v>
      </c>
      <c r="AA166" s="1">
        <f>SEARCH("(",Sheet7!A166,1)</f>
        <v>10</v>
      </c>
      <c r="AB166" s="1">
        <f>SEARCH(")",Sheet7!A166,1)</f>
        <v>14</v>
      </c>
      <c r="AC166" s="1" t="str">
        <f>MID(Sheet7!A166,SEARCH("(",Sheet7!A166,1)+1,SEARCH(")",Sheet7!A166,1)-SEARCH("(",Sheet7!A166,1)-1)</f>
        <v>Aus</v>
      </c>
      <c r="AD166" s="1">
        <f>SEARCH(" ",Sheet7!A166,1)</f>
        <v>3</v>
      </c>
      <c r="AE166" s="1" t="str">
        <f>LEFT(Sheet7!A166,SEARCH(" ",Sheet7!A166,1)-1)</f>
        <v>DM</v>
      </c>
      <c r="AF166" s="1" t="str">
        <f>MID(Sheet7!A166,SEARCH(" ",Sheet7!A166,1)+1,SEARCH("(",Sheet7!A166,1)-SEARCH(" ",Sheet7!A166,1)-2)</f>
        <v>Jones</v>
      </c>
      <c r="AG166" s="1">
        <f t="shared" si="36"/>
        <v>5</v>
      </c>
      <c r="AH166" s="1" t="str">
        <f t="shared" si="37"/>
        <v>JONES</v>
      </c>
      <c r="AI166" s="1" t="str">
        <f t="shared" si="31"/>
        <v>DM Jones belongs to Australia</v>
      </c>
    </row>
    <row r="167" spans="1:35" x14ac:dyDescent="0.3">
      <c r="A167" s="1">
        <v>166</v>
      </c>
      <c r="B167" s="2">
        <v>32939</v>
      </c>
      <c r="C167" t="s">
        <v>424</v>
      </c>
      <c r="D167" s="1">
        <v>100</v>
      </c>
      <c r="E167" s="1" t="s">
        <v>432</v>
      </c>
      <c r="F167" s="1">
        <v>190</v>
      </c>
      <c r="H167" s="1">
        <v>119</v>
      </c>
      <c r="I167" s="1">
        <v>12</v>
      </c>
      <c r="J167" s="1">
        <v>1</v>
      </c>
      <c r="K167" s="1">
        <v>84.03</v>
      </c>
      <c r="L167" s="1">
        <v>2</v>
      </c>
      <c r="M167" s="1" t="s">
        <v>34</v>
      </c>
      <c r="N167" s="1" t="s">
        <v>50</v>
      </c>
      <c r="O167" s="1">
        <f t="shared" si="27"/>
        <v>7</v>
      </c>
      <c r="P167" s="1">
        <f t="shared" si="28"/>
        <v>3</v>
      </c>
      <c r="Q167" s="1">
        <f t="shared" si="29"/>
        <v>1990</v>
      </c>
      <c r="R167" s="1">
        <f t="shared" si="30"/>
        <v>4</v>
      </c>
      <c r="S167" s="1" t="str">
        <f t="shared" si="32"/>
        <v>Slow</v>
      </c>
      <c r="T167" s="1" t="str">
        <f t="shared" si="33"/>
        <v>Ok</v>
      </c>
      <c r="U167" s="1" t="b">
        <f t="shared" si="34"/>
        <v>0</v>
      </c>
      <c r="V167" s="1">
        <f t="shared" si="35"/>
        <v>0</v>
      </c>
      <c r="W167" s="1" t="str">
        <f>VLOOKUP(K167,Master!$G$8:$H$12,2,1)</f>
        <v>Slow</v>
      </c>
      <c r="X167" s="1" t="str">
        <f>HLOOKUP(K167,Master!$F$3:$J$4,2,1)</f>
        <v>Slow</v>
      </c>
      <c r="Y167" s="1" t="s">
        <v>612</v>
      </c>
      <c r="Z167" s="1" t="s">
        <v>831</v>
      </c>
      <c r="AA167" s="1">
        <f>SEARCH("(",Sheet7!A167,1)</f>
        <v>9</v>
      </c>
      <c r="AB167" s="1">
        <f>SEARCH(")",Sheet7!A167,1)</f>
        <v>12</v>
      </c>
      <c r="AC167" s="1" t="str">
        <f>MID(Sheet7!A167,SEARCH("(",Sheet7!A167,1)+1,SEARCH(")",Sheet7!A167,1)-SEARCH("(",Sheet7!A167,1)-1)</f>
        <v>WI</v>
      </c>
      <c r="AD167" s="1">
        <f>SEARCH(" ",Sheet7!A167,1)</f>
        <v>3</v>
      </c>
      <c r="AE167" s="1" t="str">
        <f>LEFT(Sheet7!A167,SEARCH(" ",Sheet7!A167,1)-1)</f>
        <v>CA</v>
      </c>
      <c r="AF167" s="1" t="str">
        <f>MID(Sheet7!A167,SEARCH(" ",Sheet7!A167,1)+1,SEARCH("(",Sheet7!A167,1)-SEARCH(" ",Sheet7!A167,1)-2)</f>
        <v>Best</v>
      </c>
      <c r="AG167" s="1">
        <f t="shared" si="36"/>
        <v>4</v>
      </c>
      <c r="AH167" s="1" t="str">
        <f t="shared" si="37"/>
        <v>BEST</v>
      </c>
      <c r="AI167" s="1" t="str">
        <f t="shared" si="31"/>
        <v>CA Best belongs to West Indies</v>
      </c>
    </row>
    <row r="168" spans="1:35" x14ac:dyDescent="0.3">
      <c r="A168" s="1">
        <v>167</v>
      </c>
      <c r="B168" s="2">
        <v>32943</v>
      </c>
      <c r="C168" t="s">
        <v>84</v>
      </c>
      <c r="D168" s="1">
        <v>102</v>
      </c>
      <c r="E168" s="1" t="s">
        <v>430</v>
      </c>
      <c r="F168" s="1">
        <v>135</v>
      </c>
      <c r="H168" s="1">
        <v>91</v>
      </c>
      <c r="I168" s="1">
        <v>7</v>
      </c>
      <c r="J168" s="1">
        <v>5</v>
      </c>
      <c r="K168" s="1">
        <v>112.08</v>
      </c>
      <c r="L168" s="1">
        <v>2</v>
      </c>
      <c r="M168" s="1" t="s">
        <v>31</v>
      </c>
      <c r="N168" s="1" t="s">
        <v>253</v>
      </c>
      <c r="O168" s="1">
        <f t="shared" si="27"/>
        <v>11</v>
      </c>
      <c r="P168" s="1">
        <f t="shared" si="28"/>
        <v>3</v>
      </c>
      <c r="Q168" s="1">
        <f t="shared" si="29"/>
        <v>1990</v>
      </c>
      <c r="R168" s="1">
        <f t="shared" si="30"/>
        <v>1</v>
      </c>
      <c r="S168" s="1" t="str">
        <f t="shared" si="32"/>
        <v>Ok</v>
      </c>
      <c r="T168" s="1" t="str">
        <f t="shared" si="33"/>
        <v>Ok</v>
      </c>
      <c r="U168" s="1" t="b">
        <f t="shared" si="34"/>
        <v>0</v>
      </c>
      <c r="V168" s="1">
        <f t="shared" si="35"/>
        <v>0</v>
      </c>
      <c r="W168" s="1" t="str">
        <f>VLOOKUP(K168,Master!$G$8:$H$12,2,1)</f>
        <v>Ok</v>
      </c>
      <c r="X168" s="1" t="str">
        <f>HLOOKUP(K168,Master!$F$3:$J$4,2,1)</f>
        <v>Ok</v>
      </c>
      <c r="Y168" s="1" t="s">
        <v>592</v>
      </c>
      <c r="Z168" s="1" t="s">
        <v>834</v>
      </c>
      <c r="AA168" s="1">
        <f>SEARCH("(",Sheet7!A168,1)</f>
        <v>10</v>
      </c>
      <c r="AB168" s="1">
        <f>SEARCH(")",Sheet7!A168,1)</f>
        <v>14</v>
      </c>
      <c r="AC168" s="1" t="str">
        <f>MID(Sheet7!A168,SEARCH("(",Sheet7!A168,1)+1,SEARCH(")",Sheet7!A168,1)-SEARCH("(",Sheet7!A168,1)-1)</f>
        <v>Aus</v>
      </c>
      <c r="AD168" s="1">
        <f>SEARCH(" ",Sheet7!A168,1)</f>
        <v>3</v>
      </c>
      <c r="AE168" s="1" t="str">
        <f>LEFT(Sheet7!A168,SEARCH(" ",Sheet7!A168,1)-1)</f>
        <v>DM</v>
      </c>
      <c r="AF168" s="1" t="str">
        <f>MID(Sheet7!A168,SEARCH(" ",Sheet7!A168,1)+1,SEARCH("(",Sheet7!A168,1)-SEARCH(" ",Sheet7!A168,1)-2)</f>
        <v>Jones</v>
      </c>
      <c r="AG168" s="1">
        <f t="shared" si="36"/>
        <v>5</v>
      </c>
      <c r="AH168" s="1" t="str">
        <f t="shared" si="37"/>
        <v>JONES</v>
      </c>
      <c r="AI168" s="1" t="str">
        <f t="shared" si="31"/>
        <v>DM Jones belongs to Australia</v>
      </c>
    </row>
    <row r="169" spans="1:35" x14ac:dyDescent="0.3">
      <c r="A169" s="1">
        <v>168</v>
      </c>
      <c r="B169" s="2">
        <v>32988</v>
      </c>
      <c r="C169" t="s">
        <v>61</v>
      </c>
      <c r="D169" s="1">
        <v>108</v>
      </c>
      <c r="E169" s="1" t="s">
        <v>432</v>
      </c>
      <c r="F169" s="1" t="s">
        <v>214</v>
      </c>
      <c r="H169" s="1">
        <v>116</v>
      </c>
      <c r="I169" s="1">
        <v>7</v>
      </c>
      <c r="J169" s="1">
        <v>0</v>
      </c>
      <c r="K169" s="1">
        <v>93.1</v>
      </c>
      <c r="L169" s="1">
        <v>1</v>
      </c>
      <c r="M169" s="1" t="s">
        <v>13</v>
      </c>
      <c r="N169" s="1" t="s">
        <v>14</v>
      </c>
      <c r="O169" s="1">
        <f t="shared" si="27"/>
        <v>25</v>
      </c>
      <c r="P169" s="1">
        <f t="shared" si="28"/>
        <v>4</v>
      </c>
      <c r="Q169" s="1">
        <f t="shared" si="29"/>
        <v>1990</v>
      </c>
      <c r="R169" s="1">
        <f t="shared" si="30"/>
        <v>4</v>
      </c>
      <c r="S169" s="1" t="str">
        <f t="shared" si="32"/>
        <v>Slow</v>
      </c>
      <c r="T169" s="1" t="str">
        <f t="shared" si="33"/>
        <v>Ok</v>
      </c>
      <c r="U169" s="1" t="b">
        <f t="shared" si="34"/>
        <v>0</v>
      </c>
      <c r="V169" s="1">
        <f t="shared" si="35"/>
        <v>0</v>
      </c>
      <c r="W169" s="1" t="str">
        <f>VLOOKUP(K169,Master!$G$8:$H$12,2,1)</f>
        <v>Slow</v>
      </c>
      <c r="X169" s="1" t="str">
        <f>HLOOKUP(K169,Master!$F$3:$J$4,2,1)</f>
        <v>Slow</v>
      </c>
      <c r="Y169" s="1" t="s">
        <v>593</v>
      </c>
      <c r="Z169" s="1" t="s">
        <v>4</v>
      </c>
      <c r="AA169" s="1">
        <f>SEARCH("(",Sheet7!A169,1)</f>
        <v>14</v>
      </c>
      <c r="AB169" s="1">
        <f>SEARCH(")",Sheet7!A169,1)</f>
        <v>20</v>
      </c>
      <c r="AC169" s="1" t="str">
        <f>MID(Sheet7!A169,SEARCH("(",Sheet7!A169,1)+1,SEARCH(")",Sheet7!A169,1)-SEARCH("(",Sheet7!A169,1)-1)</f>
        <v>India</v>
      </c>
      <c r="AD169" s="1">
        <f>SEARCH(" ",Sheet7!A169,1)</f>
        <v>2</v>
      </c>
      <c r="AE169" s="1" t="str">
        <f>LEFT(Sheet7!A169,SEARCH(" ",Sheet7!A169,1)-1)</f>
        <v>M</v>
      </c>
      <c r="AF169" s="1" t="str">
        <f>MID(Sheet7!A169,SEARCH(" ",Sheet7!A169,1)+1,SEARCH("(",Sheet7!A169,1)-SEARCH(" ",Sheet7!A169,1)-2)</f>
        <v>Azharuddin</v>
      </c>
      <c r="AG169" s="1">
        <f t="shared" si="36"/>
        <v>10</v>
      </c>
      <c r="AH169" s="1" t="str">
        <f t="shared" si="37"/>
        <v>AZHARUDDIN</v>
      </c>
      <c r="AI169" s="1" t="e">
        <f t="shared" si="31"/>
        <v>#N/A</v>
      </c>
    </row>
    <row r="170" spans="1:35" x14ac:dyDescent="0.3">
      <c r="A170" s="1">
        <v>169</v>
      </c>
      <c r="B170" s="2">
        <v>32995</v>
      </c>
      <c r="C170" t="s">
        <v>84</v>
      </c>
      <c r="D170" s="1">
        <v>117</v>
      </c>
      <c r="E170" s="1" t="s">
        <v>430</v>
      </c>
      <c r="F170" s="1">
        <v>190</v>
      </c>
      <c r="H170" s="1">
        <v>123</v>
      </c>
      <c r="I170" s="1">
        <v>7</v>
      </c>
      <c r="J170" s="1">
        <v>1</v>
      </c>
      <c r="K170" s="1">
        <v>95.12</v>
      </c>
      <c r="L170" s="1">
        <v>1</v>
      </c>
      <c r="M170" s="1" t="s">
        <v>13</v>
      </c>
      <c r="N170" s="1" t="s">
        <v>14</v>
      </c>
      <c r="O170" s="1">
        <f t="shared" si="27"/>
        <v>2</v>
      </c>
      <c r="P170" s="1">
        <f t="shared" si="28"/>
        <v>5</v>
      </c>
      <c r="Q170" s="1">
        <f t="shared" si="29"/>
        <v>1990</v>
      </c>
      <c r="R170" s="1">
        <f t="shared" si="30"/>
        <v>4</v>
      </c>
      <c r="S170" s="1" t="str">
        <f t="shared" si="32"/>
        <v>Slow</v>
      </c>
      <c r="T170" s="1" t="str">
        <f t="shared" si="33"/>
        <v>Ok</v>
      </c>
      <c r="U170" s="1" t="b">
        <f t="shared" si="34"/>
        <v>0</v>
      </c>
      <c r="V170" s="1">
        <f t="shared" si="35"/>
        <v>0</v>
      </c>
      <c r="W170" s="1" t="str">
        <f>VLOOKUP(K170,Master!$G$8:$H$12,2,1)</f>
        <v>Slow</v>
      </c>
      <c r="X170" s="1" t="str">
        <f>HLOOKUP(K170,Master!$F$3:$J$4,2,1)</f>
        <v>Slow</v>
      </c>
      <c r="Y170" s="1" t="s">
        <v>592</v>
      </c>
      <c r="Z170" s="1" t="s">
        <v>834</v>
      </c>
      <c r="AA170" s="1">
        <f>SEARCH("(",Sheet7!A170,1)</f>
        <v>10</v>
      </c>
      <c r="AB170" s="1">
        <f>SEARCH(")",Sheet7!A170,1)</f>
        <v>14</v>
      </c>
      <c r="AC170" s="1" t="str">
        <f>MID(Sheet7!A170,SEARCH("(",Sheet7!A170,1)+1,SEARCH(")",Sheet7!A170,1)-SEARCH("(",Sheet7!A170,1)-1)</f>
        <v>Aus</v>
      </c>
      <c r="AD170" s="1">
        <f>SEARCH(" ",Sheet7!A170,1)</f>
        <v>3</v>
      </c>
      <c r="AE170" s="1" t="str">
        <f>LEFT(Sheet7!A170,SEARCH(" ",Sheet7!A170,1)-1)</f>
        <v>DM</v>
      </c>
      <c r="AF170" s="1" t="str">
        <f>MID(Sheet7!A170,SEARCH(" ",Sheet7!A170,1)+1,SEARCH("(",Sheet7!A170,1)-SEARCH(" ",Sheet7!A170,1)-2)</f>
        <v>Jones</v>
      </c>
      <c r="AG170" s="1">
        <f t="shared" si="36"/>
        <v>5</v>
      </c>
      <c r="AH170" s="1" t="str">
        <f t="shared" si="37"/>
        <v>JONES</v>
      </c>
      <c r="AI170" s="1" t="str">
        <f t="shared" si="31"/>
        <v>DM Jones belongs to Australia</v>
      </c>
    </row>
    <row r="171" spans="1:35" x14ac:dyDescent="0.3">
      <c r="A171" s="1">
        <v>170</v>
      </c>
      <c r="B171" s="2">
        <v>33016</v>
      </c>
      <c r="C171" t="s">
        <v>158</v>
      </c>
      <c r="D171" s="1">
        <v>128</v>
      </c>
      <c r="E171" s="1" t="s">
        <v>432</v>
      </c>
      <c r="F171" s="1">
        <v>196</v>
      </c>
      <c r="H171" s="1">
        <v>168</v>
      </c>
      <c r="I171" s="1">
        <v>16</v>
      </c>
      <c r="J171" s="1">
        <v>0</v>
      </c>
      <c r="K171" s="1">
        <v>76.19</v>
      </c>
      <c r="L171" s="1">
        <v>1</v>
      </c>
      <c r="M171" s="1" t="s">
        <v>31</v>
      </c>
      <c r="N171" s="1" t="s">
        <v>54</v>
      </c>
      <c r="O171" s="1">
        <f t="shared" si="27"/>
        <v>23</v>
      </c>
      <c r="P171" s="1">
        <f t="shared" si="28"/>
        <v>5</v>
      </c>
      <c r="Q171" s="1">
        <f t="shared" si="29"/>
        <v>1990</v>
      </c>
      <c r="R171" s="1">
        <f t="shared" si="30"/>
        <v>4</v>
      </c>
      <c r="S171" s="1" t="str">
        <f t="shared" si="32"/>
        <v>Slow</v>
      </c>
      <c r="T171" s="1" t="str">
        <f t="shared" si="33"/>
        <v>Ok</v>
      </c>
      <c r="U171" s="1" t="b">
        <f t="shared" si="34"/>
        <v>0</v>
      </c>
      <c r="V171" s="1">
        <f t="shared" si="35"/>
        <v>0</v>
      </c>
      <c r="W171" s="1" t="str">
        <f>VLOOKUP(K171,Master!$G$8:$H$12,2,1)</f>
        <v>Slow</v>
      </c>
      <c r="X171" s="1" t="str">
        <f>HLOOKUP(K171,Master!$F$3:$J$4,2,1)</f>
        <v>Slow</v>
      </c>
      <c r="Y171" s="1" t="s">
        <v>613</v>
      </c>
      <c r="Z171" s="1" t="s">
        <v>830</v>
      </c>
      <c r="AA171" s="1">
        <f>SEARCH("(",Sheet7!A171,1)</f>
        <v>10</v>
      </c>
      <c r="AB171" s="1">
        <f>SEARCH(")",Sheet7!A171,1)</f>
        <v>14</v>
      </c>
      <c r="AC171" s="1" t="str">
        <f>MID(Sheet7!A171,SEARCH("(",Sheet7!A171,1)+1,SEARCH(")",Sheet7!A171,1)-SEARCH("(",Sheet7!A171,1)-1)</f>
        <v>Eng</v>
      </c>
      <c r="AD171" s="1">
        <f>SEARCH(" ",Sheet7!A171,1)</f>
        <v>3</v>
      </c>
      <c r="AE171" s="1" t="str">
        <f>LEFT(Sheet7!A171,SEARCH(" ",Sheet7!A171,1)-1)</f>
        <v>RA</v>
      </c>
      <c r="AF171" s="1" t="str">
        <f>MID(Sheet7!A171,SEARCH(" ",Sheet7!A171,1)+1,SEARCH("(",Sheet7!A171,1)-SEARCH(" ",Sheet7!A171,1)-2)</f>
        <v>Smith</v>
      </c>
      <c r="AG171" s="1">
        <f t="shared" si="36"/>
        <v>5</v>
      </c>
      <c r="AH171" s="1" t="str">
        <f t="shared" si="37"/>
        <v>SMITH</v>
      </c>
      <c r="AI171" s="1" t="str">
        <f t="shared" si="31"/>
        <v>RA Smith belongs to England</v>
      </c>
    </row>
    <row r="172" spans="1:35" x14ac:dyDescent="0.3">
      <c r="A172" s="1">
        <v>171</v>
      </c>
      <c r="B172" s="2">
        <v>33016</v>
      </c>
      <c r="C172" t="s">
        <v>169</v>
      </c>
      <c r="D172" s="1">
        <v>102</v>
      </c>
      <c r="E172" s="1" t="s">
        <v>430</v>
      </c>
      <c r="F172" s="1">
        <v>130</v>
      </c>
      <c r="H172" s="1">
        <v>104</v>
      </c>
      <c r="I172" s="1">
        <v>9</v>
      </c>
      <c r="J172" s="1">
        <v>3</v>
      </c>
      <c r="K172" s="1">
        <v>98.07</v>
      </c>
      <c r="L172" s="1">
        <v>2</v>
      </c>
      <c r="M172" s="1" t="s">
        <v>34</v>
      </c>
      <c r="N172" s="1" t="s">
        <v>54</v>
      </c>
      <c r="O172" s="1">
        <f t="shared" si="27"/>
        <v>23</v>
      </c>
      <c r="P172" s="1">
        <f t="shared" si="28"/>
        <v>5</v>
      </c>
      <c r="Q172" s="1">
        <f t="shared" si="29"/>
        <v>1990</v>
      </c>
      <c r="R172" s="1">
        <f t="shared" si="30"/>
        <v>4</v>
      </c>
      <c r="S172" s="1" t="str">
        <f t="shared" si="32"/>
        <v>Slow</v>
      </c>
      <c r="T172" s="1" t="str">
        <f t="shared" si="33"/>
        <v>Ok</v>
      </c>
      <c r="U172" s="1" t="b">
        <f t="shared" si="34"/>
        <v>0</v>
      </c>
      <c r="V172" s="1">
        <f t="shared" si="35"/>
        <v>0</v>
      </c>
      <c r="W172" s="1" t="str">
        <f>VLOOKUP(K172,Master!$G$8:$H$12,2,1)</f>
        <v>Slow</v>
      </c>
      <c r="X172" s="1" t="str">
        <f>HLOOKUP(K172,Master!$F$3:$J$4,2,1)</f>
        <v>Slow</v>
      </c>
      <c r="Y172" s="1" t="s">
        <v>614</v>
      </c>
      <c r="Z172" s="1" t="s">
        <v>832</v>
      </c>
      <c r="AA172" s="1">
        <f>SEARCH("(",Sheet7!A172,1)</f>
        <v>15</v>
      </c>
      <c r="AB172" s="1">
        <f>SEARCH(")",Sheet7!A172,1)</f>
        <v>18</v>
      </c>
      <c r="AC172" s="1" t="str">
        <f>MID(Sheet7!A172,SEARCH("(",Sheet7!A172,1)+1,SEARCH(")",Sheet7!A172,1)-SEARCH("(",Sheet7!A172,1)-1)</f>
        <v>NZ</v>
      </c>
      <c r="AD172" s="1">
        <f>SEARCH(" ",Sheet7!A172,1)</f>
        <v>3</v>
      </c>
      <c r="AE172" s="1" t="str">
        <f>LEFT(Sheet7!A172,SEARCH(" ",Sheet7!A172,1)-1)</f>
        <v>MJ</v>
      </c>
      <c r="AF172" s="1" t="str">
        <f>MID(Sheet7!A172,SEARCH(" ",Sheet7!A172,1)+1,SEARCH("(",Sheet7!A172,1)-SEARCH(" ",Sheet7!A172,1)-2)</f>
        <v>Greatbatch</v>
      </c>
      <c r="AG172" s="1">
        <f t="shared" si="36"/>
        <v>10</v>
      </c>
      <c r="AH172" s="1" t="str">
        <f t="shared" si="37"/>
        <v>GREATBATCH</v>
      </c>
      <c r="AI172" s="1" t="str">
        <f t="shared" si="31"/>
        <v>MJ Greatbatch belongs to New Zealand</v>
      </c>
    </row>
    <row r="173" spans="1:35" x14ac:dyDescent="0.3">
      <c r="A173" s="1">
        <v>172</v>
      </c>
      <c r="B173" s="2">
        <v>33018</v>
      </c>
      <c r="C173" t="s">
        <v>111</v>
      </c>
      <c r="D173" s="1">
        <v>112</v>
      </c>
      <c r="E173" s="1" t="s">
        <v>430</v>
      </c>
      <c r="F173" s="1">
        <v>205</v>
      </c>
      <c r="H173" s="1">
        <v>152</v>
      </c>
      <c r="I173" s="1">
        <v>15</v>
      </c>
      <c r="J173" s="1">
        <v>0</v>
      </c>
      <c r="K173" s="1">
        <v>73.680000000000007</v>
      </c>
      <c r="L173" s="1">
        <v>2</v>
      </c>
      <c r="M173" s="1" t="s">
        <v>31</v>
      </c>
      <c r="N173" s="1" t="s">
        <v>208</v>
      </c>
      <c r="O173" s="1">
        <f t="shared" si="27"/>
        <v>25</v>
      </c>
      <c r="P173" s="1">
        <f t="shared" si="28"/>
        <v>5</v>
      </c>
      <c r="Q173" s="1">
        <f t="shared" si="29"/>
        <v>1990</v>
      </c>
      <c r="R173" s="1">
        <f t="shared" si="30"/>
        <v>6</v>
      </c>
      <c r="S173" s="1" t="str">
        <f t="shared" si="32"/>
        <v>Slow</v>
      </c>
      <c r="T173" s="1" t="str">
        <f t="shared" si="33"/>
        <v>Ok</v>
      </c>
      <c r="U173" s="1" t="b">
        <f t="shared" si="34"/>
        <v>0</v>
      </c>
      <c r="V173" s="1">
        <f t="shared" si="35"/>
        <v>0</v>
      </c>
      <c r="W173" s="1" t="str">
        <f>VLOOKUP(K173,Master!$G$8:$H$12,2,1)</f>
        <v>Slow</v>
      </c>
      <c r="X173" s="1" t="str">
        <f>HLOOKUP(K173,Master!$F$3:$J$4,2,1)</f>
        <v>Slow</v>
      </c>
      <c r="Y173" s="1" t="s">
        <v>566</v>
      </c>
      <c r="Z173" s="1" t="s">
        <v>830</v>
      </c>
      <c r="AA173" s="1">
        <f>SEARCH("(",Sheet7!A173,1)</f>
        <v>10</v>
      </c>
      <c r="AB173" s="1">
        <f>SEARCH(")",Sheet7!A173,1)</f>
        <v>14</v>
      </c>
      <c r="AC173" s="1" t="str">
        <f>MID(Sheet7!A173,SEARCH("(",Sheet7!A173,1)+1,SEARCH(")",Sheet7!A173,1)-SEARCH("(",Sheet7!A173,1)-1)</f>
        <v>Eng</v>
      </c>
      <c r="AD173" s="1">
        <f>SEARCH(" ",Sheet7!A173,1)</f>
        <v>3</v>
      </c>
      <c r="AE173" s="1" t="str">
        <f>LEFT(Sheet7!A173,SEARCH(" ",Sheet7!A173,1)-1)</f>
        <v>GA</v>
      </c>
      <c r="AF173" s="1" t="str">
        <f>MID(Sheet7!A173,SEARCH(" ",Sheet7!A173,1)+1,SEARCH("(",Sheet7!A173,1)-SEARCH(" ",Sheet7!A173,1)-2)</f>
        <v>Gooch</v>
      </c>
      <c r="AG173" s="1">
        <f t="shared" si="36"/>
        <v>5</v>
      </c>
      <c r="AH173" s="1" t="str">
        <f t="shared" si="37"/>
        <v>GOOCH</v>
      </c>
      <c r="AI173" s="1" t="str">
        <f t="shared" si="31"/>
        <v>GA Gooch belongs to England</v>
      </c>
    </row>
    <row r="174" spans="1:35" x14ac:dyDescent="0.3">
      <c r="A174" s="1">
        <v>173</v>
      </c>
      <c r="B174" s="2">
        <v>33018</v>
      </c>
      <c r="C174" t="s">
        <v>169</v>
      </c>
      <c r="D174" s="1">
        <v>111</v>
      </c>
      <c r="E174" s="1" t="s">
        <v>432</v>
      </c>
      <c r="F174" s="1">
        <v>162</v>
      </c>
      <c r="H174" s="1">
        <v>130</v>
      </c>
      <c r="I174" s="1">
        <v>10</v>
      </c>
      <c r="J174" s="1">
        <v>1</v>
      </c>
      <c r="K174" s="1">
        <v>85.38</v>
      </c>
      <c r="L174" s="1">
        <v>1</v>
      </c>
      <c r="M174" s="1" t="s">
        <v>34</v>
      </c>
      <c r="N174" s="1" t="s">
        <v>208</v>
      </c>
      <c r="O174" s="1">
        <f t="shared" si="27"/>
        <v>25</v>
      </c>
      <c r="P174" s="1">
        <f t="shared" si="28"/>
        <v>5</v>
      </c>
      <c r="Q174" s="1">
        <f t="shared" si="29"/>
        <v>1990</v>
      </c>
      <c r="R174" s="1">
        <f t="shared" si="30"/>
        <v>6</v>
      </c>
      <c r="S174" s="1" t="str">
        <f t="shared" si="32"/>
        <v>Slow</v>
      </c>
      <c r="T174" s="1" t="str">
        <f t="shared" si="33"/>
        <v>Ok</v>
      </c>
      <c r="U174" s="1" t="b">
        <f t="shared" si="34"/>
        <v>0</v>
      </c>
      <c r="V174" s="1">
        <f t="shared" si="35"/>
        <v>0</v>
      </c>
      <c r="W174" s="1" t="str">
        <f>VLOOKUP(K174,Master!$G$8:$H$12,2,1)</f>
        <v>Slow</v>
      </c>
      <c r="X174" s="1" t="str">
        <f>HLOOKUP(K174,Master!$F$3:$J$4,2,1)</f>
        <v>Slow</v>
      </c>
      <c r="Y174" s="1" t="s">
        <v>614</v>
      </c>
      <c r="Z174" s="1" t="s">
        <v>832</v>
      </c>
      <c r="AA174" s="1">
        <f>SEARCH("(",Sheet7!A174,1)</f>
        <v>15</v>
      </c>
      <c r="AB174" s="1">
        <f>SEARCH(")",Sheet7!A174,1)</f>
        <v>18</v>
      </c>
      <c r="AC174" s="1" t="str">
        <f>MID(Sheet7!A174,SEARCH("(",Sheet7!A174,1)+1,SEARCH(")",Sheet7!A174,1)-SEARCH("(",Sheet7!A174,1)-1)</f>
        <v>NZ</v>
      </c>
      <c r="AD174" s="1">
        <f>SEARCH(" ",Sheet7!A174,1)</f>
        <v>3</v>
      </c>
      <c r="AE174" s="1" t="str">
        <f>LEFT(Sheet7!A174,SEARCH(" ",Sheet7!A174,1)-1)</f>
        <v>MJ</v>
      </c>
      <c r="AF174" s="1" t="str">
        <f>MID(Sheet7!A174,SEARCH(" ",Sheet7!A174,1)+1,SEARCH("(",Sheet7!A174,1)-SEARCH(" ",Sheet7!A174,1)-2)</f>
        <v>Greatbatch</v>
      </c>
      <c r="AG174" s="1">
        <f t="shared" si="36"/>
        <v>10</v>
      </c>
      <c r="AH174" s="1" t="str">
        <f t="shared" si="37"/>
        <v>GREATBATCH</v>
      </c>
      <c r="AI174" s="1" t="str">
        <f t="shared" si="31"/>
        <v>MJ Greatbatch belongs to New Zealand</v>
      </c>
    </row>
    <row r="175" spans="1:35" x14ac:dyDescent="0.3">
      <c r="A175" s="1">
        <v>174</v>
      </c>
      <c r="B175" s="2">
        <v>33074</v>
      </c>
      <c r="C175" t="s">
        <v>158</v>
      </c>
      <c r="D175" s="1">
        <v>103</v>
      </c>
      <c r="E175" s="1" t="s">
        <v>432</v>
      </c>
      <c r="F175" s="1">
        <v>117</v>
      </c>
      <c r="H175" s="1">
        <v>105</v>
      </c>
      <c r="I175" s="1">
        <v>11</v>
      </c>
      <c r="J175" s="1">
        <v>0</v>
      </c>
      <c r="K175" s="1">
        <v>98.09</v>
      </c>
      <c r="L175" s="1">
        <v>1</v>
      </c>
      <c r="M175" s="1" t="s">
        <v>4</v>
      </c>
      <c r="N175" s="1" t="s">
        <v>53</v>
      </c>
      <c r="O175" s="1">
        <f t="shared" si="27"/>
        <v>20</v>
      </c>
      <c r="P175" s="1">
        <f t="shared" si="28"/>
        <v>7</v>
      </c>
      <c r="Q175" s="1">
        <f t="shared" si="29"/>
        <v>1990</v>
      </c>
      <c r="R175" s="1">
        <f t="shared" si="30"/>
        <v>6</v>
      </c>
      <c r="S175" s="1" t="str">
        <f t="shared" si="32"/>
        <v>Slow</v>
      </c>
      <c r="T175" s="1" t="str">
        <f t="shared" si="33"/>
        <v>Ok</v>
      </c>
      <c r="U175" s="1" t="b">
        <f t="shared" si="34"/>
        <v>0</v>
      </c>
      <c r="V175" s="1">
        <f t="shared" si="35"/>
        <v>0</v>
      </c>
      <c r="W175" s="1" t="str">
        <f>VLOOKUP(K175,Master!$G$8:$H$12,2,1)</f>
        <v>Slow</v>
      </c>
      <c r="X175" s="1" t="str">
        <f>HLOOKUP(K175,Master!$F$3:$J$4,2,1)</f>
        <v>Slow</v>
      </c>
      <c r="Y175" s="1" t="s">
        <v>613</v>
      </c>
      <c r="Z175" s="1" t="s">
        <v>830</v>
      </c>
      <c r="AA175" s="1">
        <f>SEARCH("(",Sheet7!A175,1)</f>
        <v>10</v>
      </c>
      <c r="AB175" s="1">
        <f>SEARCH(")",Sheet7!A175,1)</f>
        <v>14</v>
      </c>
      <c r="AC175" s="1" t="str">
        <f>MID(Sheet7!A175,SEARCH("(",Sheet7!A175,1)+1,SEARCH(")",Sheet7!A175,1)-SEARCH("(",Sheet7!A175,1)-1)</f>
        <v>Eng</v>
      </c>
      <c r="AD175" s="1">
        <f>SEARCH(" ",Sheet7!A175,1)</f>
        <v>3</v>
      </c>
      <c r="AE175" s="1" t="str">
        <f>LEFT(Sheet7!A175,SEARCH(" ",Sheet7!A175,1)-1)</f>
        <v>RA</v>
      </c>
      <c r="AF175" s="1" t="str">
        <f>MID(Sheet7!A175,SEARCH(" ",Sheet7!A175,1)+1,SEARCH("(",Sheet7!A175,1)-SEARCH(" ",Sheet7!A175,1)-2)</f>
        <v>Smith</v>
      </c>
      <c r="AG175" s="1">
        <f t="shared" si="36"/>
        <v>5</v>
      </c>
      <c r="AH175" s="1" t="str">
        <f t="shared" si="37"/>
        <v>SMITH</v>
      </c>
      <c r="AI175" s="1" t="str">
        <f t="shared" si="31"/>
        <v>RA Smith belongs to England</v>
      </c>
    </row>
    <row r="176" spans="1:35" x14ac:dyDescent="0.3">
      <c r="A176" s="1">
        <v>175</v>
      </c>
      <c r="B176" s="2">
        <v>33179</v>
      </c>
      <c r="C176" t="s">
        <v>63</v>
      </c>
      <c r="D176" s="1">
        <v>101</v>
      </c>
      <c r="E176" s="1" t="s">
        <v>432</v>
      </c>
      <c r="F176" s="1">
        <v>150</v>
      </c>
      <c r="H176" s="1">
        <v>115</v>
      </c>
      <c r="I176" s="1">
        <v>11</v>
      </c>
      <c r="J176" s="1">
        <v>0</v>
      </c>
      <c r="K176" s="1">
        <v>87.82</v>
      </c>
      <c r="L176" s="1">
        <v>1</v>
      </c>
      <c r="M176" s="1" t="s">
        <v>31</v>
      </c>
      <c r="N176" s="1" t="s">
        <v>209</v>
      </c>
      <c r="O176" s="1">
        <f t="shared" si="27"/>
        <v>2</v>
      </c>
      <c r="P176" s="1">
        <f t="shared" si="28"/>
        <v>11</v>
      </c>
      <c r="Q176" s="1">
        <f t="shared" si="29"/>
        <v>1990</v>
      </c>
      <c r="R176" s="1">
        <f t="shared" si="30"/>
        <v>6</v>
      </c>
      <c r="S176" s="1" t="str">
        <f t="shared" si="32"/>
        <v>Slow</v>
      </c>
      <c r="T176" s="1" t="str">
        <f t="shared" si="33"/>
        <v>Ok</v>
      </c>
      <c r="U176" s="1" t="b">
        <f t="shared" si="34"/>
        <v>0</v>
      </c>
      <c r="V176" s="1">
        <f t="shared" si="35"/>
        <v>0</v>
      </c>
      <c r="W176" s="1" t="str">
        <f>VLOOKUP(K176,Master!$G$8:$H$12,2,1)</f>
        <v>Slow</v>
      </c>
      <c r="X176" s="1" t="str">
        <f>HLOOKUP(K176,Master!$F$3:$J$4,2,1)</f>
        <v>Slow</v>
      </c>
      <c r="Y176" s="1" t="s">
        <v>611</v>
      </c>
      <c r="Z176" s="1" t="s">
        <v>833</v>
      </c>
      <c r="AA176" s="1">
        <f>SEARCH("(",Sheet7!A176,1)</f>
        <v>13</v>
      </c>
      <c r="AB176" s="1">
        <f>SEARCH(")",Sheet7!A176,1)</f>
        <v>17</v>
      </c>
      <c r="AC176" s="1" t="str">
        <f>MID(Sheet7!A176,SEARCH("(",Sheet7!A176,1)+1,SEARCH(")",Sheet7!A176,1)-SEARCH("(",Sheet7!A176,1)-1)</f>
        <v>Pak</v>
      </c>
      <c r="AD176" s="1">
        <f>SEARCH(" ",Sheet7!A176,1)</f>
        <v>6</v>
      </c>
      <c r="AE176" s="1" t="str">
        <f>LEFT(Sheet7!A176,SEARCH(" ",Sheet7!A176,1)-1)</f>
        <v>Saeed</v>
      </c>
      <c r="AF176" s="1" t="str">
        <f>MID(Sheet7!A176,SEARCH(" ",Sheet7!A176,1)+1,SEARCH("(",Sheet7!A176,1)-SEARCH(" ",Sheet7!A176,1)-2)</f>
        <v>Anwar</v>
      </c>
      <c r="AG176" s="1">
        <f t="shared" si="36"/>
        <v>5</v>
      </c>
      <c r="AH176" s="1" t="str">
        <f t="shared" si="37"/>
        <v>ANWAR</v>
      </c>
      <c r="AI176" s="1" t="str">
        <f t="shared" si="31"/>
        <v>Saeed Anwar belongs to Pakistan</v>
      </c>
    </row>
    <row r="177" spans="1:35" x14ac:dyDescent="0.3">
      <c r="A177" s="1">
        <v>176</v>
      </c>
      <c r="B177" s="2">
        <v>33183</v>
      </c>
      <c r="C177" t="s">
        <v>87</v>
      </c>
      <c r="D177" s="1">
        <v>114</v>
      </c>
      <c r="E177" s="1" t="s">
        <v>432</v>
      </c>
      <c r="F177" s="1">
        <v>152</v>
      </c>
      <c r="H177" s="1">
        <v>123</v>
      </c>
      <c r="I177" s="1">
        <v>14</v>
      </c>
      <c r="J177" s="1">
        <v>0</v>
      </c>
      <c r="K177" s="1">
        <v>92.68</v>
      </c>
      <c r="L177" s="1">
        <v>1</v>
      </c>
      <c r="M177" s="1" t="s">
        <v>31</v>
      </c>
      <c r="N177" s="1" t="s">
        <v>339</v>
      </c>
      <c r="O177" s="1">
        <f t="shared" si="27"/>
        <v>6</v>
      </c>
      <c r="P177" s="1">
        <f t="shared" si="28"/>
        <v>11</v>
      </c>
      <c r="Q177" s="1">
        <f t="shared" si="29"/>
        <v>1990</v>
      </c>
      <c r="R177" s="1">
        <f t="shared" si="30"/>
        <v>3</v>
      </c>
      <c r="S177" s="1" t="str">
        <f t="shared" si="32"/>
        <v>Slow</v>
      </c>
      <c r="T177" s="1" t="str">
        <f t="shared" si="33"/>
        <v>Ok</v>
      </c>
      <c r="U177" s="1" t="b">
        <f t="shared" si="34"/>
        <v>0</v>
      </c>
      <c r="V177" s="1">
        <f t="shared" si="35"/>
        <v>0</v>
      </c>
      <c r="W177" s="1" t="str">
        <f>VLOOKUP(K177,Master!$G$8:$H$12,2,1)</f>
        <v>Slow</v>
      </c>
      <c r="X177" s="1" t="str">
        <f>HLOOKUP(K177,Master!$F$3:$J$4,2,1)</f>
        <v>Slow</v>
      </c>
      <c r="Y177" s="1" t="s">
        <v>596</v>
      </c>
      <c r="Z177" s="1" t="s">
        <v>833</v>
      </c>
      <c r="AA177" s="1">
        <f>SEARCH("(",Sheet7!A177,1)</f>
        <v>13</v>
      </c>
      <c r="AB177" s="1">
        <f>SEARCH(")",Sheet7!A177,1)</f>
        <v>17</v>
      </c>
      <c r="AC177" s="1" t="str">
        <f>MID(Sheet7!A177,SEARCH("(",Sheet7!A177,1)+1,SEARCH(")",Sheet7!A177,1)-SEARCH("(",Sheet7!A177,1)-1)</f>
        <v>Pak</v>
      </c>
      <c r="AD177" s="1">
        <f>SEARCH(" ",Sheet7!A177,1)</f>
        <v>7</v>
      </c>
      <c r="AE177" s="1" t="str">
        <f>LEFT(Sheet7!A177,SEARCH(" ",Sheet7!A177,1)-1)</f>
        <v>Rameez</v>
      </c>
      <c r="AF177" s="1" t="str">
        <f>MID(Sheet7!A177,SEARCH(" ",Sheet7!A177,1)+1,SEARCH("(",Sheet7!A177,1)-SEARCH(" ",Sheet7!A177,1)-2)</f>
        <v>Raja</v>
      </c>
      <c r="AG177" s="1">
        <f t="shared" si="36"/>
        <v>4</v>
      </c>
      <c r="AH177" s="1" t="str">
        <f t="shared" si="37"/>
        <v>RAJA</v>
      </c>
      <c r="AI177" s="1" t="str">
        <f t="shared" si="31"/>
        <v>Rameez Raja belongs to Pakistan</v>
      </c>
    </row>
    <row r="178" spans="1:35" x14ac:dyDescent="0.3">
      <c r="A178" s="1">
        <v>177</v>
      </c>
      <c r="B178" s="2">
        <v>33208</v>
      </c>
      <c r="C178" t="s">
        <v>62</v>
      </c>
      <c r="D178" s="1">
        <v>104</v>
      </c>
      <c r="E178" s="1" t="s">
        <v>432</v>
      </c>
      <c r="F178" s="1" t="s">
        <v>214</v>
      </c>
      <c r="H178" s="1">
        <v>124</v>
      </c>
      <c r="I178" s="1">
        <v>6</v>
      </c>
      <c r="J178" s="1">
        <v>1</v>
      </c>
      <c r="K178" s="1">
        <v>83.87</v>
      </c>
      <c r="L178" s="1">
        <v>2</v>
      </c>
      <c r="M178" s="1" t="s">
        <v>4</v>
      </c>
      <c r="N178" s="1" t="s">
        <v>231</v>
      </c>
      <c r="O178" s="1">
        <f t="shared" si="27"/>
        <v>1</v>
      </c>
      <c r="P178" s="1">
        <f t="shared" si="28"/>
        <v>12</v>
      </c>
      <c r="Q178" s="1">
        <f t="shared" si="29"/>
        <v>1990</v>
      </c>
      <c r="R178" s="1">
        <f t="shared" si="30"/>
        <v>7</v>
      </c>
      <c r="S178" s="1" t="str">
        <f t="shared" si="32"/>
        <v>Slow</v>
      </c>
      <c r="T178" s="1" t="str">
        <f t="shared" si="33"/>
        <v>Ok</v>
      </c>
      <c r="U178" s="1" t="b">
        <f t="shared" si="34"/>
        <v>0</v>
      </c>
      <c r="V178" s="1">
        <f t="shared" si="35"/>
        <v>0</v>
      </c>
      <c r="W178" s="1" t="str">
        <f>VLOOKUP(K178,Master!$G$8:$H$12,2,1)</f>
        <v>Slow</v>
      </c>
      <c r="X178" s="1" t="str">
        <f>HLOOKUP(K178,Master!$F$3:$J$4,2,1)</f>
        <v>Slow</v>
      </c>
      <c r="Y178" s="1" t="s">
        <v>615</v>
      </c>
      <c r="Z178" s="1" t="s">
        <v>835</v>
      </c>
      <c r="AA178" s="1">
        <f>SEARCH("(",Sheet7!A178,1)</f>
        <v>13</v>
      </c>
      <c r="AB178" s="1">
        <f>SEARCH(")",Sheet7!A178,1)</f>
        <v>16</v>
      </c>
      <c r="AC178" s="1" t="str">
        <f>MID(Sheet7!A178,SEARCH("(",Sheet7!A178,1)+1,SEARCH(")",Sheet7!A178,1)-SEARCH("(",Sheet7!A178,1)-1)</f>
        <v>SL</v>
      </c>
      <c r="AD178" s="1">
        <f>SEARCH(" ",Sheet7!A178,1)</f>
        <v>3</v>
      </c>
      <c r="AE178" s="1" t="str">
        <f>LEFT(Sheet7!A178,SEARCH(" ",Sheet7!A178,1)-1)</f>
        <v>PA</v>
      </c>
      <c r="AF178" s="1" t="str">
        <f>MID(Sheet7!A178,SEARCH(" ",Sheet7!A178,1)+1,SEARCH("(",Sheet7!A178,1)-SEARCH(" ",Sheet7!A178,1)-2)</f>
        <v>de Silva</v>
      </c>
      <c r="AG178" s="1">
        <f t="shared" si="36"/>
        <v>8</v>
      </c>
      <c r="AH178" s="1" t="str">
        <f t="shared" si="37"/>
        <v>DE SILVA</v>
      </c>
      <c r="AI178" s="1" t="str">
        <f t="shared" si="31"/>
        <v>PA de Silva belongs to Sri Lanka</v>
      </c>
    </row>
    <row r="179" spans="1:35" x14ac:dyDescent="0.3">
      <c r="A179" s="1">
        <v>178</v>
      </c>
      <c r="B179" s="2">
        <v>33208</v>
      </c>
      <c r="C179" t="s">
        <v>140</v>
      </c>
      <c r="D179" s="1">
        <v>101</v>
      </c>
      <c r="E179" s="1" t="s">
        <v>430</v>
      </c>
      <c r="F179" s="1" t="s">
        <v>214</v>
      </c>
      <c r="H179" s="1">
        <v>147</v>
      </c>
      <c r="I179" s="1">
        <v>12</v>
      </c>
      <c r="J179" s="1">
        <v>1</v>
      </c>
      <c r="K179" s="1">
        <v>68.7</v>
      </c>
      <c r="L179" s="1">
        <v>1</v>
      </c>
      <c r="M179" s="1" t="s">
        <v>13</v>
      </c>
      <c r="N179" s="1" t="s">
        <v>231</v>
      </c>
      <c r="O179" s="1">
        <f t="shared" si="27"/>
        <v>1</v>
      </c>
      <c r="P179" s="1">
        <f t="shared" si="28"/>
        <v>12</v>
      </c>
      <c r="Q179" s="1">
        <f t="shared" si="29"/>
        <v>1990</v>
      </c>
      <c r="R179" s="1">
        <f t="shared" si="30"/>
        <v>7</v>
      </c>
      <c r="S179" s="1" t="str">
        <f t="shared" si="32"/>
        <v>Slow</v>
      </c>
      <c r="T179" s="1" t="str">
        <f t="shared" si="33"/>
        <v>Ok</v>
      </c>
      <c r="U179" s="1" t="b">
        <f t="shared" si="34"/>
        <v>0</v>
      </c>
      <c r="V179" s="1">
        <f t="shared" si="35"/>
        <v>0</v>
      </c>
      <c r="W179" s="1" t="str">
        <f>VLOOKUP(K179,Master!$G$8:$H$12,2,1)</f>
        <v>Slow</v>
      </c>
      <c r="X179" s="1" t="str">
        <f>HLOOKUP(K179,Master!$F$3:$J$4,2,1)</f>
        <v>Slow</v>
      </c>
      <c r="Y179" s="1" t="s">
        <v>582</v>
      </c>
      <c r="Z179" s="1" t="s">
        <v>4</v>
      </c>
      <c r="AA179" s="1">
        <f>SEARCH("(",Sheet7!A179,1)</f>
        <v>12</v>
      </c>
      <c r="AB179" s="1">
        <f>SEARCH(")",Sheet7!A179,1)</f>
        <v>18</v>
      </c>
      <c r="AC179" s="1" t="str">
        <f>MID(Sheet7!A179,SEARCH("(",Sheet7!A179,1)+1,SEARCH(")",Sheet7!A179,1)-SEARCH("(",Sheet7!A179,1)-1)</f>
        <v>India</v>
      </c>
      <c r="AD179" s="1">
        <f>SEARCH(" ",Sheet7!A179,1)</f>
        <v>3</v>
      </c>
      <c r="AE179" s="1" t="str">
        <f>LEFT(Sheet7!A179,SEARCH(" ",Sheet7!A179,1)-1)</f>
        <v>RJ</v>
      </c>
      <c r="AF179" s="1" t="str">
        <f>MID(Sheet7!A179,SEARCH(" ",Sheet7!A179,1)+1,SEARCH("(",Sheet7!A179,1)-SEARCH(" ",Sheet7!A179,1)-2)</f>
        <v>Shastri</v>
      </c>
      <c r="AG179" s="1">
        <f t="shared" si="36"/>
        <v>7</v>
      </c>
      <c r="AH179" s="1" t="str">
        <f t="shared" si="37"/>
        <v>SHASTRI</v>
      </c>
      <c r="AI179" s="1" t="e">
        <f t="shared" si="31"/>
        <v>#N/A</v>
      </c>
    </row>
    <row r="180" spans="1:35" x14ac:dyDescent="0.3">
      <c r="A180" s="1">
        <v>179</v>
      </c>
      <c r="B180" s="2">
        <v>33223</v>
      </c>
      <c r="C180" t="s">
        <v>84</v>
      </c>
      <c r="D180" s="1">
        <v>145</v>
      </c>
      <c r="E180" s="1" t="s">
        <v>432</v>
      </c>
      <c r="F180" s="1">
        <v>157</v>
      </c>
      <c r="H180" s="1">
        <v>136</v>
      </c>
      <c r="I180" s="1">
        <v>12</v>
      </c>
      <c r="J180" s="1">
        <v>4</v>
      </c>
      <c r="K180" s="1">
        <v>106.61</v>
      </c>
      <c r="L180" s="1">
        <v>1</v>
      </c>
      <c r="M180" s="1" t="s">
        <v>34</v>
      </c>
      <c r="N180" s="1" t="s">
        <v>40</v>
      </c>
      <c r="O180" s="1">
        <f t="shared" si="27"/>
        <v>16</v>
      </c>
      <c r="P180" s="1">
        <f t="shared" si="28"/>
        <v>12</v>
      </c>
      <c r="Q180" s="1">
        <f t="shared" si="29"/>
        <v>1990</v>
      </c>
      <c r="R180" s="1">
        <f t="shared" si="30"/>
        <v>1</v>
      </c>
      <c r="S180" s="1" t="str">
        <f t="shared" si="32"/>
        <v>Ok</v>
      </c>
      <c r="T180" s="1" t="str">
        <f t="shared" si="33"/>
        <v>Ok</v>
      </c>
      <c r="U180" s="1" t="b">
        <f t="shared" si="34"/>
        <v>0</v>
      </c>
      <c r="V180" s="1">
        <f t="shared" si="35"/>
        <v>0</v>
      </c>
      <c r="W180" s="1" t="str">
        <f>VLOOKUP(K180,Master!$G$8:$H$12,2,1)</f>
        <v>Ok</v>
      </c>
      <c r="X180" s="1" t="str">
        <f>HLOOKUP(K180,Master!$F$3:$J$4,2,1)</f>
        <v>Ok</v>
      </c>
      <c r="Y180" s="1" t="s">
        <v>592</v>
      </c>
      <c r="Z180" s="1" t="s">
        <v>834</v>
      </c>
      <c r="AA180" s="1">
        <f>SEARCH("(",Sheet7!A180,1)</f>
        <v>10</v>
      </c>
      <c r="AB180" s="1">
        <f>SEARCH(")",Sheet7!A180,1)</f>
        <v>14</v>
      </c>
      <c r="AC180" s="1" t="str">
        <f>MID(Sheet7!A180,SEARCH("(",Sheet7!A180,1)+1,SEARCH(")",Sheet7!A180,1)-SEARCH("(",Sheet7!A180,1)-1)</f>
        <v>Aus</v>
      </c>
      <c r="AD180" s="1">
        <f>SEARCH(" ",Sheet7!A180,1)</f>
        <v>3</v>
      </c>
      <c r="AE180" s="1" t="str">
        <f>LEFT(Sheet7!A180,SEARCH(" ",Sheet7!A180,1)-1)</f>
        <v>DM</v>
      </c>
      <c r="AF180" s="1" t="str">
        <f>MID(Sheet7!A180,SEARCH(" ",Sheet7!A180,1)+1,SEARCH("(",Sheet7!A180,1)-SEARCH(" ",Sheet7!A180,1)-2)</f>
        <v>Jones</v>
      </c>
      <c r="AG180" s="1">
        <f t="shared" si="36"/>
        <v>5</v>
      </c>
      <c r="AH180" s="1" t="str">
        <f t="shared" si="37"/>
        <v>JONES</v>
      </c>
      <c r="AI180" s="1" t="str">
        <f t="shared" si="31"/>
        <v>DM Jones belongs to Australia</v>
      </c>
    </row>
    <row r="181" spans="1:35" x14ac:dyDescent="0.3">
      <c r="A181" s="1">
        <v>180</v>
      </c>
      <c r="B181" s="2">
        <v>33232</v>
      </c>
      <c r="C181" t="s">
        <v>106</v>
      </c>
      <c r="D181" s="1">
        <v>104</v>
      </c>
      <c r="E181" s="1" t="s">
        <v>430</v>
      </c>
      <c r="F181" s="1" t="s">
        <v>214</v>
      </c>
      <c r="H181" s="1">
        <v>109</v>
      </c>
      <c r="I181" s="1">
        <v>10</v>
      </c>
      <c r="J181" s="1">
        <v>3</v>
      </c>
      <c r="K181" s="1">
        <v>95.41</v>
      </c>
      <c r="L181" s="1">
        <v>2</v>
      </c>
      <c r="M181" s="1" t="s">
        <v>47</v>
      </c>
      <c r="N181" s="1" t="s">
        <v>206</v>
      </c>
      <c r="O181" s="1">
        <f t="shared" si="27"/>
        <v>25</v>
      </c>
      <c r="P181" s="1">
        <f t="shared" si="28"/>
        <v>12</v>
      </c>
      <c r="Q181" s="1">
        <f t="shared" si="29"/>
        <v>1990</v>
      </c>
      <c r="R181" s="1">
        <f t="shared" si="30"/>
        <v>3</v>
      </c>
      <c r="S181" s="1" t="str">
        <f t="shared" si="32"/>
        <v>Slow</v>
      </c>
      <c r="T181" s="1" t="str">
        <f t="shared" si="33"/>
        <v>Ok</v>
      </c>
      <c r="U181" s="1" t="b">
        <f t="shared" si="34"/>
        <v>0</v>
      </c>
      <c r="V181" s="1">
        <f t="shared" si="35"/>
        <v>0</v>
      </c>
      <c r="W181" s="1" t="str">
        <f>VLOOKUP(K181,Master!$G$8:$H$12,2,1)</f>
        <v>Slow</v>
      </c>
      <c r="X181" s="1" t="str">
        <f>HLOOKUP(K181,Master!$F$3:$J$4,2,1)</f>
        <v>Slow</v>
      </c>
      <c r="Y181" s="1" t="s">
        <v>608</v>
      </c>
      <c r="Z181" s="1" t="s">
        <v>4</v>
      </c>
      <c r="AA181" s="1">
        <f>SEARCH("(",Sheet7!A181,1)</f>
        <v>10</v>
      </c>
      <c r="AB181" s="1">
        <f>SEARCH(")",Sheet7!A181,1)</f>
        <v>16</v>
      </c>
      <c r="AC181" s="1" t="str">
        <f>MID(Sheet7!A181,SEARCH("(",Sheet7!A181,1)+1,SEARCH(")",Sheet7!A181,1)-SEARCH("(",Sheet7!A181,1)-1)</f>
        <v>India</v>
      </c>
      <c r="AD181" s="1">
        <f>SEARCH(" ",Sheet7!A181,1)</f>
        <v>3</v>
      </c>
      <c r="AE181" s="1" t="str">
        <f>LEFT(Sheet7!A181,SEARCH(" ",Sheet7!A181,1)-1)</f>
        <v>NS</v>
      </c>
      <c r="AF181" s="1" t="str">
        <f>MID(Sheet7!A181,SEARCH(" ",Sheet7!A181,1)+1,SEARCH("(",Sheet7!A181,1)-SEARCH(" ",Sheet7!A181,1)-2)</f>
        <v>Sidhu</v>
      </c>
      <c r="AG181" s="1">
        <f t="shared" si="36"/>
        <v>5</v>
      </c>
      <c r="AH181" s="1" t="str">
        <f t="shared" si="37"/>
        <v>SIDHU</v>
      </c>
      <c r="AI181" s="1" t="e">
        <f t="shared" si="31"/>
        <v>#N/A</v>
      </c>
    </row>
    <row r="182" spans="1:35" x14ac:dyDescent="0.3">
      <c r="A182" s="1">
        <v>181</v>
      </c>
      <c r="B182" s="2">
        <v>33310</v>
      </c>
      <c r="C182" t="s">
        <v>109</v>
      </c>
      <c r="D182" s="1">
        <v>113</v>
      </c>
      <c r="E182" s="1" t="s">
        <v>432</v>
      </c>
      <c r="F182" s="1">
        <v>202</v>
      </c>
      <c r="H182" s="1">
        <v>136</v>
      </c>
      <c r="I182" s="1">
        <v>8</v>
      </c>
      <c r="J182" s="1">
        <v>3</v>
      </c>
      <c r="K182" s="1">
        <v>83.08</v>
      </c>
      <c r="L182" s="1">
        <v>1</v>
      </c>
      <c r="M182" s="1" t="s">
        <v>11</v>
      </c>
      <c r="N182" s="1" t="s">
        <v>198</v>
      </c>
      <c r="O182" s="1">
        <f t="shared" si="27"/>
        <v>13</v>
      </c>
      <c r="P182" s="1">
        <f t="shared" si="28"/>
        <v>3</v>
      </c>
      <c r="Q182" s="1">
        <f t="shared" si="29"/>
        <v>1991</v>
      </c>
      <c r="R182" s="1">
        <f t="shared" si="30"/>
        <v>4</v>
      </c>
      <c r="S182" s="1" t="str">
        <f t="shared" si="32"/>
        <v>Slow</v>
      </c>
      <c r="T182" s="1" t="str">
        <f t="shared" si="33"/>
        <v>Ok</v>
      </c>
      <c r="U182" s="1" t="b">
        <f t="shared" si="34"/>
        <v>0</v>
      </c>
      <c r="V182" s="1">
        <f t="shared" si="35"/>
        <v>0</v>
      </c>
      <c r="W182" s="1" t="str">
        <f>VLOOKUP(K182,Master!$G$8:$H$12,2,1)</f>
        <v>Slow</v>
      </c>
      <c r="X182" s="1" t="str">
        <f>HLOOKUP(K182,Master!$F$3:$J$4,2,1)</f>
        <v>Slow</v>
      </c>
      <c r="Y182" s="1" t="s">
        <v>586</v>
      </c>
      <c r="Z182" s="1" t="s">
        <v>834</v>
      </c>
      <c r="AA182" s="1">
        <f>SEARCH("(",Sheet7!A182,1)</f>
        <v>10</v>
      </c>
      <c r="AB182" s="1">
        <f>SEARCH(")",Sheet7!A182,1)</f>
        <v>14</v>
      </c>
      <c r="AC182" s="1" t="str">
        <f>MID(Sheet7!A182,SEARCH("(",Sheet7!A182,1)+1,SEARCH(")",Sheet7!A182,1)-SEARCH("(",Sheet7!A182,1)-1)</f>
        <v>Aus</v>
      </c>
      <c r="AD182" s="1">
        <f>SEARCH(" ",Sheet7!A182,1)</f>
        <v>3</v>
      </c>
      <c r="AE182" s="1" t="str">
        <f>LEFT(Sheet7!A182,SEARCH(" ",Sheet7!A182,1)-1)</f>
        <v>GR</v>
      </c>
      <c r="AF182" s="1" t="str">
        <f>MID(Sheet7!A182,SEARCH(" ",Sheet7!A182,1)+1,SEARCH("(",Sheet7!A182,1)-SEARCH(" ",Sheet7!A182,1)-2)</f>
        <v>Marsh</v>
      </c>
      <c r="AG182" s="1">
        <f t="shared" si="36"/>
        <v>5</v>
      </c>
      <c r="AH182" s="1" t="str">
        <f t="shared" si="37"/>
        <v>MARSH</v>
      </c>
      <c r="AI182" s="1" t="str">
        <f t="shared" si="31"/>
        <v>GR Marsh belongs to Australia</v>
      </c>
    </row>
    <row r="183" spans="1:35" x14ac:dyDescent="0.3">
      <c r="A183" s="1">
        <v>182</v>
      </c>
      <c r="B183" s="2">
        <v>33317</v>
      </c>
      <c r="C183" t="s">
        <v>109</v>
      </c>
      <c r="D183" s="1">
        <v>106</v>
      </c>
      <c r="E183" s="1" t="s">
        <v>430</v>
      </c>
      <c r="F183" s="1">
        <v>216</v>
      </c>
      <c r="H183" s="1">
        <v>158</v>
      </c>
      <c r="I183" s="1">
        <v>8</v>
      </c>
      <c r="J183" s="1">
        <v>0</v>
      </c>
      <c r="K183" s="1">
        <v>67.08</v>
      </c>
      <c r="L183" s="1">
        <v>2</v>
      </c>
      <c r="M183" s="1" t="s">
        <v>11</v>
      </c>
      <c r="N183" s="1" t="s">
        <v>50</v>
      </c>
      <c r="O183" s="1">
        <f t="shared" si="27"/>
        <v>20</v>
      </c>
      <c r="P183" s="1">
        <f t="shared" si="28"/>
        <v>3</v>
      </c>
      <c r="Q183" s="1">
        <f t="shared" si="29"/>
        <v>1991</v>
      </c>
      <c r="R183" s="1">
        <f t="shared" si="30"/>
        <v>4</v>
      </c>
      <c r="S183" s="1" t="str">
        <f t="shared" si="32"/>
        <v>Slow</v>
      </c>
      <c r="T183" s="1" t="str">
        <f t="shared" si="33"/>
        <v>Ok</v>
      </c>
      <c r="U183" s="1" t="b">
        <f t="shared" si="34"/>
        <v>0</v>
      </c>
      <c r="V183" s="1">
        <f t="shared" si="35"/>
        <v>0</v>
      </c>
      <c r="W183" s="1" t="str">
        <f>VLOOKUP(K183,Master!$G$8:$H$12,2,1)</f>
        <v>Slow</v>
      </c>
      <c r="X183" s="1" t="str">
        <f>HLOOKUP(K183,Master!$F$3:$J$4,2,1)</f>
        <v>Slow</v>
      </c>
      <c r="Y183" s="1" t="s">
        <v>586</v>
      </c>
      <c r="Z183" s="1" t="s">
        <v>834</v>
      </c>
      <c r="AA183" s="1">
        <f>SEARCH("(",Sheet7!A183,1)</f>
        <v>10</v>
      </c>
      <c r="AB183" s="1">
        <f>SEARCH(")",Sheet7!A183,1)</f>
        <v>14</v>
      </c>
      <c r="AC183" s="1" t="str">
        <f>MID(Sheet7!A183,SEARCH("(",Sheet7!A183,1)+1,SEARCH(")",Sheet7!A183,1)-SEARCH("(",Sheet7!A183,1)-1)</f>
        <v>Aus</v>
      </c>
      <c r="AD183" s="1">
        <f>SEARCH(" ",Sheet7!A183,1)</f>
        <v>3</v>
      </c>
      <c r="AE183" s="1" t="str">
        <f>LEFT(Sheet7!A183,SEARCH(" ",Sheet7!A183,1)-1)</f>
        <v>GR</v>
      </c>
      <c r="AF183" s="1" t="str">
        <f>MID(Sheet7!A183,SEARCH(" ",Sheet7!A183,1)+1,SEARCH("(",Sheet7!A183,1)-SEARCH(" ",Sheet7!A183,1)-2)</f>
        <v>Marsh</v>
      </c>
      <c r="AG183" s="1">
        <f t="shared" si="36"/>
        <v>5</v>
      </c>
      <c r="AH183" s="1" t="str">
        <f t="shared" si="37"/>
        <v>MARSH</v>
      </c>
      <c r="AI183" s="1" t="str">
        <f t="shared" si="31"/>
        <v>GR Marsh belongs to Australia</v>
      </c>
    </row>
    <row r="184" spans="1:35" x14ac:dyDescent="0.3">
      <c r="A184" s="1">
        <v>183</v>
      </c>
      <c r="B184" s="2">
        <v>33385</v>
      </c>
      <c r="C184" t="s">
        <v>172</v>
      </c>
      <c r="D184" s="1">
        <v>113</v>
      </c>
      <c r="E184" s="1" t="s">
        <v>432</v>
      </c>
      <c r="F184" s="1">
        <v>143</v>
      </c>
      <c r="H184" s="1">
        <v>109</v>
      </c>
      <c r="I184" s="1">
        <v>10</v>
      </c>
      <c r="J184" s="1">
        <v>2</v>
      </c>
      <c r="K184" s="1">
        <v>103.66</v>
      </c>
      <c r="L184" s="1">
        <v>2</v>
      </c>
      <c r="M184" s="1" t="s">
        <v>11</v>
      </c>
      <c r="N184" s="1" t="s">
        <v>259</v>
      </c>
      <c r="O184" s="1">
        <f t="shared" si="27"/>
        <v>27</v>
      </c>
      <c r="P184" s="1">
        <f t="shared" si="28"/>
        <v>5</v>
      </c>
      <c r="Q184" s="1">
        <f t="shared" si="29"/>
        <v>1991</v>
      </c>
      <c r="R184" s="1">
        <f t="shared" si="30"/>
        <v>2</v>
      </c>
      <c r="S184" s="1" t="str">
        <f t="shared" si="32"/>
        <v>Ok</v>
      </c>
      <c r="T184" s="1" t="str">
        <f t="shared" si="33"/>
        <v>Ok</v>
      </c>
      <c r="U184" s="1" t="b">
        <f t="shared" si="34"/>
        <v>0</v>
      </c>
      <c r="V184" s="1">
        <f t="shared" si="35"/>
        <v>0</v>
      </c>
      <c r="W184" s="1" t="str">
        <f>VLOOKUP(K184,Master!$G$8:$H$12,2,1)</f>
        <v>Ok</v>
      </c>
      <c r="X184" s="1" t="str">
        <f>HLOOKUP(K184,Master!$F$3:$J$4,2,1)</f>
        <v>Ok</v>
      </c>
      <c r="Y184" s="1" t="s">
        <v>616</v>
      </c>
      <c r="Z184" s="1" t="s">
        <v>830</v>
      </c>
      <c r="AA184" s="1">
        <f>SEARCH("(",Sheet7!A184,1)</f>
        <v>16</v>
      </c>
      <c r="AB184" s="1">
        <f>SEARCH(")",Sheet7!A184,1)</f>
        <v>20</v>
      </c>
      <c r="AC184" s="1" t="str">
        <f>MID(Sheet7!A184,SEARCH("(",Sheet7!A184,1)+1,SEARCH(")",Sheet7!A184,1)-SEARCH("(",Sheet7!A184,1)-1)</f>
        <v>Eng</v>
      </c>
      <c r="AD184" s="1">
        <f>SEARCH(" ",Sheet7!A184,1)</f>
        <v>3</v>
      </c>
      <c r="AE184" s="1" t="str">
        <f>LEFT(Sheet7!A184,SEARCH(" ",Sheet7!A184,1)-1)</f>
        <v>NH</v>
      </c>
      <c r="AF184" s="1" t="str">
        <f>MID(Sheet7!A184,SEARCH(" ",Sheet7!A184,1)+1,SEARCH("(",Sheet7!A184,1)-SEARCH(" ",Sheet7!A184,1)-2)</f>
        <v>Fairbrother</v>
      </c>
      <c r="AG184" s="1">
        <f t="shared" si="36"/>
        <v>11</v>
      </c>
      <c r="AH184" s="1" t="str">
        <f t="shared" si="37"/>
        <v>FAIRBROTHER</v>
      </c>
      <c r="AI184" s="1" t="str">
        <f t="shared" si="31"/>
        <v>NH Fairbrother belongs to England</v>
      </c>
    </row>
    <row r="185" spans="1:35" x14ac:dyDescent="0.3">
      <c r="A185" s="1">
        <v>184</v>
      </c>
      <c r="B185" s="2">
        <v>33528</v>
      </c>
      <c r="C185" t="s">
        <v>83</v>
      </c>
      <c r="D185" s="1">
        <v>106</v>
      </c>
      <c r="E185" s="1" t="s">
        <v>430</v>
      </c>
      <c r="F185" s="1" t="s">
        <v>214</v>
      </c>
      <c r="H185" s="1">
        <v>142</v>
      </c>
      <c r="I185" s="1">
        <v>10</v>
      </c>
      <c r="J185" s="1">
        <v>0</v>
      </c>
      <c r="K185" s="1">
        <v>74.64</v>
      </c>
      <c r="L185" s="1">
        <v>2</v>
      </c>
      <c r="M185" s="1" t="s">
        <v>9</v>
      </c>
      <c r="N185" s="1" t="s">
        <v>14</v>
      </c>
      <c r="O185" s="1">
        <f t="shared" si="27"/>
        <v>17</v>
      </c>
      <c r="P185" s="1">
        <f t="shared" si="28"/>
        <v>10</v>
      </c>
      <c r="Q185" s="1">
        <f t="shared" si="29"/>
        <v>1991</v>
      </c>
      <c r="R185" s="1">
        <f t="shared" si="30"/>
        <v>5</v>
      </c>
      <c r="S185" s="1" t="str">
        <f t="shared" si="32"/>
        <v>Slow</v>
      </c>
      <c r="T185" s="1" t="str">
        <f t="shared" si="33"/>
        <v>Ok</v>
      </c>
      <c r="U185" s="1" t="b">
        <f t="shared" si="34"/>
        <v>0</v>
      </c>
      <c r="V185" s="1">
        <f t="shared" si="35"/>
        <v>0</v>
      </c>
      <c r="W185" s="1" t="str">
        <f>VLOOKUP(K185,Master!$G$8:$H$12,2,1)</f>
        <v>Slow</v>
      </c>
      <c r="X185" s="1" t="str">
        <f>HLOOKUP(K185,Master!$F$3:$J$4,2,1)</f>
        <v>Slow</v>
      </c>
      <c r="Y185" s="1" t="s">
        <v>591</v>
      </c>
      <c r="Z185" s="1" t="s">
        <v>831</v>
      </c>
      <c r="AA185" s="1">
        <f>SEARCH("(",Sheet7!A185,1)</f>
        <v>15</v>
      </c>
      <c r="AB185" s="1">
        <f>SEARCH(")",Sheet7!A185,1)</f>
        <v>18</v>
      </c>
      <c r="AC185" s="1" t="str">
        <f>MID(Sheet7!A185,SEARCH("(",Sheet7!A185,1)+1,SEARCH(")",Sheet7!A185,1)-SEARCH("(",Sheet7!A185,1)-1)</f>
        <v>WI</v>
      </c>
      <c r="AD185" s="1">
        <f>SEARCH(" ",Sheet7!A185,1)</f>
        <v>3</v>
      </c>
      <c r="AE185" s="1" t="str">
        <f>LEFT(Sheet7!A185,SEARCH(" ",Sheet7!A185,1)-1)</f>
        <v>RB</v>
      </c>
      <c r="AF185" s="1" t="str">
        <f>MID(Sheet7!A185,SEARCH(" ",Sheet7!A185,1)+1,SEARCH("(",Sheet7!A185,1)-SEARCH(" ",Sheet7!A185,1)-2)</f>
        <v>Richardson</v>
      </c>
      <c r="AG185" s="1">
        <f t="shared" si="36"/>
        <v>10</v>
      </c>
      <c r="AH185" s="1" t="str">
        <f t="shared" si="37"/>
        <v>RICHARDSON</v>
      </c>
      <c r="AI185" s="1" t="str">
        <f t="shared" si="31"/>
        <v>RB Richardson belongs to West Indies</v>
      </c>
    </row>
    <row r="186" spans="1:35" x14ac:dyDescent="0.3">
      <c r="A186" s="1">
        <v>185</v>
      </c>
      <c r="B186" s="2">
        <v>33532</v>
      </c>
      <c r="C186" t="s">
        <v>83</v>
      </c>
      <c r="D186" s="1">
        <v>122</v>
      </c>
      <c r="E186" s="1" t="s">
        <v>432</v>
      </c>
      <c r="F186" s="1" t="s">
        <v>214</v>
      </c>
      <c r="H186" s="1">
        <v>121</v>
      </c>
      <c r="I186" s="1">
        <v>7</v>
      </c>
      <c r="J186" s="1">
        <v>3</v>
      </c>
      <c r="K186" s="1">
        <v>100.82</v>
      </c>
      <c r="L186" s="1">
        <v>2</v>
      </c>
      <c r="M186" s="1" t="s">
        <v>9</v>
      </c>
      <c r="N186" s="1" t="s">
        <v>14</v>
      </c>
      <c r="O186" s="1">
        <f t="shared" si="27"/>
        <v>21</v>
      </c>
      <c r="P186" s="1">
        <f t="shared" si="28"/>
        <v>10</v>
      </c>
      <c r="Q186" s="1">
        <f t="shared" si="29"/>
        <v>1991</v>
      </c>
      <c r="R186" s="1">
        <f t="shared" si="30"/>
        <v>2</v>
      </c>
      <c r="S186" s="1" t="str">
        <f t="shared" si="32"/>
        <v>Ok</v>
      </c>
      <c r="T186" s="1" t="str">
        <f t="shared" si="33"/>
        <v>Ok</v>
      </c>
      <c r="U186" s="1" t="b">
        <f t="shared" si="34"/>
        <v>0</v>
      </c>
      <c r="V186" s="1">
        <f t="shared" si="35"/>
        <v>0</v>
      </c>
      <c r="W186" s="1" t="str">
        <f>VLOOKUP(K186,Master!$G$8:$H$12,2,1)</f>
        <v>Ok</v>
      </c>
      <c r="X186" s="1" t="str">
        <f>HLOOKUP(K186,Master!$F$3:$J$4,2,1)</f>
        <v>Ok</v>
      </c>
      <c r="Y186" s="1" t="s">
        <v>591</v>
      </c>
      <c r="Z186" s="1" t="s">
        <v>831</v>
      </c>
      <c r="AA186" s="1">
        <f>SEARCH("(",Sheet7!A186,1)</f>
        <v>15</v>
      </c>
      <c r="AB186" s="1">
        <f>SEARCH(")",Sheet7!A186,1)</f>
        <v>18</v>
      </c>
      <c r="AC186" s="1" t="str">
        <f>MID(Sheet7!A186,SEARCH("(",Sheet7!A186,1)+1,SEARCH(")",Sheet7!A186,1)-SEARCH("(",Sheet7!A186,1)-1)</f>
        <v>WI</v>
      </c>
      <c r="AD186" s="1">
        <f>SEARCH(" ",Sheet7!A186,1)</f>
        <v>3</v>
      </c>
      <c r="AE186" s="1" t="str">
        <f>LEFT(Sheet7!A186,SEARCH(" ",Sheet7!A186,1)-1)</f>
        <v>RB</v>
      </c>
      <c r="AF186" s="1" t="str">
        <f>MID(Sheet7!A186,SEARCH(" ",Sheet7!A186,1)+1,SEARCH("(",Sheet7!A186,1)-SEARCH(" ",Sheet7!A186,1)-2)</f>
        <v>Richardson</v>
      </c>
      <c r="AG186" s="1">
        <f t="shared" si="36"/>
        <v>10</v>
      </c>
      <c r="AH186" s="1" t="str">
        <f t="shared" si="37"/>
        <v>RICHARDSON</v>
      </c>
      <c r="AI186" s="1" t="str">
        <f t="shared" si="31"/>
        <v>RB Richardson belongs to West Indies</v>
      </c>
    </row>
    <row r="187" spans="1:35" x14ac:dyDescent="0.3">
      <c r="A187" s="1">
        <v>186</v>
      </c>
      <c r="B187" s="2">
        <v>33556</v>
      </c>
      <c r="C187" t="s">
        <v>140</v>
      </c>
      <c r="D187" s="1">
        <v>109</v>
      </c>
      <c r="E187" s="1" t="s">
        <v>432</v>
      </c>
      <c r="F187" s="1" t="s">
        <v>214</v>
      </c>
      <c r="H187" s="1">
        <v>149</v>
      </c>
      <c r="I187" s="1">
        <v>11</v>
      </c>
      <c r="J187" s="1">
        <v>0</v>
      </c>
      <c r="K187" s="1">
        <v>73.150000000000006</v>
      </c>
      <c r="L187" s="1">
        <v>1</v>
      </c>
      <c r="M187" s="1" t="s">
        <v>15</v>
      </c>
      <c r="N187" s="1" t="s">
        <v>367</v>
      </c>
      <c r="O187" s="1">
        <f t="shared" si="27"/>
        <v>14</v>
      </c>
      <c r="P187" s="1">
        <f t="shared" si="28"/>
        <v>11</v>
      </c>
      <c r="Q187" s="1">
        <f t="shared" si="29"/>
        <v>1991</v>
      </c>
      <c r="R187" s="1">
        <f t="shared" si="30"/>
        <v>5</v>
      </c>
      <c r="S187" s="1" t="str">
        <f t="shared" si="32"/>
        <v>Slow</v>
      </c>
      <c r="T187" s="1" t="str">
        <f t="shared" si="33"/>
        <v>Ok</v>
      </c>
      <c r="U187" s="1" t="b">
        <f t="shared" si="34"/>
        <v>0</v>
      </c>
      <c r="V187" s="1">
        <f t="shared" si="35"/>
        <v>0</v>
      </c>
      <c r="W187" s="1" t="str">
        <f>VLOOKUP(K187,Master!$G$8:$H$12,2,1)</f>
        <v>Slow</v>
      </c>
      <c r="X187" s="1" t="str">
        <f>HLOOKUP(K187,Master!$F$3:$J$4,2,1)</f>
        <v>Slow</v>
      </c>
      <c r="Y187" s="1" t="s">
        <v>582</v>
      </c>
      <c r="Z187" s="1" t="s">
        <v>4</v>
      </c>
      <c r="AA187" s="1">
        <f>SEARCH("(",Sheet7!A187,1)</f>
        <v>12</v>
      </c>
      <c r="AB187" s="1">
        <f>SEARCH(")",Sheet7!A187,1)</f>
        <v>18</v>
      </c>
      <c r="AC187" s="1" t="str">
        <f>MID(Sheet7!A187,SEARCH("(",Sheet7!A187,1)+1,SEARCH(")",Sheet7!A187,1)-SEARCH("(",Sheet7!A187,1)-1)</f>
        <v>India</v>
      </c>
      <c r="AD187" s="1">
        <f>SEARCH(" ",Sheet7!A187,1)</f>
        <v>3</v>
      </c>
      <c r="AE187" s="1" t="str">
        <f>LEFT(Sheet7!A187,SEARCH(" ",Sheet7!A187,1)-1)</f>
        <v>RJ</v>
      </c>
      <c r="AF187" s="1" t="str">
        <f>MID(Sheet7!A187,SEARCH(" ",Sheet7!A187,1)+1,SEARCH("(",Sheet7!A187,1)-SEARCH(" ",Sheet7!A187,1)-2)</f>
        <v>Shastri</v>
      </c>
      <c r="AG187" s="1">
        <f t="shared" si="36"/>
        <v>7</v>
      </c>
      <c r="AH187" s="1" t="str">
        <f t="shared" si="37"/>
        <v>SHASTRI</v>
      </c>
      <c r="AI187" s="1" t="e">
        <f t="shared" si="31"/>
        <v>#N/A</v>
      </c>
    </row>
    <row r="188" spans="1:35" x14ac:dyDescent="0.3">
      <c r="A188" s="1">
        <v>187</v>
      </c>
      <c r="B188" s="2">
        <v>33556</v>
      </c>
      <c r="C188" t="s">
        <v>177</v>
      </c>
      <c r="D188" s="1">
        <v>105</v>
      </c>
      <c r="E188" s="1" t="s">
        <v>432</v>
      </c>
      <c r="F188" s="1" t="s">
        <v>214</v>
      </c>
      <c r="H188" s="1">
        <v>82</v>
      </c>
      <c r="I188" s="1">
        <v>8</v>
      </c>
      <c r="J188" s="1">
        <v>2</v>
      </c>
      <c r="K188" s="1">
        <v>128.04</v>
      </c>
      <c r="L188" s="1">
        <v>1</v>
      </c>
      <c r="M188" s="1" t="s">
        <v>15</v>
      </c>
      <c r="N188" s="1" t="s">
        <v>367</v>
      </c>
      <c r="O188" s="1">
        <f t="shared" si="27"/>
        <v>14</v>
      </c>
      <c r="P188" s="1">
        <f t="shared" si="28"/>
        <v>11</v>
      </c>
      <c r="Q188" s="1">
        <f t="shared" si="29"/>
        <v>1991</v>
      </c>
      <c r="R188" s="1">
        <f t="shared" si="30"/>
        <v>5</v>
      </c>
      <c r="S188" s="1" t="str">
        <f t="shared" si="32"/>
        <v>Ok</v>
      </c>
      <c r="T188" s="1" t="str">
        <f t="shared" si="33"/>
        <v>Ok</v>
      </c>
      <c r="U188" s="1" t="b">
        <f t="shared" si="34"/>
        <v>0</v>
      </c>
      <c r="V188" s="1">
        <f t="shared" si="35"/>
        <v>0</v>
      </c>
      <c r="W188" s="1" t="str">
        <f>VLOOKUP(K188,Master!$G$8:$H$12,2,1)</f>
        <v>Ok</v>
      </c>
      <c r="X188" s="1" t="str">
        <f>HLOOKUP(K188,Master!$F$3:$J$4,2,1)</f>
        <v>Ok</v>
      </c>
      <c r="Y188" s="1" t="s">
        <v>617</v>
      </c>
      <c r="Z188" s="1" t="s">
        <v>4</v>
      </c>
      <c r="AA188" s="1">
        <f>SEARCH("(",Sheet7!A188,1)</f>
        <v>14</v>
      </c>
      <c r="AB188" s="1">
        <f>SEARCH(")",Sheet7!A188,1)</f>
        <v>20</v>
      </c>
      <c r="AC188" s="1" t="str">
        <f>MID(Sheet7!A188,SEARCH("(",Sheet7!A188,1)+1,SEARCH(")",Sheet7!A188,1)-SEARCH("(",Sheet7!A188,1)-1)</f>
        <v>India</v>
      </c>
      <c r="AD188" s="1">
        <f>SEARCH(" ",Sheet7!A188,1)</f>
        <v>3</v>
      </c>
      <c r="AE188" s="1" t="str">
        <f>LEFT(Sheet7!A188,SEARCH(" ",Sheet7!A188,1)-1)</f>
        <v>SV</v>
      </c>
      <c r="AF188" s="1" t="str">
        <f>MID(Sheet7!A188,SEARCH(" ",Sheet7!A188,1)+1,SEARCH("(",Sheet7!A188,1)-SEARCH(" ",Sheet7!A188,1)-2)</f>
        <v>Manjrekar</v>
      </c>
      <c r="AG188" s="1">
        <f t="shared" si="36"/>
        <v>9</v>
      </c>
      <c r="AH188" s="1" t="str">
        <f t="shared" si="37"/>
        <v>MANJREKAR</v>
      </c>
      <c r="AI188" s="1" t="e">
        <f t="shared" si="31"/>
        <v>#N/A</v>
      </c>
    </row>
    <row r="189" spans="1:35" x14ac:dyDescent="0.3">
      <c r="A189" s="1">
        <v>188</v>
      </c>
      <c r="B189" s="2">
        <v>33582</v>
      </c>
      <c r="C189" t="s">
        <v>85</v>
      </c>
      <c r="D189" s="1">
        <v>102</v>
      </c>
      <c r="E189" s="1" t="s">
        <v>430</v>
      </c>
      <c r="F189" s="1">
        <v>188</v>
      </c>
      <c r="H189" s="1">
        <v>168</v>
      </c>
      <c r="I189" s="1">
        <v>8</v>
      </c>
      <c r="J189" s="1">
        <v>0</v>
      </c>
      <c r="K189" s="1">
        <v>60.71</v>
      </c>
      <c r="L189" s="1">
        <v>2</v>
      </c>
      <c r="M189" s="1" t="s">
        <v>4</v>
      </c>
      <c r="N189" s="1" t="s">
        <v>30</v>
      </c>
      <c r="O189" s="1">
        <f t="shared" si="27"/>
        <v>10</v>
      </c>
      <c r="P189" s="1">
        <f t="shared" si="28"/>
        <v>12</v>
      </c>
      <c r="Q189" s="1">
        <f t="shared" si="29"/>
        <v>1991</v>
      </c>
      <c r="R189" s="1">
        <f t="shared" si="30"/>
        <v>3</v>
      </c>
      <c r="S189" s="1" t="str">
        <f t="shared" si="32"/>
        <v>Slow</v>
      </c>
      <c r="T189" s="1" t="str">
        <f t="shared" si="33"/>
        <v>Ok</v>
      </c>
      <c r="U189" s="1" t="b">
        <f t="shared" si="34"/>
        <v>0</v>
      </c>
      <c r="V189" s="1">
        <f t="shared" si="35"/>
        <v>0</v>
      </c>
      <c r="W189" s="1" t="str">
        <f>VLOOKUP(K189,Master!$G$8:$H$12,2,1)</f>
        <v>Slow</v>
      </c>
      <c r="X189" s="1" t="str">
        <f>HLOOKUP(K189,Master!$F$3:$J$4,2,1)</f>
        <v>Slow</v>
      </c>
      <c r="Y189" s="1" t="s">
        <v>588</v>
      </c>
      <c r="Z189" s="1" t="s">
        <v>834</v>
      </c>
      <c r="AA189" s="1">
        <f>SEARCH("(",Sheet7!A189,1)</f>
        <v>9</v>
      </c>
      <c r="AB189" s="1">
        <f>SEARCH(")",Sheet7!A189,1)</f>
        <v>13</v>
      </c>
      <c r="AC189" s="1" t="str">
        <f>MID(Sheet7!A189,SEARCH("(",Sheet7!A189,1)+1,SEARCH(")",Sheet7!A189,1)-SEARCH("(",Sheet7!A189,1)-1)</f>
        <v>Aus</v>
      </c>
      <c r="AD189" s="1">
        <f>SEARCH(" ",Sheet7!A189,1)</f>
        <v>3</v>
      </c>
      <c r="AE189" s="1" t="str">
        <f>LEFT(Sheet7!A189,SEARCH(" ",Sheet7!A189,1)-1)</f>
        <v>DC</v>
      </c>
      <c r="AF189" s="1" t="str">
        <f>MID(Sheet7!A189,SEARCH(" ",Sheet7!A189,1)+1,SEARCH("(",Sheet7!A189,1)-SEARCH(" ",Sheet7!A189,1)-2)</f>
        <v>Boon</v>
      </c>
      <c r="AG189" s="1">
        <f t="shared" si="36"/>
        <v>4</v>
      </c>
      <c r="AH189" s="1" t="str">
        <f t="shared" si="37"/>
        <v>BOON</v>
      </c>
      <c r="AI189" s="1" t="str">
        <f t="shared" si="31"/>
        <v>DC Boon belongs to Australia</v>
      </c>
    </row>
    <row r="190" spans="1:35" x14ac:dyDescent="0.3">
      <c r="A190" s="1">
        <v>189</v>
      </c>
      <c r="B190" s="2">
        <v>33618</v>
      </c>
      <c r="C190" t="s">
        <v>71</v>
      </c>
      <c r="D190" s="1">
        <v>115</v>
      </c>
      <c r="E190" s="1" t="s">
        <v>430</v>
      </c>
      <c r="F190" s="1" t="s">
        <v>214</v>
      </c>
      <c r="H190" s="1">
        <v>103</v>
      </c>
      <c r="I190" s="1">
        <v>12</v>
      </c>
      <c r="J190" s="1">
        <v>2</v>
      </c>
      <c r="K190" s="1">
        <v>111.65</v>
      </c>
      <c r="L190" s="1">
        <v>1</v>
      </c>
      <c r="M190" s="1" t="s">
        <v>13</v>
      </c>
      <c r="N190" s="1" t="s">
        <v>326</v>
      </c>
      <c r="O190" s="1">
        <f t="shared" si="27"/>
        <v>15</v>
      </c>
      <c r="P190" s="1">
        <f t="shared" si="28"/>
        <v>1</v>
      </c>
      <c r="Q190" s="1">
        <f t="shared" si="29"/>
        <v>1992</v>
      </c>
      <c r="R190" s="1">
        <f t="shared" si="30"/>
        <v>4</v>
      </c>
      <c r="S190" s="1" t="str">
        <f t="shared" si="32"/>
        <v>Ok</v>
      </c>
      <c r="T190" s="1" t="str">
        <f t="shared" si="33"/>
        <v>Ok</v>
      </c>
      <c r="U190" s="1" t="b">
        <f t="shared" si="34"/>
        <v>0</v>
      </c>
      <c r="V190" s="1">
        <f t="shared" si="35"/>
        <v>0</v>
      </c>
      <c r="W190" s="1" t="str">
        <f>VLOOKUP(K190,Master!$G$8:$H$12,2,1)</f>
        <v>Ok</v>
      </c>
      <c r="X190" s="1" t="str">
        <f>HLOOKUP(K190,Master!$F$3:$J$4,2,1)</f>
        <v>Ok</v>
      </c>
      <c r="Y190" s="1" t="s">
        <v>575</v>
      </c>
      <c r="Z190" s="1" t="s">
        <v>833</v>
      </c>
      <c r="AA190" s="1">
        <f>SEARCH("(",Sheet7!A190,1)</f>
        <v>15</v>
      </c>
      <c r="AB190" s="1">
        <f>SEARCH(")",Sheet7!A190,1)</f>
        <v>19</v>
      </c>
      <c r="AC190" s="1" t="str">
        <f>MID(Sheet7!A190,SEARCH("(",Sheet7!A190,1)+1,SEARCH(")",Sheet7!A190,1)-SEARCH("(",Sheet7!A190,1)-1)</f>
        <v>Pak</v>
      </c>
      <c r="AD190" s="1">
        <f>SEARCH(" ",Sheet7!A190,1)</f>
        <v>6</v>
      </c>
      <c r="AE190" s="1" t="str">
        <f>LEFT(Sheet7!A190,SEARCH(" ",Sheet7!A190,1)-1)</f>
        <v>Javed</v>
      </c>
      <c r="AF190" s="1" t="str">
        <f>MID(Sheet7!A190,SEARCH(" ",Sheet7!A190,1)+1,SEARCH("(",Sheet7!A190,1)-SEARCH(" ",Sheet7!A190,1)-2)</f>
        <v>Miandad</v>
      </c>
      <c r="AG190" s="1">
        <f t="shared" si="36"/>
        <v>7</v>
      </c>
      <c r="AH190" s="1" t="str">
        <f t="shared" si="37"/>
        <v>MIANDAD</v>
      </c>
      <c r="AI190" s="1" t="str">
        <f t="shared" si="31"/>
        <v>Javed Miandad belongs to Pakistan</v>
      </c>
    </row>
    <row r="191" spans="1:35" x14ac:dyDescent="0.3">
      <c r="A191" s="1">
        <v>190</v>
      </c>
      <c r="B191" s="2">
        <v>33620</v>
      </c>
      <c r="C191" t="s">
        <v>858</v>
      </c>
      <c r="D191" s="1">
        <v>101</v>
      </c>
      <c r="E191" s="1" t="s">
        <v>432</v>
      </c>
      <c r="F191" s="1" t="s">
        <v>214</v>
      </c>
      <c r="H191" s="1">
        <v>121</v>
      </c>
      <c r="I191" s="1">
        <v>9</v>
      </c>
      <c r="J191" s="1">
        <v>3</v>
      </c>
      <c r="K191" s="1">
        <v>83.47</v>
      </c>
      <c r="L191" s="1">
        <v>1</v>
      </c>
      <c r="M191" s="1" t="s">
        <v>13</v>
      </c>
      <c r="N191" s="1" t="s">
        <v>314</v>
      </c>
      <c r="O191" s="1">
        <f t="shared" si="27"/>
        <v>17</v>
      </c>
      <c r="P191" s="1">
        <f t="shared" si="28"/>
        <v>1</v>
      </c>
      <c r="Q191" s="1">
        <f t="shared" si="29"/>
        <v>1992</v>
      </c>
      <c r="R191" s="1">
        <f t="shared" si="30"/>
        <v>6</v>
      </c>
      <c r="S191" s="1" t="str">
        <f t="shared" si="32"/>
        <v>Slow</v>
      </c>
      <c r="T191" s="1" t="str">
        <f t="shared" si="33"/>
        <v>Ok</v>
      </c>
      <c r="U191" s="1" t="b">
        <f t="shared" si="34"/>
        <v>0</v>
      </c>
      <c r="V191" s="1">
        <f t="shared" si="35"/>
        <v>0</v>
      </c>
      <c r="W191" s="1" t="str">
        <f>VLOOKUP(K191,Master!$G$8:$H$12,2,1)</f>
        <v>Slow</v>
      </c>
      <c r="X191" s="1" t="str">
        <f>HLOOKUP(K191,Master!$F$3:$J$4,2,1)</f>
        <v>Slow</v>
      </c>
      <c r="Y191" s="1" t="s">
        <v>618</v>
      </c>
      <c r="Z191" s="1" t="s">
        <v>833</v>
      </c>
      <c r="AA191" s="1">
        <f>SEARCH("(",Sheet7!A191,1)</f>
        <v>16</v>
      </c>
      <c r="AB191" s="1">
        <f>SEARCH(")",Sheet7!A191,1)</f>
        <v>20</v>
      </c>
      <c r="AC191" s="1" t="str">
        <f>MID(Sheet7!A191,SEARCH("(",Sheet7!A191,1)+1,SEARCH(")",Sheet7!A191,1)-SEARCH("(",Sheet7!A191,1)-1)</f>
        <v>Pak</v>
      </c>
      <c r="AD191" s="1">
        <f>SEARCH(" ",Sheet7!A191,1)</f>
        <v>8</v>
      </c>
      <c r="AE191" s="1" t="str">
        <f>LEFT(Sheet7!A191,SEARCH(" ",Sheet7!A191,1)-1)</f>
        <v>Inzamam</v>
      </c>
      <c r="AF191" s="1" t="str">
        <f>MID(Sheet7!A191,SEARCH(" ",Sheet7!A191,1)+1,SEARCH("(",Sheet7!A191,1)-SEARCH(" ",Sheet7!A191,1)-2)</f>
        <v>ul-Haq</v>
      </c>
      <c r="AG191" s="1">
        <f t="shared" si="36"/>
        <v>6</v>
      </c>
      <c r="AH191" s="1" t="str">
        <f t="shared" si="37"/>
        <v>UL-HAQ</v>
      </c>
      <c r="AI191" s="1" t="str">
        <f t="shared" si="31"/>
        <v>Inzamam ul-Haq belongs to Pakistan</v>
      </c>
    </row>
    <row r="192" spans="1:35" x14ac:dyDescent="0.3">
      <c r="A192" s="1">
        <v>191</v>
      </c>
      <c r="B192" s="2">
        <v>33622</v>
      </c>
      <c r="C192" t="s">
        <v>858</v>
      </c>
      <c r="D192" s="1">
        <v>117</v>
      </c>
      <c r="E192" s="1" t="s">
        <v>432</v>
      </c>
      <c r="F192" s="1" t="s">
        <v>214</v>
      </c>
      <c r="H192" s="1">
        <v>103</v>
      </c>
      <c r="I192" s="1">
        <v>13</v>
      </c>
      <c r="J192" s="1">
        <v>0</v>
      </c>
      <c r="K192" s="1">
        <v>113.59</v>
      </c>
      <c r="L192" s="1">
        <v>1</v>
      </c>
      <c r="M192" s="1" t="s">
        <v>13</v>
      </c>
      <c r="N192" s="1" t="s">
        <v>16</v>
      </c>
      <c r="O192" s="1">
        <f t="shared" si="27"/>
        <v>19</v>
      </c>
      <c r="P192" s="1">
        <f t="shared" si="28"/>
        <v>1</v>
      </c>
      <c r="Q192" s="1">
        <f t="shared" si="29"/>
        <v>1992</v>
      </c>
      <c r="R192" s="1">
        <f t="shared" si="30"/>
        <v>1</v>
      </c>
      <c r="S192" s="1" t="str">
        <f t="shared" si="32"/>
        <v>Ok</v>
      </c>
      <c r="T192" s="1" t="str">
        <f t="shared" si="33"/>
        <v>Ok</v>
      </c>
      <c r="U192" s="1" t="b">
        <f t="shared" si="34"/>
        <v>0</v>
      </c>
      <c r="V192" s="1">
        <f t="shared" si="35"/>
        <v>0</v>
      </c>
      <c r="W192" s="1" t="str">
        <f>VLOOKUP(K192,Master!$G$8:$H$12,2,1)</f>
        <v>Ok</v>
      </c>
      <c r="X192" s="1" t="str">
        <f>HLOOKUP(K192,Master!$F$3:$J$4,2,1)</f>
        <v>Ok</v>
      </c>
      <c r="Y192" s="1" t="s">
        <v>618</v>
      </c>
      <c r="Z192" s="1" t="s">
        <v>833</v>
      </c>
      <c r="AA192" s="1">
        <f>SEARCH("(",Sheet7!A192,1)</f>
        <v>16</v>
      </c>
      <c r="AB192" s="1">
        <f>SEARCH(")",Sheet7!A192,1)</f>
        <v>20</v>
      </c>
      <c r="AC192" s="1" t="str">
        <f>MID(Sheet7!A192,SEARCH("(",Sheet7!A192,1)+1,SEARCH(")",Sheet7!A192,1)-SEARCH("(",Sheet7!A192,1)-1)</f>
        <v>Pak</v>
      </c>
      <c r="AD192" s="1">
        <f>SEARCH(" ",Sheet7!A192,1)</f>
        <v>8</v>
      </c>
      <c r="AE192" s="1" t="str">
        <f>LEFT(Sheet7!A192,SEARCH(" ",Sheet7!A192,1)-1)</f>
        <v>Inzamam</v>
      </c>
      <c r="AF192" s="1" t="str">
        <f>MID(Sheet7!A192,SEARCH(" ",Sheet7!A192,1)+1,SEARCH("(",Sheet7!A192,1)-SEARCH(" ",Sheet7!A192,1)-2)</f>
        <v>ul-Haq</v>
      </c>
      <c r="AG192" s="1">
        <f t="shared" si="36"/>
        <v>6</v>
      </c>
      <c r="AH192" s="1" t="str">
        <f t="shared" si="37"/>
        <v>UL-HAQ</v>
      </c>
      <c r="AI192" s="1" t="str">
        <f t="shared" si="31"/>
        <v>Inzamam ul-Haq belongs to Pakistan</v>
      </c>
    </row>
    <row r="193" spans="1:35" x14ac:dyDescent="0.3">
      <c r="A193" s="1">
        <v>192</v>
      </c>
      <c r="B193" s="2">
        <v>33622</v>
      </c>
      <c r="C193" t="s">
        <v>72</v>
      </c>
      <c r="D193" s="1">
        <v>102</v>
      </c>
      <c r="E193" s="1" t="s">
        <v>432</v>
      </c>
      <c r="F193" s="1" t="s">
        <v>214</v>
      </c>
      <c r="H193" s="1">
        <v>108</v>
      </c>
      <c r="I193" s="1">
        <v>5</v>
      </c>
      <c r="J193" s="1">
        <v>0</v>
      </c>
      <c r="K193" s="1">
        <v>94.44</v>
      </c>
      <c r="L193" s="1">
        <v>1</v>
      </c>
      <c r="M193" s="1" t="s">
        <v>13</v>
      </c>
      <c r="N193" s="1" t="s">
        <v>16</v>
      </c>
      <c r="O193" s="1">
        <f t="shared" si="27"/>
        <v>19</v>
      </c>
      <c r="P193" s="1">
        <f t="shared" si="28"/>
        <v>1</v>
      </c>
      <c r="Q193" s="1">
        <f t="shared" si="29"/>
        <v>1992</v>
      </c>
      <c r="R193" s="1">
        <f t="shared" si="30"/>
        <v>1</v>
      </c>
      <c r="S193" s="1" t="str">
        <f t="shared" si="32"/>
        <v>Slow</v>
      </c>
      <c r="T193" s="1" t="str">
        <f t="shared" si="33"/>
        <v>Ok</v>
      </c>
      <c r="U193" s="1" t="b">
        <f t="shared" si="34"/>
        <v>0</v>
      </c>
      <c r="V193" s="1">
        <f t="shared" si="35"/>
        <v>0</v>
      </c>
      <c r="W193" s="1" t="str">
        <f>VLOOKUP(K193,Master!$G$8:$H$12,2,1)</f>
        <v>Slow</v>
      </c>
      <c r="X193" s="1" t="str">
        <f>HLOOKUP(K193,Master!$F$3:$J$4,2,1)</f>
        <v>Slow</v>
      </c>
      <c r="Y193" s="1" t="s">
        <v>597</v>
      </c>
      <c r="Z193" s="1" t="s">
        <v>833</v>
      </c>
      <c r="AA193" s="1">
        <f>SEARCH("(",Sheet7!A193,1)</f>
        <v>14</v>
      </c>
      <c r="AB193" s="1">
        <f>SEARCH(")",Sheet7!A193,1)</f>
        <v>18</v>
      </c>
      <c r="AC193" s="1" t="str">
        <f>MID(Sheet7!A193,SEARCH("(",Sheet7!A193,1)+1,SEARCH(")",Sheet7!A193,1)-SEARCH("(",Sheet7!A193,1)-1)</f>
        <v>Pak</v>
      </c>
      <c r="AD193" s="1">
        <f>SEARCH(" ",Sheet7!A193,1)</f>
        <v>7</v>
      </c>
      <c r="AE193" s="1" t="str">
        <f>LEFT(Sheet7!A193,SEARCH(" ",Sheet7!A193,1)-1)</f>
        <v>Saleem</v>
      </c>
      <c r="AF193" s="1" t="str">
        <f>MID(Sheet7!A193,SEARCH(" ",Sheet7!A193,1)+1,SEARCH("(",Sheet7!A193,1)-SEARCH(" ",Sheet7!A193,1)-2)</f>
        <v>Malik</v>
      </c>
      <c r="AG193" s="1">
        <f t="shared" si="36"/>
        <v>5</v>
      </c>
      <c r="AH193" s="1" t="str">
        <f t="shared" si="37"/>
        <v>MALIK</v>
      </c>
      <c r="AI193" s="1" t="str">
        <f t="shared" si="31"/>
        <v>Saleem Malik belongs to Pakistan</v>
      </c>
    </row>
    <row r="194" spans="1:35" x14ac:dyDescent="0.3">
      <c r="A194" s="1">
        <v>193</v>
      </c>
      <c r="B194" s="2">
        <v>33656</v>
      </c>
      <c r="C194" t="s">
        <v>85</v>
      </c>
      <c r="D194" s="1">
        <v>100</v>
      </c>
      <c r="E194" s="1" t="s">
        <v>432</v>
      </c>
      <c r="F194" s="1">
        <v>176</v>
      </c>
      <c r="H194" s="1">
        <v>133</v>
      </c>
      <c r="I194" s="1">
        <v>11</v>
      </c>
      <c r="J194" s="1">
        <v>0</v>
      </c>
      <c r="K194" s="1">
        <v>75.180000000000007</v>
      </c>
      <c r="L194" s="1">
        <v>2</v>
      </c>
      <c r="M194" s="1" t="s">
        <v>31</v>
      </c>
      <c r="N194" s="1" t="s">
        <v>253</v>
      </c>
      <c r="O194" s="1">
        <f t="shared" ref="O194:O257" si="38">DAY(B194)</f>
        <v>22</v>
      </c>
      <c r="P194" s="1">
        <f t="shared" ref="P194:P257" si="39">MONTH(B194)</f>
        <v>2</v>
      </c>
      <c r="Q194" s="1">
        <f t="shared" ref="Q194:Q257" si="40">YEAR(B194)</f>
        <v>1992</v>
      </c>
      <c r="R194" s="1">
        <f t="shared" ref="R194:R257" si="41">WEEKDAY(B194)</f>
        <v>7</v>
      </c>
      <c r="S194" s="1" t="str">
        <f t="shared" si="32"/>
        <v>Slow</v>
      </c>
      <c r="T194" s="1" t="str">
        <f t="shared" si="33"/>
        <v>Ok</v>
      </c>
      <c r="U194" s="1" t="b">
        <f t="shared" si="34"/>
        <v>0</v>
      </c>
      <c r="V194" s="1">
        <f t="shared" si="35"/>
        <v>0</v>
      </c>
      <c r="W194" s="1" t="str">
        <f>VLOOKUP(K194,Master!$G$8:$H$12,2,1)</f>
        <v>Slow</v>
      </c>
      <c r="X194" s="1" t="str">
        <f>HLOOKUP(K194,Master!$F$3:$J$4,2,1)</f>
        <v>Slow</v>
      </c>
      <c r="Y194" s="1" t="s">
        <v>588</v>
      </c>
      <c r="Z194" s="1" t="s">
        <v>834</v>
      </c>
      <c r="AA194" s="1">
        <f>SEARCH("(",Sheet7!A194,1)</f>
        <v>9</v>
      </c>
      <c r="AB194" s="1">
        <f>SEARCH(")",Sheet7!A194,1)</f>
        <v>13</v>
      </c>
      <c r="AC194" s="1" t="str">
        <f>MID(Sheet7!A194,SEARCH("(",Sheet7!A194,1)+1,SEARCH(")",Sheet7!A194,1)-SEARCH("(",Sheet7!A194,1)-1)</f>
        <v>Aus</v>
      </c>
      <c r="AD194" s="1">
        <f>SEARCH(" ",Sheet7!A194,1)</f>
        <v>3</v>
      </c>
      <c r="AE194" s="1" t="str">
        <f>LEFT(Sheet7!A194,SEARCH(" ",Sheet7!A194,1)-1)</f>
        <v>DC</v>
      </c>
      <c r="AF194" s="1" t="str">
        <f>MID(Sheet7!A194,SEARCH(" ",Sheet7!A194,1)+1,SEARCH("(",Sheet7!A194,1)-SEARCH(" ",Sheet7!A194,1)-2)</f>
        <v>Boon</v>
      </c>
      <c r="AG194" s="1">
        <f t="shared" si="36"/>
        <v>4</v>
      </c>
      <c r="AH194" s="1" t="str">
        <f t="shared" si="37"/>
        <v>BOON</v>
      </c>
      <c r="AI194" s="1" t="str">
        <f t="shared" ref="AI194:AI257" si="42">CONCATENATE(AE194," ",AF194," belongs to ",VLOOKUP(AC194,Countries,2,0))</f>
        <v>DC Boon belongs to Australia</v>
      </c>
    </row>
    <row r="195" spans="1:35" x14ac:dyDescent="0.3">
      <c r="A195" s="1">
        <v>194</v>
      </c>
      <c r="B195" s="2">
        <v>33656</v>
      </c>
      <c r="C195" t="s">
        <v>103</v>
      </c>
      <c r="D195" s="1">
        <v>100</v>
      </c>
      <c r="E195" s="1" t="s">
        <v>430</v>
      </c>
      <c r="F195" s="1">
        <v>180</v>
      </c>
      <c r="H195" s="1">
        <v>134</v>
      </c>
      <c r="I195" s="1">
        <v>11</v>
      </c>
      <c r="J195" s="1">
        <v>0</v>
      </c>
      <c r="K195" s="1">
        <v>74.62</v>
      </c>
      <c r="L195" s="1">
        <v>1</v>
      </c>
      <c r="M195" s="1" t="s">
        <v>18</v>
      </c>
      <c r="N195" s="1" t="s">
        <v>253</v>
      </c>
      <c r="O195" s="1">
        <f t="shared" si="38"/>
        <v>22</v>
      </c>
      <c r="P195" s="1">
        <f t="shared" si="39"/>
        <v>2</v>
      </c>
      <c r="Q195" s="1">
        <f t="shared" si="40"/>
        <v>1992</v>
      </c>
      <c r="R195" s="1">
        <f t="shared" si="41"/>
        <v>7</v>
      </c>
      <c r="S195" s="1" t="str">
        <f t="shared" ref="S195:S258" si="43">IF(K195&gt;$AK$7,$AK$13,IF(K195&gt;$AK$8,$AK$14,IF(K195&gt;$AK$9,$AK$15,IF(K195&gt;$AK$10,$AK$16,$AK$17))))</f>
        <v>Slow</v>
      </c>
      <c r="T195" s="1" t="str">
        <f t="shared" ref="T195:T258" si="44">IF(AND(D195&gt;150,K195&gt;150,J195&gt;3),"Phenominal","Ok")</f>
        <v>Ok</v>
      </c>
      <c r="U195" s="1" t="b">
        <f t="shared" ref="U195:U258" si="45">OR(D195&gt;175,K195&gt;200,J195&gt;7)</f>
        <v>0</v>
      </c>
      <c r="V195" s="1">
        <f t="shared" ref="V195:V258" si="46">SUM(D195&gt;175,J195&gt;7,K195&gt;150)</f>
        <v>0</v>
      </c>
      <c r="W195" s="1" t="str">
        <f>VLOOKUP(K195,Master!$G$8:$H$12,2,1)</f>
        <v>Slow</v>
      </c>
      <c r="X195" s="1" t="str">
        <f>HLOOKUP(K195,Master!$F$3:$J$4,2,1)</f>
        <v>Slow</v>
      </c>
      <c r="Y195" s="1" t="s">
        <v>580</v>
      </c>
      <c r="Z195" s="1" t="s">
        <v>832</v>
      </c>
      <c r="AA195" s="1">
        <f>SEARCH("(",Sheet7!A195,1)</f>
        <v>10</v>
      </c>
      <c r="AB195" s="1">
        <f>SEARCH(")",Sheet7!A195,1)</f>
        <v>13</v>
      </c>
      <c r="AC195" s="1" t="str">
        <f>MID(Sheet7!A195,SEARCH("(",Sheet7!A195,1)+1,SEARCH(")",Sheet7!A195,1)-SEARCH("(",Sheet7!A195,1)-1)</f>
        <v>NZ</v>
      </c>
      <c r="AD195" s="1">
        <f>SEARCH(" ",Sheet7!A195,1)</f>
        <v>3</v>
      </c>
      <c r="AE195" s="1" t="str">
        <f>LEFT(Sheet7!A195,SEARCH(" ",Sheet7!A195,1)-1)</f>
        <v>MD</v>
      </c>
      <c r="AF195" s="1" t="str">
        <f>MID(Sheet7!A195,SEARCH(" ",Sheet7!A195,1)+1,SEARCH("(",Sheet7!A195,1)-SEARCH(" ",Sheet7!A195,1)-2)</f>
        <v>Crowe</v>
      </c>
      <c r="AG195" s="1">
        <f t="shared" ref="AG195:AG258" si="47">LEN(AF195)</f>
        <v>5</v>
      </c>
      <c r="AH195" s="1" t="str">
        <f t="shared" ref="AH195:AH258" si="48">UPPER(AF195)</f>
        <v>CROWE</v>
      </c>
      <c r="AI195" s="1" t="str">
        <f t="shared" si="42"/>
        <v>MD Crowe belongs to New Zealand</v>
      </c>
    </row>
    <row r="196" spans="1:35" x14ac:dyDescent="0.3">
      <c r="A196" s="1">
        <v>195</v>
      </c>
      <c r="B196" s="2">
        <v>33657</v>
      </c>
      <c r="C196" t="s">
        <v>76</v>
      </c>
      <c r="D196" s="1">
        <v>115</v>
      </c>
      <c r="E196" s="1" t="s">
        <v>430</v>
      </c>
      <c r="F196" s="1">
        <v>215</v>
      </c>
      <c r="H196" s="1">
        <v>152</v>
      </c>
      <c r="I196" s="1">
        <v>8</v>
      </c>
      <c r="J196" s="1">
        <v>1</v>
      </c>
      <c r="K196" s="1">
        <v>75.650000000000006</v>
      </c>
      <c r="L196" s="1">
        <v>1</v>
      </c>
      <c r="M196" s="1" t="s">
        <v>13</v>
      </c>
      <c r="N196" s="1" t="s">
        <v>327</v>
      </c>
      <c r="O196" s="1">
        <f t="shared" si="38"/>
        <v>23</v>
      </c>
      <c r="P196" s="1">
        <f t="shared" si="39"/>
        <v>2</v>
      </c>
      <c r="Q196" s="1">
        <f t="shared" si="40"/>
        <v>1992</v>
      </c>
      <c r="R196" s="1">
        <f t="shared" si="41"/>
        <v>1</v>
      </c>
      <c r="S196" s="1" t="str">
        <f t="shared" si="43"/>
        <v>Slow</v>
      </c>
      <c r="T196" s="1" t="str">
        <f t="shared" si="44"/>
        <v>Ok</v>
      </c>
      <c r="U196" s="1" t="b">
        <f t="shared" si="45"/>
        <v>0</v>
      </c>
      <c r="V196" s="1">
        <f t="shared" si="46"/>
        <v>0</v>
      </c>
      <c r="W196" s="1" t="str">
        <f>VLOOKUP(K196,Master!$G$8:$H$12,2,1)</f>
        <v>Slow</v>
      </c>
      <c r="X196" s="1" t="str">
        <f>HLOOKUP(K196,Master!$F$3:$J$4,2,1)</f>
        <v>Slow</v>
      </c>
      <c r="Y196" s="1" t="s">
        <v>619</v>
      </c>
      <c r="Z196" s="1" t="s">
        <v>836</v>
      </c>
      <c r="AA196" s="1">
        <f>SEARCH("(",Sheet7!A196,1)</f>
        <v>10</v>
      </c>
      <c r="AB196" s="1">
        <f>SEARCH(")",Sheet7!A196,1)</f>
        <v>14</v>
      </c>
      <c r="AC196" s="1" t="str">
        <f>MID(Sheet7!A196,SEARCH("(",Sheet7!A196,1)+1,SEARCH(")",Sheet7!A196,1)-SEARCH("(",Sheet7!A196,1)-1)</f>
        <v>Zim</v>
      </c>
      <c r="AD196" s="1">
        <f>SEARCH(" ",Sheet7!A196,1)</f>
        <v>2</v>
      </c>
      <c r="AE196" s="1" t="str">
        <f>LEFT(Sheet7!A196,SEARCH(" ",Sheet7!A196,1)-1)</f>
        <v>A</v>
      </c>
      <c r="AF196" s="1" t="str">
        <f>MID(Sheet7!A196,SEARCH(" ",Sheet7!A196,1)+1,SEARCH("(",Sheet7!A196,1)-SEARCH(" ",Sheet7!A196,1)-2)</f>
        <v>Flower</v>
      </c>
      <c r="AG196" s="1">
        <f t="shared" si="47"/>
        <v>6</v>
      </c>
      <c r="AH196" s="1" t="str">
        <f t="shared" si="48"/>
        <v>FLOWER</v>
      </c>
      <c r="AI196" s="1" t="e">
        <f t="shared" si="42"/>
        <v>#N/A</v>
      </c>
    </row>
    <row r="197" spans="1:35" x14ac:dyDescent="0.3">
      <c r="A197" s="1">
        <v>196</v>
      </c>
      <c r="B197" s="2">
        <v>33657</v>
      </c>
      <c r="C197" t="s">
        <v>87</v>
      </c>
      <c r="D197" s="1">
        <v>102</v>
      </c>
      <c r="E197" s="1" t="s">
        <v>430</v>
      </c>
      <c r="F197" s="1">
        <v>181</v>
      </c>
      <c r="H197" s="1">
        <v>158</v>
      </c>
      <c r="I197" s="1">
        <v>4</v>
      </c>
      <c r="J197" s="1">
        <v>0</v>
      </c>
      <c r="K197" s="1">
        <v>64.55</v>
      </c>
      <c r="L197" s="1">
        <v>1</v>
      </c>
      <c r="M197" s="1" t="s">
        <v>11</v>
      </c>
      <c r="N197" s="1" t="s">
        <v>29</v>
      </c>
      <c r="O197" s="1">
        <f t="shared" si="38"/>
        <v>23</v>
      </c>
      <c r="P197" s="1">
        <f t="shared" si="39"/>
        <v>2</v>
      </c>
      <c r="Q197" s="1">
        <f t="shared" si="40"/>
        <v>1992</v>
      </c>
      <c r="R197" s="1">
        <f t="shared" si="41"/>
        <v>1</v>
      </c>
      <c r="S197" s="1" t="str">
        <f t="shared" si="43"/>
        <v>Slow</v>
      </c>
      <c r="T197" s="1" t="str">
        <f t="shared" si="44"/>
        <v>Ok</v>
      </c>
      <c r="U197" s="1" t="b">
        <f t="shared" si="45"/>
        <v>0</v>
      </c>
      <c r="V197" s="1">
        <f t="shared" si="46"/>
        <v>0</v>
      </c>
      <c r="W197" s="1" t="str">
        <f>VLOOKUP(K197,Master!$G$8:$H$12,2,1)</f>
        <v>Slow</v>
      </c>
      <c r="X197" s="1" t="str">
        <f>HLOOKUP(K197,Master!$F$3:$J$4,2,1)</f>
        <v>Slow</v>
      </c>
      <c r="Y197" s="1" t="s">
        <v>596</v>
      </c>
      <c r="Z197" s="1" t="s">
        <v>833</v>
      </c>
      <c r="AA197" s="1">
        <f>SEARCH("(",Sheet7!A197,1)</f>
        <v>13</v>
      </c>
      <c r="AB197" s="1">
        <f>SEARCH(")",Sheet7!A197,1)</f>
        <v>17</v>
      </c>
      <c r="AC197" s="1" t="str">
        <f>MID(Sheet7!A197,SEARCH("(",Sheet7!A197,1)+1,SEARCH(")",Sheet7!A197,1)-SEARCH("(",Sheet7!A197,1)-1)</f>
        <v>Pak</v>
      </c>
      <c r="AD197" s="1">
        <f>SEARCH(" ",Sheet7!A197,1)</f>
        <v>7</v>
      </c>
      <c r="AE197" s="1" t="str">
        <f>LEFT(Sheet7!A197,SEARCH(" ",Sheet7!A197,1)-1)</f>
        <v>Rameez</v>
      </c>
      <c r="AF197" s="1" t="str">
        <f>MID(Sheet7!A197,SEARCH(" ",Sheet7!A197,1)+1,SEARCH("(",Sheet7!A197,1)-SEARCH(" ",Sheet7!A197,1)-2)</f>
        <v>Raja</v>
      </c>
      <c r="AG197" s="1">
        <f t="shared" si="47"/>
        <v>4</v>
      </c>
      <c r="AH197" s="1" t="str">
        <f t="shared" si="48"/>
        <v>RAJA</v>
      </c>
      <c r="AI197" s="1" t="str">
        <f t="shared" si="42"/>
        <v>Rameez Raja belongs to Pakistan</v>
      </c>
    </row>
    <row r="198" spans="1:35" x14ac:dyDescent="0.3">
      <c r="A198" s="1">
        <v>197</v>
      </c>
      <c r="B198" s="2">
        <v>33661</v>
      </c>
      <c r="C198" t="s">
        <v>101</v>
      </c>
      <c r="D198" s="1">
        <v>114</v>
      </c>
      <c r="E198" s="1" t="s">
        <v>432</v>
      </c>
      <c r="F198" s="1">
        <v>178</v>
      </c>
      <c r="H198" s="1">
        <v>136</v>
      </c>
      <c r="I198" s="1">
        <v>12</v>
      </c>
      <c r="J198" s="1">
        <v>0</v>
      </c>
      <c r="K198" s="1">
        <v>83.82</v>
      </c>
      <c r="L198" s="1">
        <v>1</v>
      </c>
      <c r="M198" s="1" t="s">
        <v>7</v>
      </c>
      <c r="N198" s="1" t="s">
        <v>30</v>
      </c>
      <c r="O198" s="1">
        <f t="shared" si="38"/>
        <v>27</v>
      </c>
      <c r="P198" s="1">
        <f t="shared" si="39"/>
        <v>2</v>
      </c>
      <c r="Q198" s="1">
        <f t="shared" si="40"/>
        <v>1992</v>
      </c>
      <c r="R198" s="1">
        <f t="shared" si="41"/>
        <v>5</v>
      </c>
      <c r="S198" s="1" t="str">
        <f t="shared" si="43"/>
        <v>Slow</v>
      </c>
      <c r="T198" s="1" t="str">
        <f t="shared" si="44"/>
        <v>Ok</v>
      </c>
      <c r="U198" s="1" t="b">
        <f t="shared" si="45"/>
        <v>0</v>
      </c>
      <c r="V198" s="1">
        <f t="shared" si="46"/>
        <v>0</v>
      </c>
      <c r="W198" s="1" t="str">
        <f>VLOOKUP(K198,Master!$G$8:$H$12,2,1)</f>
        <v>Slow</v>
      </c>
      <c r="X198" s="1" t="str">
        <f>HLOOKUP(K198,Master!$F$3:$J$4,2,1)</f>
        <v>Slow</v>
      </c>
      <c r="Y198" s="1" t="s">
        <v>620</v>
      </c>
      <c r="Z198" s="1" t="s">
        <v>833</v>
      </c>
      <c r="AA198" s="1">
        <f>SEARCH("(",Sheet7!A198,1)</f>
        <v>14</v>
      </c>
      <c r="AB198" s="1">
        <f>SEARCH(")",Sheet7!A198,1)</f>
        <v>18</v>
      </c>
      <c r="AC198" s="1" t="str">
        <f>MID(Sheet7!A198,SEARCH("(",Sheet7!A198,1)+1,SEARCH(")",Sheet7!A198,1)-SEARCH("(",Sheet7!A198,1)-1)</f>
        <v>Pak</v>
      </c>
      <c r="AD198" s="1">
        <f>SEARCH(" ",Sheet7!A198,1)</f>
        <v>6</v>
      </c>
      <c r="AE198" s="1" t="str">
        <f>LEFT(Sheet7!A198,SEARCH(" ",Sheet7!A198,1)-1)</f>
        <v>Aamer</v>
      </c>
      <c r="AF198" s="1" t="str">
        <f>MID(Sheet7!A198,SEARCH(" ",Sheet7!A198,1)+1,SEARCH("(",Sheet7!A198,1)-SEARCH(" ",Sheet7!A198,1)-2)</f>
        <v>Sohail</v>
      </c>
      <c r="AG198" s="1">
        <f t="shared" si="47"/>
        <v>6</v>
      </c>
      <c r="AH198" s="1" t="str">
        <f t="shared" si="48"/>
        <v>SOHAIL</v>
      </c>
      <c r="AI198" s="1" t="str">
        <f t="shared" si="42"/>
        <v>Aamer Sohail belongs to Pakistan</v>
      </c>
    </row>
    <row r="199" spans="1:35" x14ac:dyDescent="0.3">
      <c r="A199" s="1">
        <v>198</v>
      </c>
      <c r="B199" s="2">
        <v>33676</v>
      </c>
      <c r="C199" t="s">
        <v>127</v>
      </c>
      <c r="D199" s="1">
        <v>110</v>
      </c>
      <c r="E199" s="1" t="s">
        <v>432</v>
      </c>
      <c r="F199" s="1">
        <v>153</v>
      </c>
      <c r="H199" s="1">
        <v>125</v>
      </c>
      <c r="I199" s="1">
        <v>8</v>
      </c>
      <c r="J199" s="1">
        <v>2</v>
      </c>
      <c r="K199" s="1">
        <v>88</v>
      </c>
      <c r="L199" s="1">
        <v>1</v>
      </c>
      <c r="M199" s="1" t="s">
        <v>13</v>
      </c>
      <c r="N199" s="1" t="s">
        <v>364</v>
      </c>
      <c r="O199" s="1">
        <f t="shared" si="38"/>
        <v>13</v>
      </c>
      <c r="P199" s="1">
        <f t="shared" si="39"/>
        <v>3</v>
      </c>
      <c r="Q199" s="1">
        <f t="shared" si="40"/>
        <v>1992</v>
      </c>
      <c r="R199" s="1">
        <f t="shared" si="41"/>
        <v>6</v>
      </c>
      <c r="S199" s="1" t="str">
        <f t="shared" si="43"/>
        <v>Slow</v>
      </c>
      <c r="T199" s="1" t="str">
        <f t="shared" si="44"/>
        <v>Ok</v>
      </c>
      <c r="U199" s="1" t="b">
        <f t="shared" si="45"/>
        <v>0</v>
      </c>
      <c r="V199" s="1">
        <f t="shared" si="46"/>
        <v>0</v>
      </c>
      <c r="W199" s="1" t="str">
        <f>VLOOKUP(K199,Master!$G$8:$H$12,2,1)</f>
        <v>Slow</v>
      </c>
      <c r="X199" s="1" t="str">
        <f>HLOOKUP(K199,Master!$F$3:$J$4,2,1)</f>
        <v>Slow</v>
      </c>
      <c r="Y199" s="1" t="s">
        <v>601</v>
      </c>
      <c r="Z199" s="1" t="s">
        <v>831</v>
      </c>
      <c r="AA199" s="1">
        <f>SEARCH("(",Sheet7!A199,1)</f>
        <v>12</v>
      </c>
      <c r="AB199" s="1">
        <f>SEARCH(")",Sheet7!A199,1)</f>
        <v>15</v>
      </c>
      <c r="AC199" s="1" t="str">
        <f>MID(Sheet7!A199,SEARCH("(",Sheet7!A199,1)+1,SEARCH(")",Sheet7!A199,1)-SEARCH("(",Sheet7!A199,1)-1)</f>
        <v>WI</v>
      </c>
      <c r="AD199" s="1">
        <f>SEARCH(" ",Sheet7!A199,1)</f>
        <v>3</v>
      </c>
      <c r="AE199" s="1" t="str">
        <f>LEFT(Sheet7!A199,SEARCH(" ",Sheet7!A199,1)-1)</f>
        <v>PV</v>
      </c>
      <c r="AF199" s="1" t="str">
        <f>MID(Sheet7!A199,SEARCH(" ",Sheet7!A199,1)+1,SEARCH("(",Sheet7!A199,1)-SEARCH(" ",Sheet7!A199,1)-2)</f>
        <v>Simmons</v>
      </c>
      <c r="AG199" s="1">
        <f t="shared" si="47"/>
        <v>7</v>
      </c>
      <c r="AH199" s="1" t="str">
        <f t="shared" si="48"/>
        <v>SIMMONS</v>
      </c>
      <c r="AI199" s="1" t="str">
        <f t="shared" si="42"/>
        <v>PV Simmons belongs to West Indies</v>
      </c>
    </row>
    <row r="200" spans="1:35" x14ac:dyDescent="0.3">
      <c r="A200" s="1">
        <v>199</v>
      </c>
      <c r="B200" s="2">
        <v>33681</v>
      </c>
      <c r="C200" t="s">
        <v>87</v>
      </c>
      <c r="D200" s="1">
        <v>119</v>
      </c>
      <c r="E200" s="1" t="s">
        <v>430</v>
      </c>
      <c r="F200" s="1">
        <v>173</v>
      </c>
      <c r="H200" s="1">
        <v>155</v>
      </c>
      <c r="I200" s="1">
        <v>16</v>
      </c>
      <c r="J200" s="1">
        <v>0</v>
      </c>
      <c r="K200" s="1">
        <v>76.77</v>
      </c>
      <c r="L200" s="1">
        <v>2</v>
      </c>
      <c r="M200" s="1" t="s">
        <v>31</v>
      </c>
      <c r="N200" s="1" t="s">
        <v>36</v>
      </c>
      <c r="O200" s="1">
        <f t="shared" si="38"/>
        <v>18</v>
      </c>
      <c r="P200" s="1">
        <f t="shared" si="39"/>
        <v>3</v>
      </c>
      <c r="Q200" s="1">
        <f t="shared" si="40"/>
        <v>1992</v>
      </c>
      <c r="R200" s="1">
        <f t="shared" si="41"/>
        <v>4</v>
      </c>
      <c r="S200" s="1" t="str">
        <f t="shared" si="43"/>
        <v>Slow</v>
      </c>
      <c r="T200" s="1" t="str">
        <f t="shared" si="44"/>
        <v>Ok</v>
      </c>
      <c r="U200" s="1" t="b">
        <f t="shared" si="45"/>
        <v>0</v>
      </c>
      <c r="V200" s="1">
        <f t="shared" si="46"/>
        <v>0</v>
      </c>
      <c r="W200" s="1" t="str">
        <f>VLOOKUP(K200,Master!$G$8:$H$12,2,1)</f>
        <v>Slow</v>
      </c>
      <c r="X200" s="1" t="str">
        <f>HLOOKUP(K200,Master!$F$3:$J$4,2,1)</f>
        <v>Slow</v>
      </c>
      <c r="Y200" s="1" t="s">
        <v>596</v>
      </c>
      <c r="Z200" s="1" t="s">
        <v>833</v>
      </c>
      <c r="AA200" s="1">
        <f>SEARCH("(",Sheet7!A200,1)</f>
        <v>13</v>
      </c>
      <c r="AB200" s="1">
        <f>SEARCH(")",Sheet7!A200,1)</f>
        <v>17</v>
      </c>
      <c r="AC200" s="1" t="str">
        <f>MID(Sheet7!A200,SEARCH("(",Sheet7!A200,1)+1,SEARCH(")",Sheet7!A200,1)-SEARCH("(",Sheet7!A200,1)-1)</f>
        <v>Pak</v>
      </c>
      <c r="AD200" s="1">
        <f>SEARCH(" ",Sheet7!A200,1)</f>
        <v>7</v>
      </c>
      <c r="AE200" s="1" t="str">
        <f>LEFT(Sheet7!A200,SEARCH(" ",Sheet7!A200,1)-1)</f>
        <v>Rameez</v>
      </c>
      <c r="AF200" s="1" t="str">
        <f>MID(Sheet7!A200,SEARCH(" ",Sheet7!A200,1)+1,SEARCH("(",Sheet7!A200,1)-SEARCH(" ",Sheet7!A200,1)-2)</f>
        <v>Raja</v>
      </c>
      <c r="AG200" s="1">
        <f t="shared" si="47"/>
        <v>4</v>
      </c>
      <c r="AH200" s="1" t="str">
        <f t="shared" si="48"/>
        <v>RAJA</v>
      </c>
      <c r="AI200" s="1" t="str">
        <f t="shared" si="42"/>
        <v>Rameez Raja belongs to Pakistan</v>
      </c>
    </row>
    <row r="201" spans="1:35" x14ac:dyDescent="0.3">
      <c r="A201" s="1">
        <v>200</v>
      </c>
      <c r="B201" s="2">
        <v>33681</v>
      </c>
      <c r="C201" t="s">
        <v>85</v>
      </c>
      <c r="D201" s="1">
        <v>100</v>
      </c>
      <c r="E201" s="1" t="s">
        <v>432</v>
      </c>
      <c r="F201" s="1">
        <v>173</v>
      </c>
      <c r="H201" s="1">
        <v>147</v>
      </c>
      <c r="I201" s="1">
        <v>8</v>
      </c>
      <c r="J201" s="1">
        <v>0</v>
      </c>
      <c r="K201" s="1">
        <v>68.02</v>
      </c>
      <c r="L201" s="1">
        <v>1</v>
      </c>
      <c r="M201" s="1" t="s">
        <v>11</v>
      </c>
      <c r="N201" s="1" t="s">
        <v>29</v>
      </c>
      <c r="O201" s="1">
        <f t="shared" si="38"/>
        <v>18</v>
      </c>
      <c r="P201" s="1">
        <f t="shared" si="39"/>
        <v>3</v>
      </c>
      <c r="Q201" s="1">
        <f t="shared" si="40"/>
        <v>1992</v>
      </c>
      <c r="R201" s="1">
        <f t="shared" si="41"/>
        <v>4</v>
      </c>
      <c r="S201" s="1" t="str">
        <f t="shared" si="43"/>
        <v>Slow</v>
      </c>
      <c r="T201" s="1" t="str">
        <f t="shared" si="44"/>
        <v>Ok</v>
      </c>
      <c r="U201" s="1" t="b">
        <f t="shared" si="45"/>
        <v>0</v>
      </c>
      <c r="V201" s="1">
        <f t="shared" si="46"/>
        <v>0</v>
      </c>
      <c r="W201" s="1" t="str">
        <f>VLOOKUP(K201,Master!$G$8:$H$12,2,1)</f>
        <v>Slow</v>
      </c>
      <c r="X201" s="1" t="str">
        <f>HLOOKUP(K201,Master!$F$3:$J$4,2,1)</f>
        <v>Slow</v>
      </c>
      <c r="Y201" s="1" t="s">
        <v>588</v>
      </c>
      <c r="Z201" s="1" t="s">
        <v>834</v>
      </c>
      <c r="AA201" s="1">
        <f>SEARCH("(",Sheet7!A201,1)</f>
        <v>9</v>
      </c>
      <c r="AB201" s="1">
        <f>SEARCH(")",Sheet7!A201,1)</f>
        <v>13</v>
      </c>
      <c r="AC201" s="1" t="str">
        <f>MID(Sheet7!A201,SEARCH("(",Sheet7!A201,1)+1,SEARCH(")",Sheet7!A201,1)-SEARCH("(",Sheet7!A201,1)-1)</f>
        <v>Aus</v>
      </c>
      <c r="AD201" s="1">
        <f>SEARCH(" ",Sheet7!A201,1)</f>
        <v>3</v>
      </c>
      <c r="AE201" s="1" t="str">
        <f>LEFT(Sheet7!A201,SEARCH(" ",Sheet7!A201,1)-1)</f>
        <v>DC</v>
      </c>
      <c r="AF201" s="1" t="str">
        <f>MID(Sheet7!A201,SEARCH(" ",Sheet7!A201,1)+1,SEARCH("(",Sheet7!A201,1)-SEARCH(" ",Sheet7!A201,1)-2)</f>
        <v>Boon</v>
      </c>
      <c r="AG201" s="1">
        <f t="shared" si="47"/>
        <v>4</v>
      </c>
      <c r="AH201" s="1" t="str">
        <f t="shared" si="48"/>
        <v>BOON</v>
      </c>
      <c r="AI201" s="1" t="str">
        <f t="shared" si="42"/>
        <v>DC Boon belongs to Australia</v>
      </c>
    </row>
    <row r="202" spans="1:35" x14ac:dyDescent="0.3">
      <c r="A202" s="1">
        <v>201</v>
      </c>
      <c r="B202" s="2">
        <v>33701</v>
      </c>
      <c r="C202" t="s">
        <v>127</v>
      </c>
      <c r="D202" s="1">
        <v>122</v>
      </c>
      <c r="E202" s="1" t="s">
        <v>432</v>
      </c>
      <c r="F202" s="1" t="s">
        <v>214</v>
      </c>
      <c r="H202" s="1">
        <v>113</v>
      </c>
      <c r="I202" s="1">
        <v>12</v>
      </c>
      <c r="J202" s="1">
        <v>5</v>
      </c>
      <c r="K202" s="1">
        <v>107.96</v>
      </c>
      <c r="L202" s="1">
        <v>1</v>
      </c>
      <c r="M202" s="1" t="s">
        <v>15</v>
      </c>
      <c r="N202" s="1" t="s">
        <v>37</v>
      </c>
      <c r="O202" s="1">
        <f t="shared" si="38"/>
        <v>7</v>
      </c>
      <c r="P202" s="1">
        <f t="shared" si="39"/>
        <v>4</v>
      </c>
      <c r="Q202" s="1">
        <f t="shared" si="40"/>
        <v>1992</v>
      </c>
      <c r="R202" s="1">
        <f t="shared" si="41"/>
        <v>3</v>
      </c>
      <c r="S202" s="1" t="str">
        <f t="shared" si="43"/>
        <v>Ok</v>
      </c>
      <c r="T202" s="1" t="str">
        <f t="shared" si="44"/>
        <v>Ok</v>
      </c>
      <c r="U202" s="1" t="b">
        <f t="shared" si="45"/>
        <v>0</v>
      </c>
      <c r="V202" s="1">
        <f t="shared" si="46"/>
        <v>0</v>
      </c>
      <c r="W202" s="1" t="str">
        <f>VLOOKUP(K202,Master!$G$8:$H$12,2,1)</f>
        <v>Ok</v>
      </c>
      <c r="X202" s="1" t="str">
        <f>HLOOKUP(K202,Master!$F$3:$J$4,2,1)</f>
        <v>Ok</v>
      </c>
      <c r="Y202" s="1" t="s">
        <v>601</v>
      </c>
      <c r="Z202" s="1" t="s">
        <v>831</v>
      </c>
      <c r="AA202" s="1">
        <f>SEARCH("(",Sheet7!A202,1)</f>
        <v>12</v>
      </c>
      <c r="AB202" s="1">
        <f>SEARCH(")",Sheet7!A202,1)</f>
        <v>15</v>
      </c>
      <c r="AC202" s="1" t="str">
        <f>MID(Sheet7!A202,SEARCH("(",Sheet7!A202,1)+1,SEARCH(")",Sheet7!A202,1)-SEARCH("(",Sheet7!A202,1)-1)</f>
        <v>WI</v>
      </c>
      <c r="AD202" s="1">
        <f>SEARCH(" ",Sheet7!A202,1)</f>
        <v>3</v>
      </c>
      <c r="AE202" s="1" t="str">
        <f>LEFT(Sheet7!A202,SEARCH(" ",Sheet7!A202,1)-1)</f>
        <v>PV</v>
      </c>
      <c r="AF202" s="1" t="str">
        <f>MID(Sheet7!A202,SEARCH(" ",Sheet7!A202,1)+1,SEARCH("(",Sheet7!A202,1)-SEARCH(" ",Sheet7!A202,1)-2)</f>
        <v>Simmons</v>
      </c>
      <c r="AG202" s="1">
        <f t="shared" si="47"/>
        <v>7</v>
      </c>
      <c r="AH202" s="1" t="str">
        <f t="shared" si="48"/>
        <v>SIMMONS</v>
      </c>
      <c r="AI202" s="1" t="str">
        <f t="shared" si="42"/>
        <v>PV Simmons belongs to West Indies</v>
      </c>
    </row>
    <row r="203" spans="1:35" x14ac:dyDescent="0.3">
      <c r="A203" s="1">
        <v>202</v>
      </c>
      <c r="B203" s="2">
        <v>33706</v>
      </c>
      <c r="C203" t="s">
        <v>127</v>
      </c>
      <c r="D203" s="1">
        <v>104</v>
      </c>
      <c r="E203" s="1" t="s">
        <v>432</v>
      </c>
      <c r="F203" s="1" t="s">
        <v>214</v>
      </c>
      <c r="H203" s="1">
        <v>139</v>
      </c>
      <c r="I203" s="1">
        <v>10</v>
      </c>
      <c r="J203" s="1">
        <v>2</v>
      </c>
      <c r="K203" s="1">
        <v>74.819999999999993</v>
      </c>
      <c r="L203" s="1">
        <v>2</v>
      </c>
      <c r="M203" s="1" t="s">
        <v>15</v>
      </c>
      <c r="N203" s="1" t="s">
        <v>235</v>
      </c>
      <c r="O203" s="1">
        <f t="shared" si="38"/>
        <v>12</v>
      </c>
      <c r="P203" s="1">
        <f t="shared" si="39"/>
        <v>4</v>
      </c>
      <c r="Q203" s="1">
        <f t="shared" si="40"/>
        <v>1992</v>
      </c>
      <c r="R203" s="1">
        <f t="shared" si="41"/>
        <v>1</v>
      </c>
      <c r="S203" s="1" t="str">
        <f t="shared" si="43"/>
        <v>Slow</v>
      </c>
      <c r="T203" s="1" t="str">
        <f t="shared" si="44"/>
        <v>Ok</v>
      </c>
      <c r="U203" s="1" t="b">
        <f t="shared" si="45"/>
        <v>0</v>
      </c>
      <c r="V203" s="1">
        <f t="shared" si="46"/>
        <v>0</v>
      </c>
      <c r="W203" s="1" t="str">
        <f>VLOOKUP(K203,Master!$G$8:$H$12,2,1)</f>
        <v>Slow</v>
      </c>
      <c r="X203" s="1" t="str">
        <f>HLOOKUP(K203,Master!$F$3:$J$4,2,1)</f>
        <v>Slow</v>
      </c>
      <c r="Y203" s="1" t="s">
        <v>601</v>
      </c>
      <c r="Z203" s="1" t="s">
        <v>831</v>
      </c>
      <c r="AA203" s="1">
        <f>SEARCH("(",Sheet7!A203,1)</f>
        <v>12</v>
      </c>
      <c r="AB203" s="1">
        <f>SEARCH(")",Sheet7!A203,1)</f>
        <v>15</v>
      </c>
      <c r="AC203" s="1" t="str">
        <f>MID(Sheet7!A203,SEARCH("(",Sheet7!A203,1)+1,SEARCH(")",Sheet7!A203,1)-SEARCH("(",Sheet7!A203,1)-1)</f>
        <v>WI</v>
      </c>
      <c r="AD203" s="1">
        <f>SEARCH(" ",Sheet7!A203,1)</f>
        <v>3</v>
      </c>
      <c r="AE203" s="1" t="str">
        <f>LEFT(Sheet7!A203,SEARCH(" ",Sheet7!A203,1)-1)</f>
        <v>PV</v>
      </c>
      <c r="AF203" s="1" t="str">
        <f>MID(Sheet7!A203,SEARCH(" ",Sheet7!A203,1)+1,SEARCH("(",Sheet7!A203,1)-SEARCH(" ",Sheet7!A203,1)-2)</f>
        <v>Simmons</v>
      </c>
      <c r="AG203" s="1">
        <f t="shared" si="47"/>
        <v>7</v>
      </c>
      <c r="AH203" s="1" t="str">
        <f t="shared" si="48"/>
        <v>SIMMONS</v>
      </c>
      <c r="AI203" s="1" t="str">
        <f t="shared" si="42"/>
        <v>PV Simmons belongs to West Indies</v>
      </c>
    </row>
    <row r="204" spans="1:35" x14ac:dyDescent="0.3">
      <c r="A204" s="1">
        <v>203</v>
      </c>
      <c r="B204" s="2">
        <v>33746</v>
      </c>
      <c r="C204" t="s">
        <v>104</v>
      </c>
      <c r="D204" s="1">
        <v>103</v>
      </c>
      <c r="E204" s="1" t="s">
        <v>432</v>
      </c>
      <c r="F204" s="1">
        <v>171</v>
      </c>
      <c r="H204" s="1">
        <v>145</v>
      </c>
      <c r="I204" s="1">
        <v>10</v>
      </c>
      <c r="J204" s="1">
        <v>0</v>
      </c>
      <c r="K204" s="1">
        <v>71.03</v>
      </c>
      <c r="L204" s="1">
        <v>1</v>
      </c>
      <c r="M204" s="1" t="s">
        <v>9</v>
      </c>
      <c r="N204" s="1" t="s">
        <v>208</v>
      </c>
      <c r="O204" s="1">
        <f t="shared" si="38"/>
        <v>22</v>
      </c>
      <c r="P204" s="1">
        <f t="shared" si="39"/>
        <v>5</v>
      </c>
      <c r="Q204" s="1">
        <f t="shared" si="40"/>
        <v>1992</v>
      </c>
      <c r="R204" s="1">
        <f t="shared" si="41"/>
        <v>6</v>
      </c>
      <c r="S204" s="1" t="str">
        <f t="shared" si="43"/>
        <v>Slow</v>
      </c>
      <c r="T204" s="1" t="str">
        <f t="shared" si="44"/>
        <v>Ok</v>
      </c>
      <c r="U204" s="1" t="b">
        <f t="shared" si="45"/>
        <v>0</v>
      </c>
      <c r="V204" s="1">
        <f t="shared" si="46"/>
        <v>0</v>
      </c>
      <c r="W204" s="1" t="str">
        <f>VLOOKUP(K204,Master!$G$8:$H$12,2,1)</f>
        <v>Slow</v>
      </c>
      <c r="X204" s="1" t="str">
        <f>HLOOKUP(K204,Master!$F$3:$J$4,2,1)</f>
        <v>Slow</v>
      </c>
      <c r="Y204" s="1" t="s">
        <v>621</v>
      </c>
      <c r="Z204" s="1" t="s">
        <v>830</v>
      </c>
      <c r="AA204" s="1">
        <f>SEARCH("(",Sheet7!A204,1)</f>
        <v>12</v>
      </c>
      <c r="AB204" s="1">
        <f>SEARCH(")",Sheet7!A204,1)</f>
        <v>16</v>
      </c>
      <c r="AC204" s="1" t="str">
        <f>MID(Sheet7!A204,SEARCH("(",Sheet7!A204,1)+1,SEARCH(")",Sheet7!A204,1)-SEARCH("(",Sheet7!A204,1)-1)</f>
        <v>Eng</v>
      </c>
      <c r="AD204" s="1">
        <f>SEARCH(" ",Sheet7!A204,1)</f>
        <v>3</v>
      </c>
      <c r="AE204" s="1" t="str">
        <f>LEFT(Sheet7!A204,SEARCH(" ",Sheet7!A204,1)-1)</f>
        <v>AJ</v>
      </c>
      <c r="AF204" s="1" t="str">
        <f>MID(Sheet7!A204,SEARCH(" ",Sheet7!A204,1)+1,SEARCH("(",Sheet7!A204,1)-SEARCH(" ",Sheet7!A204,1)-2)</f>
        <v>Stewart</v>
      </c>
      <c r="AG204" s="1">
        <f t="shared" si="47"/>
        <v>7</v>
      </c>
      <c r="AH204" s="1" t="str">
        <f t="shared" si="48"/>
        <v>STEWART</v>
      </c>
      <c r="AI204" s="1" t="str">
        <f t="shared" si="42"/>
        <v>AJ Stewart belongs to England</v>
      </c>
    </row>
    <row r="205" spans="1:35" x14ac:dyDescent="0.3">
      <c r="A205" s="1">
        <v>204</v>
      </c>
      <c r="B205" s="2">
        <v>33831</v>
      </c>
      <c r="C205" t="s">
        <v>62</v>
      </c>
      <c r="D205" s="1">
        <v>105</v>
      </c>
      <c r="E205" s="1" t="s">
        <v>432</v>
      </c>
      <c r="F205" s="1">
        <v>151</v>
      </c>
      <c r="H205" s="1">
        <v>105</v>
      </c>
      <c r="I205" s="1">
        <v>12</v>
      </c>
      <c r="J205" s="1">
        <v>2</v>
      </c>
      <c r="K205" s="1">
        <v>100</v>
      </c>
      <c r="L205" s="1">
        <v>2</v>
      </c>
      <c r="M205" s="1" t="s">
        <v>18</v>
      </c>
      <c r="N205" s="1" t="s">
        <v>396</v>
      </c>
      <c r="O205" s="1">
        <f t="shared" si="38"/>
        <v>15</v>
      </c>
      <c r="P205" s="1">
        <f t="shared" si="39"/>
        <v>8</v>
      </c>
      <c r="Q205" s="1">
        <f t="shared" si="40"/>
        <v>1992</v>
      </c>
      <c r="R205" s="1">
        <f t="shared" si="41"/>
        <v>7</v>
      </c>
      <c r="S205" s="1" t="str">
        <f t="shared" si="43"/>
        <v>Slow</v>
      </c>
      <c r="T205" s="1" t="str">
        <f t="shared" si="44"/>
        <v>Ok</v>
      </c>
      <c r="U205" s="1" t="b">
        <f t="shared" si="45"/>
        <v>0</v>
      </c>
      <c r="V205" s="1">
        <f t="shared" si="46"/>
        <v>0</v>
      </c>
      <c r="W205" s="1" t="str">
        <f>VLOOKUP(K205,Master!$G$8:$H$12,2,1)</f>
        <v>Ok</v>
      </c>
      <c r="X205" s="1" t="str">
        <f>HLOOKUP(K205,Master!$F$3:$J$4,2,1)</f>
        <v>Ok</v>
      </c>
      <c r="Y205" s="1" t="s">
        <v>615</v>
      </c>
      <c r="Z205" s="1" t="s">
        <v>835</v>
      </c>
      <c r="AA205" s="1">
        <f>SEARCH("(",Sheet7!A205,1)</f>
        <v>13</v>
      </c>
      <c r="AB205" s="1">
        <f>SEARCH(")",Sheet7!A205,1)</f>
        <v>16</v>
      </c>
      <c r="AC205" s="1" t="str">
        <f>MID(Sheet7!A205,SEARCH("(",Sheet7!A205,1)+1,SEARCH(")",Sheet7!A205,1)-SEARCH("(",Sheet7!A205,1)-1)</f>
        <v>SL</v>
      </c>
      <c r="AD205" s="1">
        <f>SEARCH(" ",Sheet7!A205,1)</f>
        <v>3</v>
      </c>
      <c r="AE205" s="1" t="str">
        <f>LEFT(Sheet7!A205,SEARCH(" ",Sheet7!A205,1)-1)</f>
        <v>PA</v>
      </c>
      <c r="AF205" s="1" t="str">
        <f>MID(Sheet7!A205,SEARCH(" ",Sheet7!A205,1)+1,SEARCH("(",Sheet7!A205,1)-SEARCH(" ",Sheet7!A205,1)-2)</f>
        <v>de Silva</v>
      </c>
      <c r="AG205" s="1">
        <f t="shared" si="47"/>
        <v>8</v>
      </c>
      <c r="AH205" s="1" t="str">
        <f t="shared" si="48"/>
        <v>DE SILVA</v>
      </c>
      <c r="AI205" s="1" t="str">
        <f t="shared" si="42"/>
        <v>PA de Silva belongs to Sri Lanka</v>
      </c>
    </row>
    <row r="206" spans="1:35" x14ac:dyDescent="0.3">
      <c r="A206" s="1">
        <v>205</v>
      </c>
      <c r="B206" s="2">
        <v>33949</v>
      </c>
      <c r="C206" t="s">
        <v>340</v>
      </c>
      <c r="D206" s="1">
        <v>114</v>
      </c>
      <c r="E206" s="1" t="s">
        <v>432</v>
      </c>
      <c r="F206" s="1" t="s">
        <v>214</v>
      </c>
      <c r="H206" s="1">
        <v>148</v>
      </c>
      <c r="I206" s="1">
        <v>6</v>
      </c>
      <c r="J206" s="1">
        <v>1</v>
      </c>
      <c r="K206" s="1">
        <v>77.02</v>
      </c>
      <c r="L206" s="1">
        <v>2</v>
      </c>
      <c r="M206" s="1" t="s">
        <v>15</v>
      </c>
      <c r="N206" s="1" t="s">
        <v>33</v>
      </c>
      <c r="O206" s="1">
        <f t="shared" si="38"/>
        <v>11</v>
      </c>
      <c r="P206" s="1">
        <f t="shared" si="39"/>
        <v>12</v>
      </c>
      <c r="Q206" s="1">
        <f t="shared" si="40"/>
        <v>1992</v>
      </c>
      <c r="R206" s="1">
        <f t="shared" si="41"/>
        <v>6</v>
      </c>
      <c r="S206" s="1" t="str">
        <f t="shared" si="43"/>
        <v>Slow</v>
      </c>
      <c r="T206" s="1" t="str">
        <f t="shared" si="44"/>
        <v>Ok</v>
      </c>
      <c r="U206" s="1" t="b">
        <f t="shared" si="45"/>
        <v>0</v>
      </c>
      <c r="V206" s="1">
        <f t="shared" si="46"/>
        <v>0</v>
      </c>
      <c r="W206" s="1" t="str">
        <f>VLOOKUP(K206,Master!$G$8:$H$12,2,1)</f>
        <v>Slow</v>
      </c>
      <c r="X206" s="1" t="str">
        <f>HLOOKUP(K206,Master!$F$3:$J$4,2,1)</f>
        <v>Slow</v>
      </c>
      <c r="Y206" s="1" t="s">
        <v>622</v>
      </c>
      <c r="Z206" s="1" t="s">
        <v>4</v>
      </c>
      <c r="AA206" s="1">
        <f>SEARCH("(",Sheet7!A206,1)</f>
        <v>10</v>
      </c>
      <c r="AB206" s="1">
        <f>SEARCH(")",Sheet7!A206,1)</f>
        <v>16</v>
      </c>
      <c r="AC206" s="1" t="str">
        <f>MID(Sheet7!A206,SEARCH("(",Sheet7!A206,1)+1,SEARCH(")",Sheet7!A206,1)-SEARCH("(",Sheet7!A206,1)-1)</f>
        <v>India</v>
      </c>
      <c r="AD206" s="1">
        <f>SEARCH(" ",Sheet7!A206,1)</f>
        <v>3</v>
      </c>
      <c r="AE206" s="1" t="str">
        <f>LEFT(Sheet7!A206,SEARCH(" ",Sheet7!A206,1)-1)</f>
        <v>WV</v>
      </c>
      <c r="AF206" s="1" t="str">
        <f>MID(Sheet7!A206,SEARCH(" ",Sheet7!A206,1)+1,SEARCH("(",Sheet7!A206,1)-SEARCH(" ",Sheet7!A206,1)-2)</f>
        <v>Raman</v>
      </c>
      <c r="AG206" s="1">
        <f t="shared" si="47"/>
        <v>5</v>
      </c>
      <c r="AH206" s="1" t="str">
        <f t="shared" si="48"/>
        <v>RAMAN</v>
      </c>
      <c r="AI206" s="1" t="e">
        <f t="shared" si="42"/>
        <v>#N/A</v>
      </c>
    </row>
    <row r="207" spans="1:35" x14ac:dyDescent="0.3">
      <c r="A207" s="1">
        <v>206</v>
      </c>
      <c r="B207" s="2">
        <v>33951</v>
      </c>
      <c r="C207" t="s">
        <v>96</v>
      </c>
      <c r="D207" s="1">
        <v>107</v>
      </c>
      <c r="E207" s="1" t="s">
        <v>432</v>
      </c>
      <c r="F207" s="1">
        <v>182</v>
      </c>
      <c r="H207" s="1">
        <v>132</v>
      </c>
      <c r="I207" s="1">
        <v>7</v>
      </c>
      <c r="J207" s="1">
        <v>0</v>
      </c>
      <c r="K207" s="1">
        <v>81.06</v>
      </c>
      <c r="L207" s="1">
        <v>1</v>
      </c>
      <c r="M207" s="1" t="s">
        <v>31</v>
      </c>
      <c r="N207" s="1" t="s">
        <v>59</v>
      </c>
      <c r="O207" s="1">
        <f t="shared" si="38"/>
        <v>13</v>
      </c>
      <c r="P207" s="1">
        <f t="shared" si="39"/>
        <v>12</v>
      </c>
      <c r="Q207" s="1">
        <f t="shared" si="40"/>
        <v>1992</v>
      </c>
      <c r="R207" s="1">
        <f t="shared" si="41"/>
        <v>1</v>
      </c>
      <c r="S207" s="1" t="str">
        <f t="shared" si="43"/>
        <v>Slow</v>
      </c>
      <c r="T207" s="1" t="str">
        <f t="shared" si="44"/>
        <v>Ok</v>
      </c>
      <c r="U207" s="1" t="b">
        <f t="shared" si="45"/>
        <v>0</v>
      </c>
      <c r="V207" s="1">
        <f t="shared" si="46"/>
        <v>0</v>
      </c>
      <c r="W207" s="1" t="str">
        <f>VLOOKUP(K207,Master!$G$8:$H$12,2,1)</f>
        <v>Slow</v>
      </c>
      <c r="X207" s="1" t="str">
        <f>HLOOKUP(K207,Master!$F$3:$J$4,2,1)</f>
        <v>Slow</v>
      </c>
      <c r="Y207" s="1" t="s">
        <v>623</v>
      </c>
      <c r="Z207" s="1" t="s">
        <v>835</v>
      </c>
      <c r="AA207" s="1">
        <f>SEARCH("(",Sheet7!A207,1)</f>
        <v>13</v>
      </c>
      <c r="AB207" s="1">
        <f>SEARCH(")",Sheet7!A207,1)</f>
        <v>16</v>
      </c>
      <c r="AC207" s="1" t="str">
        <f>MID(Sheet7!A207,SEARCH("(",Sheet7!A207,1)+1,SEARCH(")",Sheet7!A207,1)-SEARCH("(",Sheet7!A207,1)-1)</f>
        <v>SL</v>
      </c>
      <c r="AD207" s="1">
        <f>SEARCH(" ",Sheet7!A207,1)</f>
        <v>3</v>
      </c>
      <c r="AE207" s="1" t="str">
        <f>LEFT(Sheet7!A207,SEARCH(" ",Sheet7!A207,1)-1)</f>
        <v>RS</v>
      </c>
      <c r="AF207" s="1" t="str">
        <f>MID(Sheet7!A207,SEARCH(" ",Sheet7!A207,1)+1,SEARCH("(",Sheet7!A207,1)-SEARCH(" ",Sheet7!A207,1)-2)</f>
        <v>Mahanama</v>
      </c>
      <c r="AG207" s="1">
        <f t="shared" si="47"/>
        <v>8</v>
      </c>
      <c r="AH207" s="1" t="str">
        <f t="shared" si="48"/>
        <v>MAHANAMA</v>
      </c>
      <c r="AI207" s="1" t="str">
        <f t="shared" si="42"/>
        <v>RS Mahanama belongs to Sri Lanka</v>
      </c>
    </row>
    <row r="208" spans="1:35" x14ac:dyDescent="0.3">
      <c r="A208" s="1">
        <v>207</v>
      </c>
      <c r="B208" s="2">
        <v>33953</v>
      </c>
      <c r="C208" t="s">
        <v>154</v>
      </c>
      <c r="D208" s="1">
        <v>108</v>
      </c>
      <c r="E208" s="1" t="s">
        <v>432</v>
      </c>
      <c r="F208" s="1" t="s">
        <v>214</v>
      </c>
      <c r="H208" s="1">
        <v>147</v>
      </c>
      <c r="I208" s="1">
        <v>8</v>
      </c>
      <c r="J208" s="1">
        <v>1</v>
      </c>
      <c r="K208" s="1">
        <v>73.459999999999994</v>
      </c>
      <c r="L208" s="1">
        <v>2</v>
      </c>
      <c r="M208" s="1" t="s">
        <v>4</v>
      </c>
      <c r="N208" s="1" t="s">
        <v>205</v>
      </c>
      <c r="O208" s="1">
        <f t="shared" si="38"/>
        <v>15</v>
      </c>
      <c r="P208" s="1">
        <f t="shared" si="39"/>
        <v>12</v>
      </c>
      <c r="Q208" s="1">
        <f t="shared" si="40"/>
        <v>1992</v>
      </c>
      <c r="R208" s="1">
        <f t="shared" si="41"/>
        <v>3</v>
      </c>
      <c r="S208" s="1" t="str">
        <f t="shared" si="43"/>
        <v>Slow</v>
      </c>
      <c r="T208" s="1" t="str">
        <f t="shared" si="44"/>
        <v>Ok</v>
      </c>
      <c r="U208" s="1" t="b">
        <f t="shared" si="45"/>
        <v>0</v>
      </c>
      <c r="V208" s="1">
        <f t="shared" si="46"/>
        <v>0</v>
      </c>
      <c r="W208" s="1" t="str">
        <f>VLOOKUP(K208,Master!$G$8:$H$12,2,1)</f>
        <v>Slow</v>
      </c>
      <c r="X208" s="1" t="str">
        <f>HLOOKUP(K208,Master!$F$3:$J$4,2,1)</f>
        <v>Slow</v>
      </c>
      <c r="Y208" s="1" t="s">
        <v>624</v>
      </c>
      <c r="Z208" s="1" t="s">
        <v>837</v>
      </c>
      <c r="AA208" s="1">
        <f>SEARCH("(",Sheet7!A208,1)</f>
        <v>11</v>
      </c>
      <c r="AB208" s="1">
        <f>SEARCH(")",Sheet7!A208,1)</f>
        <v>14</v>
      </c>
      <c r="AC208" s="1" t="str">
        <f>MID(Sheet7!A208,SEARCH("(",Sheet7!A208,1)+1,SEARCH(")",Sheet7!A208,1)-SEARCH("(",Sheet7!A208,1)-1)</f>
        <v>SA</v>
      </c>
      <c r="AD208" s="1">
        <f>SEARCH(" ",Sheet7!A208,1)</f>
        <v>3</v>
      </c>
      <c r="AE208" s="1" t="str">
        <f>LEFT(Sheet7!A208,SEARCH(" ",Sheet7!A208,1)-1)</f>
        <v>AC</v>
      </c>
      <c r="AF208" s="1" t="str">
        <f>MID(Sheet7!A208,SEARCH(" ",Sheet7!A208,1)+1,SEARCH("(",Sheet7!A208,1)-SEARCH(" ",Sheet7!A208,1)-2)</f>
        <v>Hudson</v>
      </c>
      <c r="AG208" s="1">
        <f t="shared" si="47"/>
        <v>6</v>
      </c>
      <c r="AH208" s="1" t="str">
        <f t="shared" si="48"/>
        <v>HUDSON</v>
      </c>
      <c r="AI208" s="1" t="e">
        <f t="shared" si="42"/>
        <v>#N/A</v>
      </c>
    </row>
    <row r="209" spans="1:35" x14ac:dyDescent="0.3">
      <c r="A209" s="1">
        <v>208</v>
      </c>
      <c r="B209" s="2">
        <v>33987</v>
      </c>
      <c r="C209" t="s">
        <v>157</v>
      </c>
      <c r="D209" s="1">
        <v>100</v>
      </c>
      <c r="E209" s="1" t="s">
        <v>430</v>
      </c>
      <c r="F209" s="1">
        <v>202</v>
      </c>
      <c r="H209" s="1">
        <v>149</v>
      </c>
      <c r="I209" s="1">
        <v>9</v>
      </c>
      <c r="J209" s="1">
        <v>1</v>
      </c>
      <c r="K209" s="1">
        <v>67.11</v>
      </c>
      <c r="L209" s="1">
        <v>1</v>
      </c>
      <c r="M209" s="1" t="s">
        <v>34</v>
      </c>
      <c r="N209" s="1" t="s">
        <v>20</v>
      </c>
      <c r="O209" s="1">
        <f t="shared" si="38"/>
        <v>18</v>
      </c>
      <c r="P209" s="1">
        <f t="shared" si="39"/>
        <v>1</v>
      </c>
      <c r="Q209" s="1">
        <f t="shared" si="40"/>
        <v>1993</v>
      </c>
      <c r="R209" s="1">
        <f t="shared" si="41"/>
        <v>2</v>
      </c>
      <c r="S209" s="1" t="str">
        <f t="shared" si="43"/>
        <v>Slow</v>
      </c>
      <c r="T209" s="1" t="str">
        <f t="shared" si="44"/>
        <v>Ok</v>
      </c>
      <c r="U209" s="1" t="b">
        <f t="shared" si="45"/>
        <v>0</v>
      </c>
      <c r="V209" s="1">
        <f t="shared" si="46"/>
        <v>0</v>
      </c>
      <c r="W209" s="1" t="str">
        <f>VLOOKUP(K209,Master!$G$8:$H$12,2,1)</f>
        <v>Slow</v>
      </c>
      <c r="X209" s="1" t="str">
        <f>HLOOKUP(K209,Master!$F$3:$J$4,2,1)</f>
        <v>Slow</v>
      </c>
      <c r="Y209" s="1" t="s">
        <v>625</v>
      </c>
      <c r="Z209" s="1" t="s">
        <v>4</v>
      </c>
      <c r="AA209" s="1">
        <f>SEARCH("(",Sheet7!A209,1)</f>
        <v>11</v>
      </c>
      <c r="AB209" s="1">
        <f>SEARCH(")",Sheet7!A209,1)</f>
        <v>17</v>
      </c>
      <c r="AC209" s="1" t="str">
        <f>MID(Sheet7!A209,SEARCH("(",Sheet7!A209,1)+1,SEARCH(")",Sheet7!A209,1)-SEARCH("(",Sheet7!A209,1)-1)</f>
        <v>India</v>
      </c>
      <c r="AD209" s="1">
        <f>SEARCH(" ",Sheet7!A209,1)</f>
        <v>3</v>
      </c>
      <c r="AE209" s="1" t="str">
        <f>LEFT(Sheet7!A209,SEARCH(" ",Sheet7!A209,1)-1)</f>
        <v>VG</v>
      </c>
      <c r="AF209" s="1" t="str">
        <f>MID(Sheet7!A209,SEARCH(" ",Sheet7!A209,1)+1,SEARCH("(",Sheet7!A209,1)-SEARCH(" ",Sheet7!A209,1)-2)</f>
        <v>Kambli</v>
      </c>
      <c r="AG209" s="1">
        <f t="shared" si="47"/>
        <v>6</v>
      </c>
      <c r="AH209" s="1" t="str">
        <f t="shared" si="48"/>
        <v>KAMBLI</v>
      </c>
      <c r="AI209" s="1" t="e">
        <f t="shared" si="42"/>
        <v>#N/A</v>
      </c>
    </row>
    <row r="210" spans="1:35" x14ac:dyDescent="0.3">
      <c r="A210" s="1">
        <v>209</v>
      </c>
      <c r="B210" s="2">
        <v>34004</v>
      </c>
      <c r="C210" t="s">
        <v>63</v>
      </c>
      <c r="D210" s="1">
        <v>110</v>
      </c>
      <c r="E210" s="1" t="s">
        <v>432</v>
      </c>
      <c r="F210" s="1" t="s">
        <v>214</v>
      </c>
      <c r="H210" s="1">
        <v>105</v>
      </c>
      <c r="I210" s="1">
        <v>9</v>
      </c>
      <c r="J210" s="1">
        <v>1</v>
      </c>
      <c r="K210" s="1">
        <v>104.76</v>
      </c>
      <c r="L210" s="1">
        <v>1</v>
      </c>
      <c r="M210" s="1" t="s">
        <v>13</v>
      </c>
      <c r="N210" s="1" t="s">
        <v>14</v>
      </c>
      <c r="O210" s="1">
        <f t="shared" si="38"/>
        <v>4</v>
      </c>
      <c r="P210" s="1">
        <f t="shared" si="39"/>
        <v>2</v>
      </c>
      <c r="Q210" s="1">
        <f t="shared" si="40"/>
        <v>1993</v>
      </c>
      <c r="R210" s="1">
        <f t="shared" si="41"/>
        <v>5</v>
      </c>
      <c r="S210" s="1" t="str">
        <f t="shared" si="43"/>
        <v>Ok</v>
      </c>
      <c r="T210" s="1" t="str">
        <f t="shared" si="44"/>
        <v>Ok</v>
      </c>
      <c r="U210" s="1" t="b">
        <f t="shared" si="45"/>
        <v>0</v>
      </c>
      <c r="V210" s="1">
        <f t="shared" si="46"/>
        <v>0</v>
      </c>
      <c r="W210" s="1" t="str">
        <f>VLOOKUP(K210,Master!$G$8:$H$12,2,1)</f>
        <v>Ok</v>
      </c>
      <c r="X210" s="1" t="str">
        <f>HLOOKUP(K210,Master!$F$3:$J$4,2,1)</f>
        <v>Ok</v>
      </c>
      <c r="Y210" s="1" t="s">
        <v>611</v>
      </c>
      <c r="Z210" s="1" t="s">
        <v>833</v>
      </c>
      <c r="AA210" s="1">
        <f>SEARCH("(",Sheet7!A210,1)</f>
        <v>13</v>
      </c>
      <c r="AB210" s="1">
        <f>SEARCH(")",Sheet7!A210,1)</f>
        <v>17</v>
      </c>
      <c r="AC210" s="1" t="str">
        <f>MID(Sheet7!A210,SEARCH("(",Sheet7!A210,1)+1,SEARCH(")",Sheet7!A210,1)-SEARCH("(",Sheet7!A210,1)-1)</f>
        <v>Pak</v>
      </c>
      <c r="AD210" s="1">
        <f>SEARCH(" ",Sheet7!A210,1)</f>
        <v>6</v>
      </c>
      <c r="AE210" s="1" t="str">
        <f>LEFT(Sheet7!A210,SEARCH(" ",Sheet7!A210,1)-1)</f>
        <v>Saeed</v>
      </c>
      <c r="AF210" s="1" t="str">
        <f>MID(Sheet7!A210,SEARCH(" ",Sheet7!A210,1)+1,SEARCH("(",Sheet7!A210,1)-SEARCH(" ",Sheet7!A210,1)-2)</f>
        <v>Anwar</v>
      </c>
      <c r="AG210" s="1">
        <f t="shared" si="47"/>
        <v>5</v>
      </c>
      <c r="AH210" s="1" t="str">
        <f t="shared" si="48"/>
        <v>ANWAR</v>
      </c>
      <c r="AI210" s="1" t="str">
        <f t="shared" si="42"/>
        <v>Saeed Anwar belongs to Pakistan</v>
      </c>
    </row>
    <row r="211" spans="1:35" x14ac:dyDescent="0.3">
      <c r="A211" s="1">
        <v>210</v>
      </c>
      <c r="B211" s="2">
        <v>34004</v>
      </c>
      <c r="C211" t="s">
        <v>87</v>
      </c>
      <c r="D211" s="1">
        <v>109</v>
      </c>
      <c r="E211" s="1" t="s">
        <v>430</v>
      </c>
      <c r="F211" s="1" t="s">
        <v>214</v>
      </c>
      <c r="H211" s="1">
        <v>115</v>
      </c>
      <c r="I211" s="1">
        <v>8</v>
      </c>
      <c r="J211" s="1">
        <v>0</v>
      </c>
      <c r="K211" s="1">
        <v>94.78</v>
      </c>
      <c r="L211" s="1">
        <v>1</v>
      </c>
      <c r="M211" s="1" t="s">
        <v>13</v>
      </c>
      <c r="N211" s="1" t="s">
        <v>14</v>
      </c>
      <c r="O211" s="1">
        <f t="shared" si="38"/>
        <v>4</v>
      </c>
      <c r="P211" s="1">
        <f t="shared" si="39"/>
        <v>2</v>
      </c>
      <c r="Q211" s="1">
        <f t="shared" si="40"/>
        <v>1993</v>
      </c>
      <c r="R211" s="1">
        <f t="shared" si="41"/>
        <v>5</v>
      </c>
      <c r="S211" s="1" t="str">
        <f t="shared" si="43"/>
        <v>Slow</v>
      </c>
      <c r="T211" s="1" t="str">
        <f t="shared" si="44"/>
        <v>Ok</v>
      </c>
      <c r="U211" s="1" t="b">
        <f t="shared" si="45"/>
        <v>0</v>
      </c>
      <c r="V211" s="1">
        <f t="shared" si="46"/>
        <v>0</v>
      </c>
      <c r="W211" s="1" t="str">
        <f>VLOOKUP(K211,Master!$G$8:$H$12,2,1)</f>
        <v>Slow</v>
      </c>
      <c r="X211" s="1" t="str">
        <f>HLOOKUP(K211,Master!$F$3:$J$4,2,1)</f>
        <v>Slow</v>
      </c>
      <c r="Y211" s="1" t="s">
        <v>596</v>
      </c>
      <c r="Z211" s="1" t="s">
        <v>833</v>
      </c>
      <c r="AA211" s="1">
        <f>SEARCH("(",Sheet7!A211,1)</f>
        <v>13</v>
      </c>
      <c r="AB211" s="1">
        <f>SEARCH(")",Sheet7!A211,1)</f>
        <v>17</v>
      </c>
      <c r="AC211" s="1" t="str">
        <f>MID(Sheet7!A211,SEARCH("(",Sheet7!A211,1)+1,SEARCH(")",Sheet7!A211,1)-SEARCH("(",Sheet7!A211,1)-1)</f>
        <v>Pak</v>
      </c>
      <c r="AD211" s="1">
        <f>SEARCH(" ",Sheet7!A211,1)</f>
        <v>7</v>
      </c>
      <c r="AE211" s="1" t="str">
        <f>LEFT(Sheet7!A211,SEARCH(" ",Sheet7!A211,1)-1)</f>
        <v>Rameez</v>
      </c>
      <c r="AF211" s="1" t="str">
        <f>MID(Sheet7!A211,SEARCH(" ",Sheet7!A211,1)+1,SEARCH("(",Sheet7!A211,1)-SEARCH(" ",Sheet7!A211,1)-2)</f>
        <v>Raja</v>
      </c>
      <c r="AG211" s="1">
        <f t="shared" si="47"/>
        <v>4</v>
      </c>
      <c r="AH211" s="1" t="str">
        <f t="shared" si="48"/>
        <v>RAJA</v>
      </c>
      <c r="AI211" s="1" t="str">
        <f t="shared" si="42"/>
        <v>Rameez Raja belongs to Pakistan</v>
      </c>
    </row>
    <row r="212" spans="1:35" x14ac:dyDescent="0.3">
      <c r="A212" s="1">
        <v>211</v>
      </c>
      <c r="B212" s="2">
        <v>34015</v>
      </c>
      <c r="C212" t="s">
        <v>71</v>
      </c>
      <c r="D212" s="1">
        <v>107</v>
      </c>
      <c r="E212" s="1" t="s">
        <v>432</v>
      </c>
      <c r="F212" s="1" t="s">
        <v>214</v>
      </c>
      <c r="H212" s="1">
        <v>144</v>
      </c>
      <c r="I212" s="1">
        <v>9</v>
      </c>
      <c r="J212" s="1">
        <v>2</v>
      </c>
      <c r="K212" s="1">
        <v>74.3</v>
      </c>
      <c r="L212" s="1">
        <v>1</v>
      </c>
      <c r="M212" s="1" t="s">
        <v>15</v>
      </c>
      <c r="N212" s="1" t="s">
        <v>58</v>
      </c>
      <c r="O212" s="1">
        <f t="shared" si="38"/>
        <v>15</v>
      </c>
      <c r="P212" s="1">
        <f t="shared" si="39"/>
        <v>2</v>
      </c>
      <c r="Q212" s="1">
        <f t="shared" si="40"/>
        <v>1993</v>
      </c>
      <c r="R212" s="1">
        <f t="shared" si="41"/>
        <v>2</v>
      </c>
      <c r="S212" s="1" t="str">
        <f t="shared" si="43"/>
        <v>Slow</v>
      </c>
      <c r="T212" s="1" t="str">
        <f t="shared" si="44"/>
        <v>Ok</v>
      </c>
      <c r="U212" s="1" t="b">
        <f t="shared" si="45"/>
        <v>0</v>
      </c>
      <c r="V212" s="1">
        <f t="shared" si="46"/>
        <v>0</v>
      </c>
      <c r="W212" s="1" t="str">
        <f>VLOOKUP(K212,Master!$G$8:$H$12,2,1)</f>
        <v>Slow</v>
      </c>
      <c r="X212" s="1" t="str">
        <f>HLOOKUP(K212,Master!$F$3:$J$4,2,1)</f>
        <v>Slow</v>
      </c>
      <c r="Y212" s="1" t="s">
        <v>575</v>
      </c>
      <c r="Z212" s="1" t="s">
        <v>833</v>
      </c>
      <c r="AA212" s="1">
        <f>SEARCH("(",Sheet7!A212,1)</f>
        <v>15</v>
      </c>
      <c r="AB212" s="1">
        <f>SEARCH(")",Sheet7!A212,1)</f>
        <v>19</v>
      </c>
      <c r="AC212" s="1" t="str">
        <f>MID(Sheet7!A212,SEARCH("(",Sheet7!A212,1)+1,SEARCH(")",Sheet7!A212,1)-SEARCH("(",Sheet7!A212,1)-1)</f>
        <v>Pak</v>
      </c>
      <c r="AD212" s="1">
        <f>SEARCH(" ",Sheet7!A212,1)</f>
        <v>6</v>
      </c>
      <c r="AE212" s="1" t="str">
        <f>LEFT(Sheet7!A212,SEARCH(" ",Sheet7!A212,1)-1)</f>
        <v>Javed</v>
      </c>
      <c r="AF212" s="1" t="str">
        <f>MID(Sheet7!A212,SEARCH(" ",Sheet7!A212,1)+1,SEARCH("(",Sheet7!A212,1)-SEARCH(" ",Sheet7!A212,1)-2)</f>
        <v>Miandad</v>
      </c>
      <c r="AG212" s="1">
        <f t="shared" si="47"/>
        <v>7</v>
      </c>
      <c r="AH212" s="1" t="str">
        <f t="shared" si="48"/>
        <v>MIANDAD</v>
      </c>
      <c r="AI212" s="1" t="str">
        <f t="shared" si="42"/>
        <v>Javed Miandad belongs to Pakistan</v>
      </c>
    </row>
    <row r="213" spans="1:35" x14ac:dyDescent="0.3">
      <c r="A213" s="1">
        <v>212</v>
      </c>
      <c r="B213" s="2">
        <v>34019</v>
      </c>
      <c r="C213" t="s">
        <v>224</v>
      </c>
      <c r="D213" s="1">
        <v>128</v>
      </c>
      <c r="E213" s="1" t="s">
        <v>432</v>
      </c>
      <c r="F213" s="1" t="s">
        <v>214</v>
      </c>
      <c r="H213" s="1">
        <v>125</v>
      </c>
      <c r="I213" s="1">
        <v>20</v>
      </c>
      <c r="J213" s="1">
        <v>0</v>
      </c>
      <c r="K213" s="1">
        <v>102.4</v>
      </c>
      <c r="L213" s="1">
        <v>1</v>
      </c>
      <c r="M213" s="1" t="s">
        <v>9</v>
      </c>
      <c r="N213" s="1" t="s">
        <v>278</v>
      </c>
      <c r="O213" s="1">
        <f t="shared" si="38"/>
        <v>19</v>
      </c>
      <c r="P213" s="1">
        <f t="shared" si="39"/>
        <v>2</v>
      </c>
      <c r="Q213" s="1">
        <f t="shared" si="40"/>
        <v>1993</v>
      </c>
      <c r="R213" s="1">
        <f t="shared" si="41"/>
        <v>6</v>
      </c>
      <c r="S213" s="1" t="str">
        <f t="shared" si="43"/>
        <v>Ok</v>
      </c>
      <c r="T213" s="1" t="str">
        <f t="shared" si="44"/>
        <v>Ok</v>
      </c>
      <c r="U213" s="1" t="b">
        <f t="shared" si="45"/>
        <v>0</v>
      </c>
      <c r="V213" s="1">
        <f t="shared" si="46"/>
        <v>0</v>
      </c>
      <c r="W213" s="1" t="str">
        <f>VLOOKUP(K213,Master!$G$8:$H$12,2,1)</f>
        <v>Ok</v>
      </c>
      <c r="X213" s="1" t="str">
        <f>HLOOKUP(K213,Master!$F$3:$J$4,2,1)</f>
        <v>Ok</v>
      </c>
      <c r="Y213" s="1" t="s">
        <v>626</v>
      </c>
      <c r="Z213" s="1" t="s">
        <v>831</v>
      </c>
      <c r="AA213" s="1">
        <f>SEARCH("(",Sheet7!A213,1)</f>
        <v>9</v>
      </c>
      <c r="AB213" s="1">
        <f>SEARCH(")",Sheet7!A213,1)</f>
        <v>12</v>
      </c>
      <c r="AC213" s="1" t="str">
        <f>MID(Sheet7!A213,SEARCH("(",Sheet7!A213,1)+1,SEARCH(")",Sheet7!A213,1)-SEARCH("(",Sheet7!A213,1)-1)</f>
        <v>WI</v>
      </c>
      <c r="AD213" s="1">
        <f>SEARCH(" ",Sheet7!A213,1)</f>
        <v>3</v>
      </c>
      <c r="AE213" s="1" t="str">
        <f>LEFT(Sheet7!A213,SEARCH(" ",Sheet7!A213,1)-1)</f>
        <v>BC</v>
      </c>
      <c r="AF213" s="1" t="str">
        <f>MID(Sheet7!A213,SEARCH(" ",Sheet7!A213,1)+1,SEARCH("(",Sheet7!A213,1)-SEARCH(" ",Sheet7!A213,1)-2)</f>
        <v>Lara</v>
      </c>
      <c r="AG213" s="1">
        <f t="shared" si="47"/>
        <v>4</v>
      </c>
      <c r="AH213" s="1" t="str">
        <f t="shared" si="48"/>
        <v>LARA</v>
      </c>
      <c r="AI213" s="1" t="str">
        <f t="shared" si="42"/>
        <v>BC Lara belongs to West Indies</v>
      </c>
    </row>
    <row r="214" spans="1:35" x14ac:dyDescent="0.3">
      <c r="A214" s="1">
        <v>213</v>
      </c>
      <c r="B214" s="2">
        <v>34023</v>
      </c>
      <c r="C214" t="s">
        <v>224</v>
      </c>
      <c r="D214" s="1">
        <v>111</v>
      </c>
      <c r="E214" s="1" t="s">
        <v>430</v>
      </c>
      <c r="F214" s="1" t="s">
        <v>214</v>
      </c>
      <c r="H214" s="1">
        <v>140</v>
      </c>
      <c r="I214" s="1">
        <v>14</v>
      </c>
      <c r="J214" s="1">
        <v>1</v>
      </c>
      <c r="K214" s="1">
        <v>79.28</v>
      </c>
      <c r="L214" s="1">
        <v>2</v>
      </c>
      <c r="M214" s="1" t="s">
        <v>15</v>
      </c>
      <c r="N214" s="1" t="s">
        <v>205</v>
      </c>
      <c r="O214" s="1">
        <f t="shared" si="38"/>
        <v>23</v>
      </c>
      <c r="P214" s="1">
        <f t="shared" si="39"/>
        <v>2</v>
      </c>
      <c r="Q214" s="1">
        <f t="shared" si="40"/>
        <v>1993</v>
      </c>
      <c r="R214" s="1">
        <f t="shared" si="41"/>
        <v>3</v>
      </c>
      <c r="S214" s="1" t="str">
        <f t="shared" si="43"/>
        <v>Slow</v>
      </c>
      <c r="T214" s="1" t="str">
        <f t="shared" si="44"/>
        <v>Ok</v>
      </c>
      <c r="U214" s="1" t="b">
        <f t="shared" si="45"/>
        <v>0</v>
      </c>
      <c r="V214" s="1">
        <f t="shared" si="46"/>
        <v>0</v>
      </c>
      <c r="W214" s="1" t="str">
        <f>VLOOKUP(K214,Master!$G$8:$H$12,2,1)</f>
        <v>Slow</v>
      </c>
      <c r="X214" s="1" t="str">
        <f>HLOOKUP(K214,Master!$F$3:$J$4,2,1)</f>
        <v>Slow</v>
      </c>
      <c r="Y214" s="1" t="s">
        <v>626</v>
      </c>
      <c r="Z214" s="1" t="s">
        <v>831</v>
      </c>
      <c r="AA214" s="1">
        <f>SEARCH("(",Sheet7!A214,1)</f>
        <v>9</v>
      </c>
      <c r="AB214" s="1">
        <f>SEARCH(")",Sheet7!A214,1)</f>
        <v>12</v>
      </c>
      <c r="AC214" s="1" t="str">
        <f>MID(Sheet7!A214,SEARCH("(",Sheet7!A214,1)+1,SEARCH(")",Sheet7!A214,1)-SEARCH("(",Sheet7!A214,1)-1)</f>
        <v>WI</v>
      </c>
      <c r="AD214" s="1">
        <f>SEARCH(" ",Sheet7!A214,1)</f>
        <v>3</v>
      </c>
      <c r="AE214" s="1" t="str">
        <f>LEFT(Sheet7!A214,SEARCH(" ",Sheet7!A214,1)-1)</f>
        <v>BC</v>
      </c>
      <c r="AF214" s="1" t="str">
        <f>MID(Sheet7!A214,SEARCH(" ",Sheet7!A214,1)+1,SEARCH("(",Sheet7!A214,1)-SEARCH(" ",Sheet7!A214,1)-2)</f>
        <v>Lara</v>
      </c>
      <c r="AG214" s="1">
        <f t="shared" si="47"/>
        <v>4</v>
      </c>
      <c r="AH214" s="1" t="str">
        <f t="shared" si="48"/>
        <v>LARA</v>
      </c>
      <c r="AI214" s="1" t="str">
        <f t="shared" si="42"/>
        <v>BC Lara belongs to West Indies</v>
      </c>
    </row>
    <row r="215" spans="1:35" x14ac:dyDescent="0.3">
      <c r="A215" s="1">
        <v>214</v>
      </c>
      <c r="B215" s="2">
        <v>34032</v>
      </c>
      <c r="C215" t="s">
        <v>106</v>
      </c>
      <c r="D215" s="1">
        <v>134</v>
      </c>
      <c r="E215" s="1" t="s">
        <v>430</v>
      </c>
      <c r="F215" s="1">
        <v>218</v>
      </c>
      <c r="H215" s="1">
        <v>160</v>
      </c>
      <c r="I215" s="1">
        <v>15</v>
      </c>
      <c r="J215" s="1">
        <v>0</v>
      </c>
      <c r="K215" s="1">
        <v>83.75</v>
      </c>
      <c r="L215" s="1">
        <v>2</v>
      </c>
      <c r="M215" s="1" t="s">
        <v>34</v>
      </c>
      <c r="N215" s="1" t="s">
        <v>6</v>
      </c>
      <c r="O215" s="1">
        <f t="shared" si="38"/>
        <v>4</v>
      </c>
      <c r="P215" s="1">
        <f t="shared" si="39"/>
        <v>3</v>
      </c>
      <c r="Q215" s="1">
        <f t="shared" si="40"/>
        <v>1993</v>
      </c>
      <c r="R215" s="1">
        <f t="shared" si="41"/>
        <v>5</v>
      </c>
      <c r="S215" s="1" t="str">
        <f t="shared" si="43"/>
        <v>Slow</v>
      </c>
      <c r="T215" s="1" t="str">
        <f t="shared" si="44"/>
        <v>Ok</v>
      </c>
      <c r="U215" s="1" t="b">
        <f t="shared" si="45"/>
        <v>0</v>
      </c>
      <c r="V215" s="1">
        <f t="shared" si="46"/>
        <v>0</v>
      </c>
      <c r="W215" s="1" t="str">
        <f>VLOOKUP(K215,Master!$G$8:$H$12,2,1)</f>
        <v>Slow</v>
      </c>
      <c r="X215" s="1" t="str">
        <f>HLOOKUP(K215,Master!$F$3:$J$4,2,1)</f>
        <v>Slow</v>
      </c>
      <c r="Y215" s="1" t="s">
        <v>608</v>
      </c>
      <c r="Z215" s="1" t="s">
        <v>4</v>
      </c>
      <c r="AA215" s="1">
        <f>SEARCH("(",Sheet7!A215,1)</f>
        <v>10</v>
      </c>
      <c r="AB215" s="1">
        <f>SEARCH(")",Sheet7!A215,1)</f>
        <v>16</v>
      </c>
      <c r="AC215" s="1" t="str">
        <f>MID(Sheet7!A215,SEARCH("(",Sheet7!A215,1)+1,SEARCH(")",Sheet7!A215,1)-SEARCH("(",Sheet7!A215,1)-1)</f>
        <v>India</v>
      </c>
      <c r="AD215" s="1">
        <f>SEARCH(" ",Sheet7!A215,1)</f>
        <v>3</v>
      </c>
      <c r="AE215" s="1" t="str">
        <f>LEFT(Sheet7!A215,SEARCH(" ",Sheet7!A215,1)-1)</f>
        <v>NS</v>
      </c>
      <c r="AF215" s="1" t="str">
        <f>MID(Sheet7!A215,SEARCH(" ",Sheet7!A215,1)+1,SEARCH("(",Sheet7!A215,1)-SEARCH(" ",Sheet7!A215,1)-2)</f>
        <v>Sidhu</v>
      </c>
      <c r="AG215" s="1">
        <f t="shared" si="47"/>
        <v>5</v>
      </c>
      <c r="AH215" s="1" t="str">
        <f t="shared" si="48"/>
        <v>SIDHU</v>
      </c>
      <c r="AI215" s="1" t="e">
        <f t="shared" si="42"/>
        <v>#N/A</v>
      </c>
    </row>
    <row r="216" spans="1:35" x14ac:dyDescent="0.3">
      <c r="A216" s="1">
        <v>215</v>
      </c>
      <c r="B216" s="2">
        <v>34032</v>
      </c>
      <c r="C216" t="s">
        <v>158</v>
      </c>
      <c r="D216" s="1">
        <v>129</v>
      </c>
      <c r="E216" s="1" t="s">
        <v>432</v>
      </c>
      <c r="F216" s="1">
        <v>195</v>
      </c>
      <c r="H216" s="1">
        <v>145</v>
      </c>
      <c r="I216" s="1">
        <v>12</v>
      </c>
      <c r="J216" s="1">
        <v>4</v>
      </c>
      <c r="K216" s="1">
        <v>88.96</v>
      </c>
      <c r="L216" s="1">
        <v>1</v>
      </c>
      <c r="M216" s="1" t="s">
        <v>4</v>
      </c>
      <c r="N216" s="1" t="s">
        <v>6</v>
      </c>
      <c r="O216" s="1">
        <f t="shared" si="38"/>
        <v>4</v>
      </c>
      <c r="P216" s="1">
        <f t="shared" si="39"/>
        <v>3</v>
      </c>
      <c r="Q216" s="1">
        <f t="shared" si="40"/>
        <v>1993</v>
      </c>
      <c r="R216" s="1">
        <f t="shared" si="41"/>
        <v>5</v>
      </c>
      <c r="S216" s="1" t="str">
        <f t="shared" si="43"/>
        <v>Slow</v>
      </c>
      <c r="T216" s="1" t="str">
        <f t="shared" si="44"/>
        <v>Ok</v>
      </c>
      <c r="U216" s="1" t="b">
        <f t="shared" si="45"/>
        <v>0</v>
      </c>
      <c r="V216" s="1">
        <f t="shared" si="46"/>
        <v>0</v>
      </c>
      <c r="W216" s="1" t="str">
        <f>VLOOKUP(K216,Master!$G$8:$H$12,2,1)</f>
        <v>Slow</v>
      </c>
      <c r="X216" s="1" t="str">
        <f>HLOOKUP(K216,Master!$F$3:$J$4,2,1)</f>
        <v>Slow</v>
      </c>
      <c r="Y216" s="1" t="s">
        <v>613</v>
      </c>
      <c r="Z216" s="1" t="s">
        <v>830</v>
      </c>
      <c r="AA216" s="1">
        <f>SEARCH("(",Sheet7!A216,1)</f>
        <v>10</v>
      </c>
      <c r="AB216" s="1">
        <f>SEARCH(")",Sheet7!A216,1)</f>
        <v>14</v>
      </c>
      <c r="AC216" s="1" t="str">
        <f>MID(Sheet7!A216,SEARCH("(",Sheet7!A216,1)+1,SEARCH(")",Sheet7!A216,1)-SEARCH("(",Sheet7!A216,1)-1)</f>
        <v>Eng</v>
      </c>
      <c r="AD216" s="1">
        <f>SEARCH(" ",Sheet7!A216,1)</f>
        <v>3</v>
      </c>
      <c r="AE216" s="1" t="str">
        <f>LEFT(Sheet7!A216,SEARCH(" ",Sheet7!A216,1)-1)</f>
        <v>RA</v>
      </c>
      <c r="AF216" s="1" t="str">
        <f>MID(Sheet7!A216,SEARCH(" ",Sheet7!A216,1)+1,SEARCH("(",Sheet7!A216,1)-SEARCH(" ",Sheet7!A216,1)-2)</f>
        <v>Smith</v>
      </c>
      <c r="AG216" s="1">
        <f t="shared" si="47"/>
        <v>5</v>
      </c>
      <c r="AH216" s="1" t="str">
        <f t="shared" si="48"/>
        <v>SMITH</v>
      </c>
      <c r="AI216" s="1" t="str">
        <f t="shared" si="42"/>
        <v>RA Smith belongs to England</v>
      </c>
    </row>
    <row r="217" spans="1:35" x14ac:dyDescent="0.3">
      <c r="A217" s="1">
        <v>216</v>
      </c>
      <c r="B217" s="2">
        <v>34033</v>
      </c>
      <c r="C217" t="s">
        <v>122</v>
      </c>
      <c r="D217" s="1">
        <v>105</v>
      </c>
      <c r="E217" s="1" t="s">
        <v>430</v>
      </c>
      <c r="F217" s="1">
        <v>165</v>
      </c>
      <c r="H217" s="1">
        <v>109</v>
      </c>
      <c r="I217" s="1">
        <v>7</v>
      </c>
      <c r="J217" s="1">
        <v>2</v>
      </c>
      <c r="K217" s="1">
        <v>96.33</v>
      </c>
      <c r="L217" s="1">
        <v>1</v>
      </c>
      <c r="M217" s="1" t="s">
        <v>4</v>
      </c>
      <c r="N217" s="1" t="s">
        <v>6</v>
      </c>
      <c r="O217" s="1">
        <f t="shared" si="38"/>
        <v>5</v>
      </c>
      <c r="P217" s="1">
        <f t="shared" si="39"/>
        <v>3</v>
      </c>
      <c r="Q217" s="1">
        <f t="shared" si="40"/>
        <v>1993</v>
      </c>
      <c r="R217" s="1">
        <f t="shared" si="41"/>
        <v>6</v>
      </c>
      <c r="S217" s="1" t="str">
        <f t="shared" si="43"/>
        <v>Slow</v>
      </c>
      <c r="T217" s="1" t="str">
        <f t="shared" si="44"/>
        <v>Ok</v>
      </c>
      <c r="U217" s="1" t="b">
        <f t="shared" si="45"/>
        <v>0</v>
      </c>
      <c r="V217" s="1">
        <f t="shared" si="46"/>
        <v>0</v>
      </c>
      <c r="W217" s="1" t="str">
        <f>VLOOKUP(K217,Master!$G$8:$H$12,2,1)</f>
        <v>Slow</v>
      </c>
      <c r="X217" s="1" t="str">
        <f>HLOOKUP(K217,Master!$F$3:$J$4,2,1)</f>
        <v>Slow</v>
      </c>
      <c r="Y217" s="1" t="s">
        <v>627</v>
      </c>
      <c r="Z217" s="1" t="s">
        <v>830</v>
      </c>
      <c r="AA217" s="1">
        <f>SEARCH("(",Sheet7!A217,1)</f>
        <v>9</v>
      </c>
      <c r="AB217" s="1">
        <f>SEARCH(")",Sheet7!A217,1)</f>
        <v>13</v>
      </c>
      <c r="AC217" s="1" t="str">
        <f>MID(Sheet7!A217,SEARCH("(",Sheet7!A217,1)+1,SEARCH(")",Sheet7!A217,1)-SEARCH("(",Sheet7!A217,1)-1)</f>
        <v>Eng</v>
      </c>
      <c r="AD217" s="1">
        <f>SEARCH(" ",Sheet7!A217,1)</f>
        <v>3</v>
      </c>
      <c r="AE217" s="1" t="str">
        <f>LEFT(Sheet7!A217,SEARCH(" ",Sheet7!A217,1)-1)</f>
        <v>GA</v>
      </c>
      <c r="AF217" s="1" t="str">
        <f>MID(Sheet7!A217,SEARCH(" ",Sheet7!A217,1)+1,SEARCH("(",Sheet7!A217,1)-SEARCH(" ",Sheet7!A217,1)-2)</f>
        <v>Hick</v>
      </c>
      <c r="AG217" s="1">
        <f t="shared" si="47"/>
        <v>4</v>
      </c>
      <c r="AH217" s="1" t="str">
        <f t="shared" si="48"/>
        <v>HICK</v>
      </c>
      <c r="AI217" s="1" t="str">
        <f t="shared" si="42"/>
        <v>GA Hick belongs to England</v>
      </c>
    </row>
    <row r="218" spans="1:35" x14ac:dyDescent="0.3">
      <c r="A218" s="1">
        <v>217</v>
      </c>
      <c r="B218" s="2">
        <v>34051</v>
      </c>
      <c r="C218" t="s">
        <v>224</v>
      </c>
      <c r="D218" s="1">
        <v>114</v>
      </c>
      <c r="E218" s="1" t="s">
        <v>432</v>
      </c>
      <c r="F218" s="1">
        <v>156</v>
      </c>
      <c r="H218" s="1">
        <v>116</v>
      </c>
      <c r="I218" s="1">
        <v>11</v>
      </c>
      <c r="J218" s="1">
        <v>1</v>
      </c>
      <c r="K218" s="1">
        <v>98.27</v>
      </c>
      <c r="L218" s="1">
        <v>2</v>
      </c>
      <c r="M218" s="1" t="s">
        <v>9</v>
      </c>
      <c r="N218" s="1" t="s">
        <v>37</v>
      </c>
      <c r="O218" s="1">
        <f t="shared" si="38"/>
        <v>23</v>
      </c>
      <c r="P218" s="1">
        <f t="shared" si="39"/>
        <v>3</v>
      </c>
      <c r="Q218" s="1">
        <f t="shared" si="40"/>
        <v>1993</v>
      </c>
      <c r="R218" s="1">
        <f t="shared" si="41"/>
        <v>3</v>
      </c>
      <c r="S218" s="1" t="str">
        <f t="shared" si="43"/>
        <v>Slow</v>
      </c>
      <c r="T218" s="1" t="str">
        <f t="shared" si="44"/>
        <v>Ok</v>
      </c>
      <c r="U218" s="1" t="b">
        <f t="shared" si="45"/>
        <v>0</v>
      </c>
      <c r="V218" s="1">
        <f t="shared" si="46"/>
        <v>0</v>
      </c>
      <c r="W218" s="1" t="str">
        <f>VLOOKUP(K218,Master!$G$8:$H$12,2,1)</f>
        <v>Slow</v>
      </c>
      <c r="X218" s="1" t="str">
        <f>HLOOKUP(K218,Master!$F$3:$J$4,2,1)</f>
        <v>Slow</v>
      </c>
      <c r="Y218" s="1" t="s">
        <v>626</v>
      </c>
      <c r="Z218" s="1" t="s">
        <v>831</v>
      </c>
      <c r="AA218" s="1">
        <f>SEARCH("(",Sheet7!A218,1)</f>
        <v>9</v>
      </c>
      <c r="AB218" s="1">
        <f>SEARCH(")",Sheet7!A218,1)</f>
        <v>12</v>
      </c>
      <c r="AC218" s="1" t="str">
        <f>MID(Sheet7!A218,SEARCH("(",Sheet7!A218,1)+1,SEARCH(")",Sheet7!A218,1)-SEARCH("(",Sheet7!A218,1)-1)</f>
        <v>WI</v>
      </c>
      <c r="AD218" s="1">
        <f>SEARCH(" ",Sheet7!A218,1)</f>
        <v>3</v>
      </c>
      <c r="AE218" s="1" t="str">
        <f>LEFT(Sheet7!A218,SEARCH(" ",Sheet7!A218,1)-1)</f>
        <v>BC</v>
      </c>
      <c r="AF218" s="1" t="str">
        <f>MID(Sheet7!A218,SEARCH(" ",Sheet7!A218,1)+1,SEARCH("(",Sheet7!A218,1)-SEARCH(" ",Sheet7!A218,1)-2)</f>
        <v>Lara</v>
      </c>
      <c r="AG218" s="1">
        <f t="shared" si="47"/>
        <v>4</v>
      </c>
      <c r="AH218" s="1" t="str">
        <f t="shared" si="48"/>
        <v>LARA</v>
      </c>
      <c r="AI218" s="1" t="str">
        <f t="shared" si="42"/>
        <v>BC Lara belongs to West Indies</v>
      </c>
    </row>
    <row r="219" spans="1:35" x14ac:dyDescent="0.3">
      <c r="A219" s="1">
        <v>218</v>
      </c>
      <c r="B219" s="2">
        <v>34055</v>
      </c>
      <c r="C219" t="s">
        <v>67</v>
      </c>
      <c r="D219" s="1">
        <v>108</v>
      </c>
      <c r="E219" s="1" t="s">
        <v>432</v>
      </c>
      <c r="F219" s="1">
        <v>166</v>
      </c>
      <c r="H219" s="1">
        <v>131</v>
      </c>
      <c r="I219" s="1">
        <v>7</v>
      </c>
      <c r="J219" s="1">
        <v>1</v>
      </c>
      <c r="K219" s="1">
        <v>82.44</v>
      </c>
      <c r="L219" s="1">
        <v>1</v>
      </c>
      <c r="M219" s="1" t="s">
        <v>31</v>
      </c>
      <c r="N219" s="1" t="s">
        <v>22</v>
      </c>
      <c r="O219" s="1">
        <f t="shared" si="38"/>
        <v>27</v>
      </c>
      <c r="P219" s="1">
        <f t="shared" si="39"/>
        <v>3</v>
      </c>
      <c r="Q219" s="1">
        <f t="shared" si="40"/>
        <v>1993</v>
      </c>
      <c r="R219" s="1">
        <f t="shared" si="41"/>
        <v>7</v>
      </c>
      <c r="S219" s="1" t="str">
        <f t="shared" si="43"/>
        <v>Slow</v>
      </c>
      <c r="T219" s="1" t="str">
        <f t="shared" si="44"/>
        <v>Ok</v>
      </c>
      <c r="U219" s="1" t="b">
        <f t="shared" si="45"/>
        <v>0</v>
      </c>
      <c r="V219" s="1">
        <f t="shared" si="46"/>
        <v>0</v>
      </c>
      <c r="W219" s="1" t="str">
        <f>VLOOKUP(K219,Master!$G$8:$H$12,2,1)</f>
        <v>Slow</v>
      </c>
      <c r="X219" s="1" t="str">
        <f>HLOOKUP(K219,Master!$F$3:$J$4,2,1)</f>
        <v>Slow</v>
      </c>
      <c r="Y219" s="1" t="s">
        <v>628</v>
      </c>
      <c r="Z219" s="1" t="s">
        <v>834</v>
      </c>
      <c r="AA219" s="1">
        <f>SEARCH("(",Sheet7!A219,1)</f>
        <v>10</v>
      </c>
      <c r="AB219" s="1">
        <f>SEARCH(")",Sheet7!A219,1)</f>
        <v>14</v>
      </c>
      <c r="AC219" s="1" t="str">
        <f>MID(Sheet7!A219,SEARCH("(",Sheet7!A219,1)+1,SEARCH(")",Sheet7!A219,1)-SEARCH("(",Sheet7!A219,1)-1)</f>
        <v>Aus</v>
      </c>
      <c r="AD219" s="1">
        <f>SEARCH(" ",Sheet7!A219,1)</f>
        <v>3</v>
      </c>
      <c r="AE219" s="1" t="str">
        <f>LEFT(Sheet7!A219,SEARCH(" ",Sheet7!A219,1)-1)</f>
        <v>ME</v>
      </c>
      <c r="AF219" s="1" t="str">
        <f>MID(Sheet7!A219,SEARCH(" ",Sheet7!A219,1)+1,SEARCH("(",Sheet7!A219,1)-SEARCH(" ",Sheet7!A219,1)-2)</f>
        <v>Waugh</v>
      </c>
      <c r="AG219" s="1">
        <f t="shared" si="47"/>
        <v>5</v>
      </c>
      <c r="AH219" s="1" t="str">
        <f t="shared" si="48"/>
        <v>WAUGH</v>
      </c>
      <c r="AI219" s="1" t="str">
        <f t="shared" si="42"/>
        <v>ME Waugh belongs to Australia</v>
      </c>
    </row>
    <row r="220" spans="1:35" x14ac:dyDescent="0.3">
      <c r="A220" s="1">
        <v>219</v>
      </c>
      <c r="B220" s="2">
        <v>34110</v>
      </c>
      <c r="C220" t="s">
        <v>158</v>
      </c>
      <c r="D220" s="1">
        <v>167</v>
      </c>
      <c r="E220" s="1" t="s">
        <v>430</v>
      </c>
      <c r="F220" s="1">
        <v>208</v>
      </c>
      <c r="H220" s="1">
        <v>163</v>
      </c>
      <c r="I220" s="1">
        <v>17</v>
      </c>
      <c r="J220" s="1">
        <v>3</v>
      </c>
      <c r="K220" s="1">
        <v>102.45</v>
      </c>
      <c r="L220" s="1">
        <v>1</v>
      </c>
      <c r="M220" s="2" t="s">
        <v>18</v>
      </c>
      <c r="N220" s="1" t="s">
        <v>32</v>
      </c>
      <c r="O220" s="1">
        <f t="shared" si="38"/>
        <v>21</v>
      </c>
      <c r="P220" s="1">
        <f t="shared" si="39"/>
        <v>5</v>
      </c>
      <c r="Q220" s="1">
        <f t="shared" si="40"/>
        <v>1993</v>
      </c>
      <c r="R220" s="1">
        <f t="shared" si="41"/>
        <v>6</v>
      </c>
      <c r="S220" s="1" t="str">
        <f t="shared" si="43"/>
        <v>Ok</v>
      </c>
      <c r="T220" s="1" t="str">
        <f t="shared" si="44"/>
        <v>Ok</v>
      </c>
      <c r="U220" s="1" t="b">
        <f t="shared" si="45"/>
        <v>0</v>
      </c>
      <c r="V220" s="1">
        <f t="shared" si="46"/>
        <v>0</v>
      </c>
      <c r="W220" s="1" t="str">
        <f>VLOOKUP(K220,Master!$G$8:$H$12,2,1)</f>
        <v>Ok</v>
      </c>
      <c r="X220" s="1" t="str">
        <f>HLOOKUP(K220,Master!$F$3:$J$4,2,1)</f>
        <v>Ok</v>
      </c>
      <c r="Y220" s="1" t="s">
        <v>613</v>
      </c>
      <c r="Z220" s="1" t="s">
        <v>830</v>
      </c>
      <c r="AA220" s="1">
        <f>SEARCH("(",Sheet7!A220,1)</f>
        <v>10</v>
      </c>
      <c r="AB220" s="1">
        <f>SEARCH(")",Sheet7!A220,1)</f>
        <v>14</v>
      </c>
      <c r="AC220" s="1" t="str">
        <f>MID(Sheet7!A220,SEARCH("(",Sheet7!A220,1)+1,SEARCH(")",Sheet7!A220,1)-SEARCH("(",Sheet7!A220,1)-1)</f>
        <v>Eng</v>
      </c>
      <c r="AD220" s="1">
        <f>SEARCH(" ",Sheet7!A220,1)</f>
        <v>3</v>
      </c>
      <c r="AE220" s="1" t="str">
        <f>LEFT(Sheet7!A220,SEARCH(" ",Sheet7!A220,1)-1)</f>
        <v>RA</v>
      </c>
      <c r="AF220" s="1" t="str">
        <f>MID(Sheet7!A220,SEARCH(" ",Sheet7!A220,1)+1,SEARCH("(",Sheet7!A220,1)-SEARCH(" ",Sheet7!A220,1)-2)</f>
        <v>Smith</v>
      </c>
      <c r="AG220" s="1">
        <f t="shared" si="47"/>
        <v>5</v>
      </c>
      <c r="AH220" s="1" t="str">
        <f t="shared" si="48"/>
        <v>SMITH</v>
      </c>
      <c r="AI220" s="1" t="str">
        <f t="shared" si="42"/>
        <v>RA Smith belongs to England</v>
      </c>
    </row>
    <row r="221" spans="1:35" x14ac:dyDescent="0.3">
      <c r="A221" s="1">
        <v>220</v>
      </c>
      <c r="B221" s="2">
        <v>34110</v>
      </c>
      <c r="C221" t="s">
        <v>67</v>
      </c>
      <c r="D221" s="1">
        <v>113</v>
      </c>
      <c r="E221" s="1" t="s">
        <v>432</v>
      </c>
      <c r="F221" s="1">
        <v>168</v>
      </c>
      <c r="H221" s="1">
        <v>122</v>
      </c>
      <c r="I221" s="1">
        <v>8</v>
      </c>
      <c r="J221" s="1">
        <v>0</v>
      </c>
      <c r="K221" s="1">
        <v>92.62</v>
      </c>
      <c r="L221" s="1">
        <v>2</v>
      </c>
      <c r="M221" s="1" t="s">
        <v>34</v>
      </c>
      <c r="N221" s="1" t="s">
        <v>32</v>
      </c>
      <c r="O221" s="1">
        <f t="shared" si="38"/>
        <v>21</v>
      </c>
      <c r="P221" s="1">
        <f t="shared" si="39"/>
        <v>5</v>
      </c>
      <c r="Q221" s="1">
        <f t="shared" si="40"/>
        <v>1993</v>
      </c>
      <c r="R221" s="1">
        <f t="shared" si="41"/>
        <v>6</v>
      </c>
      <c r="S221" s="1" t="str">
        <f t="shared" si="43"/>
        <v>Slow</v>
      </c>
      <c r="T221" s="1" t="str">
        <f t="shared" si="44"/>
        <v>Ok</v>
      </c>
      <c r="U221" s="1" t="b">
        <f t="shared" si="45"/>
        <v>0</v>
      </c>
      <c r="V221" s="1">
        <f t="shared" si="46"/>
        <v>0</v>
      </c>
      <c r="W221" s="1" t="str">
        <f>VLOOKUP(K221,Master!$G$8:$H$12,2,1)</f>
        <v>Slow</v>
      </c>
      <c r="X221" s="1" t="str">
        <f>HLOOKUP(K221,Master!$F$3:$J$4,2,1)</f>
        <v>Slow</v>
      </c>
      <c r="Y221" s="1" t="s">
        <v>628</v>
      </c>
      <c r="Z221" s="1" t="s">
        <v>834</v>
      </c>
      <c r="AA221" s="1">
        <f>SEARCH("(",Sheet7!A221,1)</f>
        <v>10</v>
      </c>
      <c r="AB221" s="1">
        <f>SEARCH(")",Sheet7!A221,1)</f>
        <v>14</v>
      </c>
      <c r="AC221" s="1" t="str">
        <f>MID(Sheet7!A221,SEARCH("(",Sheet7!A221,1)+1,SEARCH(")",Sheet7!A221,1)-SEARCH("(",Sheet7!A221,1)-1)</f>
        <v>Aus</v>
      </c>
      <c r="AD221" s="1">
        <f>SEARCH(" ",Sheet7!A221,1)</f>
        <v>3</v>
      </c>
      <c r="AE221" s="1" t="str">
        <f>LEFT(Sheet7!A221,SEARCH(" ",Sheet7!A221,1)-1)</f>
        <v>ME</v>
      </c>
      <c r="AF221" s="1" t="str">
        <f>MID(Sheet7!A221,SEARCH(" ",Sheet7!A221,1)+1,SEARCH("(",Sheet7!A221,1)-SEARCH(" ",Sheet7!A221,1)-2)</f>
        <v>Waugh</v>
      </c>
      <c r="AG221" s="1">
        <f t="shared" si="47"/>
        <v>5</v>
      </c>
      <c r="AH221" s="1" t="str">
        <f t="shared" si="48"/>
        <v>WAUGH</v>
      </c>
      <c r="AI221" s="1" t="str">
        <f t="shared" si="42"/>
        <v>ME Waugh belongs to Australia</v>
      </c>
    </row>
    <row r="222" spans="1:35" x14ac:dyDescent="0.3">
      <c r="A222" s="1">
        <v>221</v>
      </c>
      <c r="B222" s="2">
        <v>34272</v>
      </c>
      <c r="C222" t="s">
        <v>343</v>
      </c>
      <c r="D222" s="1">
        <v>113</v>
      </c>
      <c r="E222" s="1" t="s">
        <v>430</v>
      </c>
      <c r="F222" s="1" t="s">
        <v>214</v>
      </c>
      <c r="H222" s="1">
        <v>134</v>
      </c>
      <c r="I222" s="1">
        <v>5</v>
      </c>
      <c r="J222" s="1">
        <v>0</v>
      </c>
      <c r="K222" s="1">
        <v>84.32</v>
      </c>
      <c r="L222" s="1">
        <v>1</v>
      </c>
      <c r="M222" s="1" t="s">
        <v>13</v>
      </c>
      <c r="N222" s="1" t="s">
        <v>14</v>
      </c>
      <c r="O222" s="1">
        <f t="shared" si="38"/>
        <v>30</v>
      </c>
      <c r="P222" s="1">
        <f t="shared" si="39"/>
        <v>10</v>
      </c>
      <c r="Q222" s="1">
        <f t="shared" si="40"/>
        <v>1993</v>
      </c>
      <c r="R222" s="1">
        <f t="shared" si="41"/>
        <v>7</v>
      </c>
      <c r="S222" s="1" t="str">
        <f t="shared" si="43"/>
        <v>Slow</v>
      </c>
      <c r="T222" s="1" t="str">
        <f t="shared" si="44"/>
        <v>Ok</v>
      </c>
      <c r="U222" s="1" t="b">
        <f t="shared" si="45"/>
        <v>0</v>
      </c>
      <c r="V222" s="1">
        <f t="shared" si="46"/>
        <v>0</v>
      </c>
      <c r="W222" s="1" t="str">
        <f>VLOOKUP(K222,Master!$G$8:$H$12,2,1)</f>
        <v>Slow</v>
      </c>
      <c r="X222" s="1" t="str">
        <f>HLOOKUP(K222,Master!$F$3:$J$4,2,1)</f>
        <v>Slow</v>
      </c>
      <c r="Y222" s="1" t="s">
        <v>629</v>
      </c>
      <c r="Z222" s="1" t="s">
        <v>833</v>
      </c>
      <c r="AA222" s="1">
        <f>SEARCH("(",Sheet7!A222,1)</f>
        <v>14</v>
      </c>
      <c r="AB222" s="1">
        <f>SEARCH(")",Sheet7!A222,1)</f>
        <v>18</v>
      </c>
      <c r="AC222" s="1" t="str">
        <f>MID(Sheet7!A222,SEARCH("(",Sheet7!A222,1)+1,SEARCH(")",Sheet7!A222,1)-SEARCH("(",Sheet7!A222,1)-1)</f>
        <v>Pak</v>
      </c>
      <c r="AD222" s="1">
        <f>SEARCH(" ",Sheet7!A222,1)</f>
        <v>5</v>
      </c>
      <c r="AE222" s="1" t="str">
        <f>LEFT(Sheet7!A222,SEARCH(" ",Sheet7!A222,1)-1)</f>
        <v>Asif</v>
      </c>
      <c r="AF222" s="1" t="str">
        <f>MID(Sheet7!A222,SEARCH(" ",Sheet7!A222,1)+1,SEARCH("(",Sheet7!A222,1)-SEARCH(" ",Sheet7!A222,1)-2)</f>
        <v>Mujtaba</v>
      </c>
      <c r="AG222" s="1">
        <f t="shared" si="47"/>
        <v>7</v>
      </c>
      <c r="AH222" s="1" t="str">
        <f t="shared" si="48"/>
        <v>MUJTABA</v>
      </c>
      <c r="AI222" s="1" t="str">
        <f t="shared" si="42"/>
        <v>Asif Mujtaba belongs to Pakistan</v>
      </c>
    </row>
    <row r="223" spans="1:35" x14ac:dyDescent="0.3">
      <c r="A223" s="1">
        <v>222</v>
      </c>
      <c r="B223" s="2">
        <v>34272</v>
      </c>
      <c r="C223" t="s">
        <v>63</v>
      </c>
      <c r="D223" s="1">
        <v>107</v>
      </c>
      <c r="E223" s="1" t="s">
        <v>432</v>
      </c>
      <c r="F223" s="1" t="s">
        <v>214</v>
      </c>
      <c r="H223" s="1">
        <v>108</v>
      </c>
      <c r="I223" s="1">
        <v>11</v>
      </c>
      <c r="J223" s="1">
        <v>2</v>
      </c>
      <c r="K223" s="1">
        <v>99.07</v>
      </c>
      <c r="L223" s="1">
        <v>1</v>
      </c>
      <c r="M223" s="1" t="s">
        <v>13</v>
      </c>
      <c r="N223" s="1" t="s">
        <v>14</v>
      </c>
      <c r="O223" s="1">
        <f t="shared" si="38"/>
        <v>30</v>
      </c>
      <c r="P223" s="1">
        <f t="shared" si="39"/>
        <v>10</v>
      </c>
      <c r="Q223" s="1">
        <f t="shared" si="40"/>
        <v>1993</v>
      </c>
      <c r="R223" s="1">
        <f t="shared" si="41"/>
        <v>7</v>
      </c>
      <c r="S223" s="1" t="str">
        <f t="shared" si="43"/>
        <v>Slow</v>
      </c>
      <c r="T223" s="1" t="str">
        <f t="shared" si="44"/>
        <v>Ok</v>
      </c>
      <c r="U223" s="1" t="b">
        <f t="shared" si="45"/>
        <v>0</v>
      </c>
      <c r="V223" s="1">
        <f t="shared" si="46"/>
        <v>0</v>
      </c>
      <c r="W223" s="1" t="str">
        <f>VLOOKUP(K223,Master!$G$8:$H$12,2,1)</f>
        <v>Slow</v>
      </c>
      <c r="X223" s="1" t="str">
        <f>HLOOKUP(K223,Master!$F$3:$J$4,2,1)</f>
        <v>Slow</v>
      </c>
      <c r="Y223" s="1" t="s">
        <v>611</v>
      </c>
      <c r="Z223" s="1" t="s">
        <v>833</v>
      </c>
      <c r="AA223" s="1">
        <f>SEARCH("(",Sheet7!A223,1)</f>
        <v>13</v>
      </c>
      <c r="AB223" s="1">
        <f>SEARCH(")",Sheet7!A223,1)</f>
        <v>17</v>
      </c>
      <c r="AC223" s="1" t="str">
        <f>MID(Sheet7!A223,SEARCH("(",Sheet7!A223,1)+1,SEARCH(")",Sheet7!A223,1)-SEARCH("(",Sheet7!A223,1)-1)</f>
        <v>Pak</v>
      </c>
      <c r="AD223" s="1">
        <f>SEARCH(" ",Sheet7!A223,1)</f>
        <v>6</v>
      </c>
      <c r="AE223" s="1" t="str">
        <f>LEFT(Sheet7!A223,SEARCH(" ",Sheet7!A223,1)-1)</f>
        <v>Saeed</v>
      </c>
      <c r="AF223" s="1" t="str">
        <f>MID(Sheet7!A223,SEARCH(" ",Sheet7!A223,1)+1,SEARCH("(",Sheet7!A223,1)-SEARCH(" ",Sheet7!A223,1)-2)</f>
        <v>Anwar</v>
      </c>
      <c r="AG223" s="1">
        <f t="shared" si="47"/>
        <v>5</v>
      </c>
      <c r="AH223" s="1" t="str">
        <f t="shared" si="48"/>
        <v>ANWAR</v>
      </c>
      <c r="AI223" s="1" t="str">
        <f t="shared" si="42"/>
        <v>Saeed Anwar belongs to Pakistan</v>
      </c>
    </row>
    <row r="224" spans="1:35" x14ac:dyDescent="0.3">
      <c r="A224" s="1">
        <v>223</v>
      </c>
      <c r="B224" s="2">
        <v>34274</v>
      </c>
      <c r="C224" t="s">
        <v>63</v>
      </c>
      <c r="D224" s="1">
        <v>131</v>
      </c>
      <c r="E224" s="1" t="s">
        <v>432</v>
      </c>
      <c r="F224" s="1" t="s">
        <v>214</v>
      </c>
      <c r="H224" s="1">
        <v>141</v>
      </c>
      <c r="I224" s="1">
        <v>12</v>
      </c>
      <c r="J224" s="1">
        <v>3</v>
      </c>
      <c r="K224" s="1">
        <v>92.9</v>
      </c>
      <c r="L224" s="1">
        <v>2</v>
      </c>
      <c r="M224" s="1" t="s">
        <v>11</v>
      </c>
      <c r="N224" s="1" t="s">
        <v>14</v>
      </c>
      <c r="O224" s="1">
        <f t="shared" si="38"/>
        <v>1</v>
      </c>
      <c r="P224" s="1">
        <f t="shared" si="39"/>
        <v>11</v>
      </c>
      <c r="Q224" s="1">
        <f t="shared" si="40"/>
        <v>1993</v>
      </c>
      <c r="R224" s="1">
        <f t="shared" si="41"/>
        <v>2</v>
      </c>
      <c r="S224" s="1" t="str">
        <f t="shared" si="43"/>
        <v>Slow</v>
      </c>
      <c r="T224" s="1" t="str">
        <f t="shared" si="44"/>
        <v>Ok</v>
      </c>
      <c r="U224" s="1" t="b">
        <f t="shared" si="45"/>
        <v>0</v>
      </c>
      <c r="V224" s="1">
        <f t="shared" si="46"/>
        <v>0</v>
      </c>
      <c r="W224" s="1" t="str">
        <f>VLOOKUP(K224,Master!$G$8:$H$12,2,1)</f>
        <v>Slow</v>
      </c>
      <c r="X224" s="1" t="str">
        <f>HLOOKUP(K224,Master!$F$3:$J$4,2,1)</f>
        <v>Slow</v>
      </c>
      <c r="Y224" s="1" t="s">
        <v>611</v>
      </c>
      <c r="Z224" s="1" t="s">
        <v>833</v>
      </c>
      <c r="AA224" s="1">
        <f>SEARCH("(",Sheet7!A224,1)</f>
        <v>13</v>
      </c>
      <c r="AB224" s="1">
        <f>SEARCH(")",Sheet7!A224,1)</f>
        <v>17</v>
      </c>
      <c r="AC224" s="1" t="str">
        <f>MID(Sheet7!A224,SEARCH("(",Sheet7!A224,1)+1,SEARCH(")",Sheet7!A224,1)-SEARCH("(",Sheet7!A224,1)-1)</f>
        <v>Pak</v>
      </c>
      <c r="AD224" s="1">
        <f>SEARCH(" ",Sheet7!A224,1)</f>
        <v>6</v>
      </c>
      <c r="AE224" s="1" t="str">
        <f>LEFT(Sheet7!A224,SEARCH(" ",Sheet7!A224,1)-1)</f>
        <v>Saeed</v>
      </c>
      <c r="AF224" s="1" t="str">
        <f>MID(Sheet7!A224,SEARCH(" ",Sheet7!A224,1)+1,SEARCH("(",Sheet7!A224,1)-SEARCH(" ",Sheet7!A224,1)-2)</f>
        <v>Anwar</v>
      </c>
      <c r="AG224" s="1">
        <f t="shared" si="47"/>
        <v>5</v>
      </c>
      <c r="AH224" s="1" t="str">
        <f t="shared" si="48"/>
        <v>ANWAR</v>
      </c>
      <c r="AI224" s="1" t="str">
        <f t="shared" si="42"/>
        <v>Saeed Anwar belongs to Pakistan</v>
      </c>
    </row>
    <row r="225" spans="1:35" x14ac:dyDescent="0.3">
      <c r="A225" s="1">
        <v>224</v>
      </c>
      <c r="B225" s="2">
        <v>34275</v>
      </c>
      <c r="C225" t="s">
        <v>63</v>
      </c>
      <c r="D225" s="1">
        <v>111</v>
      </c>
      <c r="E225" s="1" t="s">
        <v>432</v>
      </c>
      <c r="F225" s="1" t="s">
        <v>214</v>
      </c>
      <c r="H225" s="1">
        <v>104</v>
      </c>
      <c r="I225" s="1">
        <v>11</v>
      </c>
      <c r="J225" s="1">
        <v>2</v>
      </c>
      <c r="K225" s="1">
        <v>106.73</v>
      </c>
      <c r="L225" s="1">
        <v>2</v>
      </c>
      <c r="M225" s="1" t="s">
        <v>13</v>
      </c>
      <c r="N225" s="1" t="s">
        <v>14</v>
      </c>
      <c r="O225" s="1">
        <f t="shared" si="38"/>
        <v>2</v>
      </c>
      <c r="P225" s="1">
        <f t="shared" si="39"/>
        <v>11</v>
      </c>
      <c r="Q225" s="1">
        <f t="shared" si="40"/>
        <v>1993</v>
      </c>
      <c r="R225" s="1">
        <f t="shared" si="41"/>
        <v>3</v>
      </c>
      <c r="S225" s="1" t="str">
        <f t="shared" si="43"/>
        <v>Ok</v>
      </c>
      <c r="T225" s="1" t="str">
        <f t="shared" si="44"/>
        <v>Ok</v>
      </c>
      <c r="U225" s="1" t="b">
        <f t="shared" si="45"/>
        <v>0</v>
      </c>
      <c r="V225" s="1">
        <f t="shared" si="46"/>
        <v>0</v>
      </c>
      <c r="W225" s="1" t="str">
        <f>VLOOKUP(K225,Master!$G$8:$H$12,2,1)</f>
        <v>Ok</v>
      </c>
      <c r="X225" s="1" t="str">
        <f>HLOOKUP(K225,Master!$F$3:$J$4,2,1)</f>
        <v>Ok</v>
      </c>
      <c r="Y225" s="1" t="s">
        <v>611</v>
      </c>
      <c r="Z225" s="1" t="s">
        <v>833</v>
      </c>
      <c r="AA225" s="1">
        <f>SEARCH("(",Sheet7!A225,1)</f>
        <v>13</v>
      </c>
      <c r="AB225" s="1">
        <f>SEARCH(")",Sheet7!A225,1)</f>
        <v>17</v>
      </c>
      <c r="AC225" s="1" t="str">
        <f>MID(Sheet7!A225,SEARCH("(",Sheet7!A225,1)+1,SEARCH(")",Sheet7!A225,1)-SEARCH("(",Sheet7!A225,1)-1)</f>
        <v>Pak</v>
      </c>
      <c r="AD225" s="1">
        <f>SEARCH(" ",Sheet7!A225,1)</f>
        <v>6</v>
      </c>
      <c r="AE225" s="1" t="str">
        <f>LEFT(Sheet7!A225,SEARCH(" ",Sheet7!A225,1)-1)</f>
        <v>Saeed</v>
      </c>
      <c r="AF225" s="1" t="str">
        <f>MID(Sheet7!A225,SEARCH(" ",Sheet7!A225,1)+1,SEARCH("(",Sheet7!A225,1)-SEARCH(" ",Sheet7!A225,1)-2)</f>
        <v>Anwar</v>
      </c>
      <c r="AG225" s="1">
        <f t="shared" si="47"/>
        <v>5</v>
      </c>
      <c r="AH225" s="1" t="str">
        <f t="shared" si="48"/>
        <v>ANWAR</v>
      </c>
      <c r="AI225" s="1" t="str">
        <f t="shared" si="42"/>
        <v>Saeed Anwar belongs to Pakistan</v>
      </c>
    </row>
    <row r="226" spans="1:35" x14ac:dyDescent="0.3">
      <c r="A226" s="1">
        <v>225</v>
      </c>
      <c r="B226" s="2">
        <v>34278</v>
      </c>
      <c r="C226" t="s">
        <v>224</v>
      </c>
      <c r="D226" s="1">
        <v>153</v>
      </c>
      <c r="E226" s="1" t="s">
        <v>432</v>
      </c>
      <c r="F226" s="1" t="s">
        <v>214</v>
      </c>
      <c r="H226" s="1">
        <v>143</v>
      </c>
      <c r="I226" s="1">
        <v>21</v>
      </c>
      <c r="J226" s="1">
        <v>0</v>
      </c>
      <c r="K226" s="1">
        <v>106.99</v>
      </c>
      <c r="L226" s="1">
        <v>2</v>
      </c>
      <c r="M226" s="1" t="s">
        <v>9</v>
      </c>
      <c r="N226" s="1" t="s">
        <v>14</v>
      </c>
      <c r="O226" s="1">
        <f t="shared" si="38"/>
        <v>5</v>
      </c>
      <c r="P226" s="1">
        <f t="shared" si="39"/>
        <v>11</v>
      </c>
      <c r="Q226" s="1">
        <f t="shared" si="40"/>
        <v>1993</v>
      </c>
      <c r="R226" s="1">
        <f t="shared" si="41"/>
        <v>6</v>
      </c>
      <c r="S226" s="1" t="str">
        <f t="shared" si="43"/>
        <v>Ok</v>
      </c>
      <c r="T226" s="1" t="str">
        <f t="shared" si="44"/>
        <v>Ok</v>
      </c>
      <c r="U226" s="1" t="b">
        <f t="shared" si="45"/>
        <v>0</v>
      </c>
      <c r="V226" s="1">
        <f t="shared" si="46"/>
        <v>0</v>
      </c>
      <c r="W226" s="1" t="str">
        <f>VLOOKUP(K226,Master!$G$8:$H$12,2,1)</f>
        <v>Ok</v>
      </c>
      <c r="X226" s="1" t="str">
        <f>HLOOKUP(K226,Master!$F$3:$J$4,2,1)</f>
        <v>Ok</v>
      </c>
      <c r="Y226" s="1" t="s">
        <v>626</v>
      </c>
      <c r="Z226" s="1" t="s">
        <v>831</v>
      </c>
      <c r="AA226" s="1">
        <f>SEARCH("(",Sheet7!A226,1)</f>
        <v>9</v>
      </c>
      <c r="AB226" s="1">
        <f>SEARCH(")",Sheet7!A226,1)</f>
        <v>12</v>
      </c>
      <c r="AC226" s="1" t="str">
        <f>MID(Sheet7!A226,SEARCH("(",Sheet7!A226,1)+1,SEARCH(")",Sheet7!A226,1)-SEARCH("(",Sheet7!A226,1)-1)</f>
        <v>WI</v>
      </c>
      <c r="AD226" s="1">
        <f>SEARCH(" ",Sheet7!A226,1)</f>
        <v>3</v>
      </c>
      <c r="AE226" s="1" t="str">
        <f>LEFT(Sheet7!A226,SEARCH(" ",Sheet7!A226,1)-1)</f>
        <v>BC</v>
      </c>
      <c r="AF226" s="1" t="str">
        <f>MID(Sheet7!A226,SEARCH(" ",Sheet7!A226,1)+1,SEARCH("(",Sheet7!A226,1)-SEARCH(" ",Sheet7!A226,1)-2)</f>
        <v>Lara</v>
      </c>
      <c r="AG226" s="1">
        <f t="shared" si="47"/>
        <v>4</v>
      </c>
      <c r="AH226" s="1" t="str">
        <f t="shared" si="48"/>
        <v>LARA</v>
      </c>
      <c r="AI226" s="1" t="str">
        <f t="shared" si="42"/>
        <v>BC Lara belongs to West Indies</v>
      </c>
    </row>
    <row r="227" spans="1:35" x14ac:dyDescent="0.3">
      <c r="A227" s="1">
        <v>226</v>
      </c>
      <c r="B227" s="2">
        <v>34278</v>
      </c>
      <c r="C227" t="s">
        <v>279</v>
      </c>
      <c r="D227" s="1">
        <v>127</v>
      </c>
      <c r="E227" s="1" t="s">
        <v>430</v>
      </c>
      <c r="F227" s="1" t="s">
        <v>214</v>
      </c>
      <c r="H227" s="1">
        <v>79</v>
      </c>
      <c r="I227" s="1">
        <v>12</v>
      </c>
      <c r="J227" s="1">
        <v>5</v>
      </c>
      <c r="K227" s="1">
        <v>160.75</v>
      </c>
      <c r="L227" s="1">
        <v>1</v>
      </c>
      <c r="M227" s="1" t="s">
        <v>11</v>
      </c>
      <c r="N227" s="1" t="s">
        <v>14</v>
      </c>
      <c r="O227" s="1">
        <f t="shared" si="38"/>
        <v>5</v>
      </c>
      <c r="P227" s="1">
        <f t="shared" si="39"/>
        <v>11</v>
      </c>
      <c r="Q227" s="1">
        <f t="shared" si="40"/>
        <v>1993</v>
      </c>
      <c r="R227" s="1">
        <f t="shared" si="41"/>
        <v>6</v>
      </c>
      <c r="S227" s="1" t="str">
        <f t="shared" si="43"/>
        <v>Good</v>
      </c>
      <c r="T227" s="1" t="str">
        <f t="shared" si="44"/>
        <v>Ok</v>
      </c>
      <c r="U227" s="1" t="b">
        <f t="shared" si="45"/>
        <v>0</v>
      </c>
      <c r="V227" s="1">
        <f t="shared" si="46"/>
        <v>1</v>
      </c>
      <c r="W227" s="1" t="str">
        <f>VLOOKUP(K227,Master!$G$8:$H$12,2,1)</f>
        <v>Good</v>
      </c>
      <c r="X227" s="1" t="str">
        <f>HLOOKUP(K227,Master!$F$3:$J$4,2,1)</f>
        <v>Good</v>
      </c>
      <c r="Y227" s="1" t="s">
        <v>630</v>
      </c>
      <c r="Z227" s="1" t="s">
        <v>833</v>
      </c>
      <c r="AA227" s="1">
        <f>SEARCH("(",Sheet7!A227,1)</f>
        <v>11</v>
      </c>
      <c r="AB227" s="1">
        <f>SEARCH(")",Sheet7!A227,1)</f>
        <v>15</v>
      </c>
      <c r="AC227" s="1" t="str">
        <f>MID(Sheet7!A227,SEARCH("(",Sheet7!A227,1)+1,SEARCH(")",Sheet7!A227,1)-SEARCH("(",Sheet7!A227,1)-1)</f>
        <v>Pak</v>
      </c>
      <c r="AD227" s="1">
        <f>SEARCH(" ",Sheet7!A227,1)</f>
        <v>6</v>
      </c>
      <c r="AE227" s="1" t="str">
        <f>LEFT(Sheet7!A227,SEARCH(" ",Sheet7!A227,1)-1)</f>
        <v>Basit</v>
      </c>
      <c r="AF227" s="1" t="str">
        <f>MID(Sheet7!A227,SEARCH(" ",Sheet7!A227,1)+1,SEARCH("(",Sheet7!A227,1)-SEARCH(" ",Sheet7!A227,1)-2)</f>
        <v>Ali</v>
      </c>
      <c r="AG227" s="1">
        <f t="shared" si="47"/>
        <v>3</v>
      </c>
      <c r="AH227" s="1" t="str">
        <f t="shared" si="48"/>
        <v>ALI</v>
      </c>
      <c r="AI227" s="1" t="str">
        <f t="shared" si="42"/>
        <v>Basit Ali belongs to Pakistan</v>
      </c>
    </row>
    <row r="228" spans="1:35" x14ac:dyDescent="0.3">
      <c r="A228" s="1">
        <v>227</v>
      </c>
      <c r="B228" s="2">
        <v>34282</v>
      </c>
      <c r="C228" t="s">
        <v>123</v>
      </c>
      <c r="D228" s="1">
        <v>104</v>
      </c>
      <c r="E228" s="1" t="s">
        <v>432</v>
      </c>
      <c r="F228" s="1" t="s">
        <v>214</v>
      </c>
      <c r="H228" s="1">
        <v>116</v>
      </c>
      <c r="I228" s="1">
        <v>7</v>
      </c>
      <c r="J228" s="1">
        <v>0</v>
      </c>
      <c r="K228" s="1">
        <v>89.65</v>
      </c>
      <c r="L228" s="1">
        <v>2</v>
      </c>
      <c r="M228" s="1" t="s">
        <v>11</v>
      </c>
      <c r="N228" s="1" t="s">
        <v>55</v>
      </c>
      <c r="O228" s="1">
        <f t="shared" si="38"/>
        <v>9</v>
      </c>
      <c r="P228" s="1">
        <f t="shared" si="39"/>
        <v>11</v>
      </c>
      <c r="Q228" s="1">
        <f t="shared" si="40"/>
        <v>1993</v>
      </c>
      <c r="R228" s="1">
        <f t="shared" si="41"/>
        <v>3</v>
      </c>
      <c r="S228" s="1" t="str">
        <f t="shared" si="43"/>
        <v>Slow</v>
      </c>
      <c r="T228" s="1" t="str">
        <f t="shared" si="44"/>
        <v>Ok</v>
      </c>
      <c r="U228" s="1" t="b">
        <f t="shared" si="45"/>
        <v>0</v>
      </c>
      <c r="V228" s="1">
        <f t="shared" si="46"/>
        <v>0</v>
      </c>
      <c r="W228" s="1" t="str">
        <f>VLOOKUP(K228,Master!$G$8:$H$12,2,1)</f>
        <v>Slow</v>
      </c>
      <c r="X228" s="1" t="str">
        <f>HLOOKUP(K228,Master!$F$3:$J$4,2,1)</f>
        <v>Slow</v>
      </c>
      <c r="Y228" s="1" t="s">
        <v>631</v>
      </c>
      <c r="Z228" s="1" t="s">
        <v>835</v>
      </c>
      <c r="AA228" s="1">
        <f>SEARCH("(",Sheet7!A228,1)</f>
        <v>17</v>
      </c>
      <c r="AB228" s="1">
        <f>SEARCH(")",Sheet7!A228,1)</f>
        <v>20</v>
      </c>
      <c r="AC228" s="1" t="str">
        <f>MID(Sheet7!A228,SEARCH("(",Sheet7!A228,1)+1,SEARCH(")",Sheet7!A228,1)-SEARCH("(",Sheet7!A228,1)-1)</f>
        <v>SL</v>
      </c>
      <c r="AD228" s="1">
        <f>SEARCH(" ",Sheet7!A228,1)</f>
        <v>3</v>
      </c>
      <c r="AE228" s="1" t="str">
        <f>LEFT(Sheet7!A228,SEARCH(" ",Sheet7!A228,1)-1)</f>
        <v>HP</v>
      </c>
      <c r="AF228" s="1" t="str">
        <f>MID(Sheet7!A228,SEARCH(" ",Sheet7!A228,1)+1,SEARCH("(",Sheet7!A228,1)-SEARCH(" ",Sheet7!A228,1)-2)</f>
        <v>Tillakaratne</v>
      </c>
      <c r="AG228" s="1">
        <f t="shared" si="47"/>
        <v>12</v>
      </c>
      <c r="AH228" s="1" t="str">
        <f t="shared" si="48"/>
        <v>TILLAKARATNE</v>
      </c>
      <c r="AI228" s="1" t="str">
        <f t="shared" si="42"/>
        <v>HP Tillakaratne belongs to Sri Lanka</v>
      </c>
    </row>
    <row r="229" spans="1:35" x14ac:dyDescent="0.3">
      <c r="A229" s="1">
        <v>228</v>
      </c>
      <c r="B229" s="2">
        <v>34355</v>
      </c>
      <c r="C229" t="s">
        <v>75</v>
      </c>
      <c r="D229" s="1">
        <v>112</v>
      </c>
      <c r="E229" s="1" t="s">
        <v>430</v>
      </c>
      <c r="F229" s="1">
        <v>199</v>
      </c>
      <c r="H229" s="1">
        <v>137</v>
      </c>
      <c r="I229" s="1">
        <v>8</v>
      </c>
      <c r="J229" s="1">
        <v>0</v>
      </c>
      <c r="K229" s="1">
        <v>81.75</v>
      </c>
      <c r="L229" s="1">
        <v>1</v>
      </c>
      <c r="M229" s="1" t="s">
        <v>18</v>
      </c>
      <c r="N229" s="1" t="s">
        <v>29</v>
      </c>
      <c r="O229" s="1">
        <f t="shared" si="38"/>
        <v>21</v>
      </c>
      <c r="P229" s="1">
        <f t="shared" si="39"/>
        <v>1</v>
      </c>
      <c r="Q229" s="1">
        <f t="shared" si="40"/>
        <v>1994</v>
      </c>
      <c r="R229" s="1">
        <f t="shared" si="41"/>
        <v>6</v>
      </c>
      <c r="S229" s="1" t="str">
        <f t="shared" si="43"/>
        <v>Slow</v>
      </c>
      <c r="T229" s="1" t="str">
        <f t="shared" si="44"/>
        <v>Ok</v>
      </c>
      <c r="U229" s="1" t="b">
        <f t="shared" si="45"/>
        <v>0</v>
      </c>
      <c r="V229" s="1">
        <f t="shared" si="46"/>
        <v>0</v>
      </c>
      <c r="W229" s="1" t="str">
        <f>VLOOKUP(K229,Master!$G$8:$H$12,2,1)</f>
        <v>Slow</v>
      </c>
      <c r="X229" s="1" t="str">
        <f>HLOOKUP(K229,Master!$F$3:$J$4,2,1)</f>
        <v>Slow</v>
      </c>
      <c r="Y229" s="1" t="s">
        <v>632</v>
      </c>
      <c r="Z229" s="1" t="s">
        <v>837</v>
      </c>
      <c r="AA229" s="1">
        <f>SEARCH("(",Sheet7!A229,1)</f>
        <v>11</v>
      </c>
      <c r="AB229" s="1">
        <f>SEARCH(")",Sheet7!A229,1)</f>
        <v>14</v>
      </c>
      <c r="AC229" s="1" t="str">
        <f>MID(Sheet7!A229,SEARCH("(",Sheet7!A229,1)+1,SEARCH(")",Sheet7!A229,1)-SEARCH("(",Sheet7!A229,1)-1)</f>
        <v>SA</v>
      </c>
      <c r="AD229" s="1">
        <f>SEARCH(" ",Sheet7!A229,1)</f>
        <v>2</v>
      </c>
      <c r="AE229" s="1" t="str">
        <f>LEFT(Sheet7!A229,SEARCH(" ",Sheet7!A229,1)-1)</f>
        <v>G</v>
      </c>
      <c r="AF229" s="1" t="str">
        <f>MID(Sheet7!A229,SEARCH(" ",Sheet7!A229,1)+1,SEARCH("(",Sheet7!A229,1)-SEARCH(" ",Sheet7!A229,1)-2)</f>
        <v>Kirsten</v>
      </c>
      <c r="AG229" s="1">
        <f t="shared" si="47"/>
        <v>7</v>
      </c>
      <c r="AH229" s="1" t="str">
        <f t="shared" si="48"/>
        <v>KIRSTEN</v>
      </c>
      <c r="AI229" s="1" t="e">
        <f t="shared" si="42"/>
        <v>#N/A</v>
      </c>
    </row>
    <row r="230" spans="1:35" x14ac:dyDescent="0.3">
      <c r="A230" s="1">
        <v>229</v>
      </c>
      <c r="B230" s="2">
        <v>34357</v>
      </c>
      <c r="C230" t="s">
        <v>67</v>
      </c>
      <c r="D230" s="1">
        <v>107</v>
      </c>
      <c r="E230" s="1" t="s">
        <v>432</v>
      </c>
      <c r="F230" s="1">
        <v>143</v>
      </c>
      <c r="H230" s="1">
        <v>111</v>
      </c>
      <c r="I230" s="1">
        <v>8</v>
      </c>
      <c r="J230" s="1">
        <v>0</v>
      </c>
      <c r="K230" s="1">
        <v>96.39</v>
      </c>
      <c r="L230" s="1">
        <v>1</v>
      </c>
      <c r="M230" s="1" t="s">
        <v>15</v>
      </c>
      <c r="N230" s="1" t="s">
        <v>56</v>
      </c>
      <c r="O230" s="1">
        <f t="shared" si="38"/>
        <v>23</v>
      </c>
      <c r="P230" s="1">
        <f t="shared" si="39"/>
        <v>1</v>
      </c>
      <c r="Q230" s="1">
        <f t="shared" si="40"/>
        <v>1994</v>
      </c>
      <c r="R230" s="1">
        <f t="shared" si="41"/>
        <v>1</v>
      </c>
      <c r="S230" s="1" t="str">
        <f t="shared" si="43"/>
        <v>Slow</v>
      </c>
      <c r="T230" s="1" t="str">
        <f t="shared" si="44"/>
        <v>Ok</v>
      </c>
      <c r="U230" s="1" t="b">
        <f t="shared" si="45"/>
        <v>0</v>
      </c>
      <c r="V230" s="1">
        <f t="shared" si="46"/>
        <v>0</v>
      </c>
      <c r="W230" s="1" t="str">
        <f>VLOOKUP(K230,Master!$G$8:$H$12,2,1)</f>
        <v>Slow</v>
      </c>
      <c r="X230" s="1" t="str">
        <f>HLOOKUP(K230,Master!$F$3:$J$4,2,1)</f>
        <v>Slow</v>
      </c>
      <c r="Y230" s="1" t="s">
        <v>628</v>
      </c>
      <c r="Z230" s="1" t="s">
        <v>834</v>
      </c>
      <c r="AA230" s="1">
        <f>SEARCH("(",Sheet7!A230,1)</f>
        <v>10</v>
      </c>
      <c r="AB230" s="1">
        <f>SEARCH(")",Sheet7!A230,1)</f>
        <v>14</v>
      </c>
      <c r="AC230" s="1" t="str">
        <f>MID(Sheet7!A230,SEARCH("(",Sheet7!A230,1)+1,SEARCH(")",Sheet7!A230,1)-SEARCH("(",Sheet7!A230,1)-1)</f>
        <v>Aus</v>
      </c>
      <c r="AD230" s="1">
        <f>SEARCH(" ",Sheet7!A230,1)</f>
        <v>3</v>
      </c>
      <c r="AE230" s="1" t="str">
        <f>LEFT(Sheet7!A230,SEARCH(" ",Sheet7!A230,1)-1)</f>
        <v>ME</v>
      </c>
      <c r="AF230" s="1" t="str">
        <f>MID(Sheet7!A230,SEARCH(" ",Sheet7!A230,1)+1,SEARCH("(",Sheet7!A230,1)-SEARCH(" ",Sheet7!A230,1)-2)</f>
        <v>Waugh</v>
      </c>
      <c r="AG230" s="1">
        <f t="shared" si="47"/>
        <v>5</v>
      </c>
      <c r="AH230" s="1" t="str">
        <f t="shared" si="48"/>
        <v>WAUGH</v>
      </c>
      <c r="AI230" s="1" t="str">
        <f t="shared" si="42"/>
        <v>ME Waugh belongs to Australia</v>
      </c>
    </row>
    <row r="231" spans="1:35" x14ac:dyDescent="0.3">
      <c r="A231" s="1">
        <v>230</v>
      </c>
      <c r="B231" s="2">
        <v>34380</v>
      </c>
      <c r="C231" t="s">
        <v>106</v>
      </c>
      <c r="D231" s="1">
        <v>108</v>
      </c>
      <c r="E231" s="1" t="s">
        <v>432</v>
      </c>
      <c r="F231" s="1">
        <v>207</v>
      </c>
      <c r="H231" s="1">
        <v>132</v>
      </c>
      <c r="I231" s="1">
        <v>8</v>
      </c>
      <c r="J231" s="1">
        <v>0</v>
      </c>
      <c r="K231" s="1">
        <v>81.81</v>
      </c>
      <c r="L231" s="1">
        <v>1</v>
      </c>
      <c r="M231" s="1" t="s">
        <v>13</v>
      </c>
      <c r="N231" s="1" t="s">
        <v>38</v>
      </c>
      <c r="O231" s="1">
        <f t="shared" si="38"/>
        <v>15</v>
      </c>
      <c r="P231" s="1">
        <f t="shared" si="39"/>
        <v>2</v>
      </c>
      <c r="Q231" s="1">
        <f t="shared" si="40"/>
        <v>1994</v>
      </c>
      <c r="R231" s="1">
        <f t="shared" si="41"/>
        <v>3</v>
      </c>
      <c r="S231" s="1" t="str">
        <f t="shared" si="43"/>
        <v>Slow</v>
      </c>
      <c r="T231" s="1" t="str">
        <f t="shared" si="44"/>
        <v>Ok</v>
      </c>
      <c r="U231" s="1" t="b">
        <f t="shared" si="45"/>
        <v>0</v>
      </c>
      <c r="V231" s="1">
        <f t="shared" si="46"/>
        <v>0</v>
      </c>
      <c r="W231" s="1" t="str">
        <f>VLOOKUP(K231,Master!$G$8:$H$12,2,1)</f>
        <v>Slow</v>
      </c>
      <c r="X231" s="1" t="str">
        <f>HLOOKUP(K231,Master!$F$3:$J$4,2,1)</f>
        <v>Slow</v>
      </c>
      <c r="Y231" s="1" t="s">
        <v>608</v>
      </c>
      <c r="Z231" s="1" t="s">
        <v>4</v>
      </c>
      <c r="AA231" s="1">
        <f>SEARCH("(",Sheet7!A231,1)</f>
        <v>10</v>
      </c>
      <c r="AB231" s="1">
        <f>SEARCH(")",Sheet7!A231,1)</f>
        <v>16</v>
      </c>
      <c r="AC231" s="1" t="str">
        <f>MID(Sheet7!A231,SEARCH("(",Sheet7!A231,1)+1,SEARCH(")",Sheet7!A231,1)-SEARCH("(",Sheet7!A231,1)-1)</f>
        <v>India</v>
      </c>
      <c r="AD231" s="1">
        <f>SEARCH(" ",Sheet7!A231,1)</f>
        <v>3</v>
      </c>
      <c r="AE231" s="1" t="str">
        <f>LEFT(Sheet7!A231,SEARCH(" ",Sheet7!A231,1)-1)</f>
        <v>NS</v>
      </c>
      <c r="AF231" s="1" t="str">
        <f>MID(Sheet7!A231,SEARCH(" ",Sheet7!A231,1)+1,SEARCH("(",Sheet7!A231,1)-SEARCH(" ",Sheet7!A231,1)-2)</f>
        <v>Sidhu</v>
      </c>
      <c r="AG231" s="1">
        <f t="shared" si="47"/>
        <v>5</v>
      </c>
      <c r="AH231" s="1" t="str">
        <f t="shared" si="48"/>
        <v>SIDHU</v>
      </c>
      <c r="AI231" s="1" t="e">
        <f t="shared" si="42"/>
        <v>#N/A</v>
      </c>
    </row>
    <row r="232" spans="1:35" x14ac:dyDescent="0.3">
      <c r="A232" s="1">
        <v>231</v>
      </c>
      <c r="B232" s="2">
        <v>34384</v>
      </c>
      <c r="C232" t="s">
        <v>91</v>
      </c>
      <c r="D232" s="1">
        <v>112</v>
      </c>
      <c r="E232" s="1" t="s">
        <v>432</v>
      </c>
      <c r="F232" s="1">
        <v>147</v>
      </c>
      <c r="H232" s="1">
        <v>120</v>
      </c>
      <c r="I232" s="1">
        <v>7</v>
      </c>
      <c r="J232" s="1">
        <v>3</v>
      </c>
      <c r="K232" s="1">
        <v>93.33</v>
      </c>
      <c r="L232" s="1">
        <v>1</v>
      </c>
      <c r="M232" s="1" t="s">
        <v>18</v>
      </c>
      <c r="N232" s="1" t="s">
        <v>28</v>
      </c>
      <c r="O232" s="1">
        <f t="shared" si="38"/>
        <v>19</v>
      </c>
      <c r="P232" s="1">
        <f t="shared" si="39"/>
        <v>2</v>
      </c>
      <c r="Q232" s="1">
        <f t="shared" si="40"/>
        <v>1994</v>
      </c>
      <c r="R232" s="1">
        <f t="shared" si="41"/>
        <v>7</v>
      </c>
      <c r="S232" s="1" t="str">
        <f t="shared" si="43"/>
        <v>Slow</v>
      </c>
      <c r="T232" s="1" t="str">
        <f t="shared" si="44"/>
        <v>Ok</v>
      </c>
      <c r="U232" s="1" t="b">
        <f t="shared" si="45"/>
        <v>0</v>
      </c>
      <c r="V232" s="1">
        <f t="shared" si="46"/>
        <v>0</v>
      </c>
      <c r="W232" s="1" t="str">
        <f>VLOOKUP(K232,Master!$G$8:$H$12,2,1)</f>
        <v>Slow</v>
      </c>
      <c r="X232" s="1" t="str">
        <f>HLOOKUP(K232,Master!$F$3:$J$4,2,1)</f>
        <v>Slow</v>
      </c>
      <c r="Y232" s="1" t="s">
        <v>633</v>
      </c>
      <c r="Z232" s="1" t="s">
        <v>837</v>
      </c>
      <c r="AA232" s="1">
        <f>SEARCH("(",Sheet7!A232,1)</f>
        <v>11</v>
      </c>
      <c r="AB232" s="1">
        <f>SEARCH(")",Sheet7!A232,1)</f>
        <v>14</v>
      </c>
      <c r="AC232" s="1" t="str">
        <f>MID(Sheet7!A232,SEARCH("(",Sheet7!A232,1)+1,SEARCH(")",Sheet7!A232,1)-SEARCH("(",Sheet7!A232,1)-1)</f>
        <v>SA</v>
      </c>
      <c r="AD232" s="1">
        <f>SEARCH(" ",Sheet7!A232,1)</f>
        <v>3</v>
      </c>
      <c r="AE232" s="1" t="str">
        <f>LEFT(Sheet7!A232,SEARCH(" ",Sheet7!A232,1)-1)</f>
        <v>WJ</v>
      </c>
      <c r="AF232" s="1" t="str">
        <f>MID(Sheet7!A232,SEARCH(" ",Sheet7!A232,1)+1,SEARCH("(",Sheet7!A232,1)-SEARCH(" ",Sheet7!A232,1)-2)</f>
        <v>Cronje</v>
      </c>
      <c r="AG232" s="1">
        <f t="shared" si="47"/>
        <v>6</v>
      </c>
      <c r="AH232" s="1" t="str">
        <f t="shared" si="48"/>
        <v>CRONJE</v>
      </c>
      <c r="AI232" s="1" t="e">
        <f t="shared" si="42"/>
        <v>#N/A</v>
      </c>
    </row>
    <row r="233" spans="1:35" x14ac:dyDescent="0.3">
      <c r="A233" s="1">
        <v>232</v>
      </c>
      <c r="B233" s="2">
        <v>34398</v>
      </c>
      <c r="C233" t="s">
        <v>65</v>
      </c>
      <c r="D233" s="1">
        <v>115</v>
      </c>
      <c r="E233" s="1" t="s">
        <v>432</v>
      </c>
      <c r="F233" s="1">
        <v>196</v>
      </c>
      <c r="H233" s="1">
        <v>112</v>
      </c>
      <c r="I233" s="1">
        <v>14</v>
      </c>
      <c r="J233" s="1">
        <v>0</v>
      </c>
      <c r="K233" s="1">
        <v>102.67</v>
      </c>
      <c r="L233" s="1">
        <v>1</v>
      </c>
      <c r="M233" s="1" t="s">
        <v>34</v>
      </c>
      <c r="N233" s="1" t="s">
        <v>235</v>
      </c>
      <c r="O233" s="1">
        <f t="shared" si="38"/>
        <v>5</v>
      </c>
      <c r="P233" s="1">
        <f t="shared" si="39"/>
        <v>3</v>
      </c>
      <c r="Q233" s="1">
        <f t="shared" si="40"/>
        <v>1994</v>
      </c>
      <c r="R233" s="1">
        <f t="shared" si="41"/>
        <v>7</v>
      </c>
      <c r="S233" s="1" t="str">
        <f t="shared" si="43"/>
        <v>Ok</v>
      </c>
      <c r="T233" s="1" t="str">
        <f t="shared" si="44"/>
        <v>Ok</v>
      </c>
      <c r="U233" s="1" t="b">
        <f t="shared" si="45"/>
        <v>0</v>
      </c>
      <c r="V233" s="1">
        <f t="shared" si="46"/>
        <v>0</v>
      </c>
      <c r="W233" s="1" t="str">
        <f>VLOOKUP(K233,Master!$G$8:$H$12,2,1)</f>
        <v>Ok</v>
      </c>
      <c r="X233" s="1" t="str">
        <f>HLOOKUP(K233,Master!$F$3:$J$4,2,1)</f>
        <v>Ok</v>
      </c>
      <c r="Y233" s="1" t="s">
        <v>561</v>
      </c>
      <c r="Z233" s="1" t="s">
        <v>831</v>
      </c>
      <c r="AA233" s="1">
        <f>SEARCH("(",Sheet7!A233,1)</f>
        <v>11</v>
      </c>
      <c r="AB233" s="1">
        <f>SEARCH(")",Sheet7!A233,1)</f>
        <v>14</v>
      </c>
      <c r="AC233" s="1" t="str">
        <f>MID(Sheet7!A233,SEARCH("(",Sheet7!A233,1)+1,SEARCH(")",Sheet7!A233,1)-SEARCH("(",Sheet7!A233,1)-1)</f>
        <v>WI</v>
      </c>
      <c r="AD233" s="1">
        <f>SEARCH(" ",Sheet7!A233,1)</f>
        <v>3</v>
      </c>
      <c r="AE233" s="1" t="str">
        <f>LEFT(Sheet7!A233,SEARCH(" ",Sheet7!A233,1)-1)</f>
        <v>DL</v>
      </c>
      <c r="AF233" s="1" t="str">
        <f>MID(Sheet7!A233,SEARCH(" ",Sheet7!A233,1)+1,SEARCH("(",Sheet7!A233,1)-SEARCH(" ",Sheet7!A233,1)-2)</f>
        <v>Haynes</v>
      </c>
      <c r="AG233" s="1">
        <f t="shared" si="47"/>
        <v>6</v>
      </c>
      <c r="AH233" s="1" t="str">
        <f t="shared" si="48"/>
        <v>HAYNES</v>
      </c>
      <c r="AI233" s="1" t="str">
        <f t="shared" si="42"/>
        <v>DL Haynes belongs to West Indies</v>
      </c>
    </row>
    <row r="234" spans="1:35" x14ac:dyDescent="0.3">
      <c r="A234" s="1">
        <v>233</v>
      </c>
      <c r="B234" s="2">
        <v>34442</v>
      </c>
      <c r="C234" t="s">
        <v>119</v>
      </c>
      <c r="D234" s="1">
        <v>117</v>
      </c>
      <c r="E234" s="1" t="s">
        <v>430</v>
      </c>
      <c r="F234" s="1">
        <v>190</v>
      </c>
      <c r="H234" s="1">
        <v>140</v>
      </c>
      <c r="I234" s="1">
        <v>9</v>
      </c>
      <c r="J234" s="1">
        <v>1</v>
      </c>
      <c r="K234" s="1">
        <v>83.57</v>
      </c>
      <c r="L234" s="1">
        <v>2</v>
      </c>
      <c r="M234" s="1" t="s">
        <v>31</v>
      </c>
      <c r="N234" s="1" t="s">
        <v>14</v>
      </c>
      <c r="O234" s="1">
        <f t="shared" si="38"/>
        <v>18</v>
      </c>
      <c r="P234" s="1">
        <f t="shared" si="39"/>
        <v>4</v>
      </c>
      <c r="Q234" s="1">
        <f t="shared" si="40"/>
        <v>1994</v>
      </c>
      <c r="R234" s="1">
        <f t="shared" si="41"/>
        <v>2</v>
      </c>
      <c r="S234" s="1" t="str">
        <f t="shared" si="43"/>
        <v>Slow</v>
      </c>
      <c r="T234" s="1" t="str">
        <f t="shared" si="44"/>
        <v>Ok</v>
      </c>
      <c r="U234" s="1" t="b">
        <f t="shared" si="45"/>
        <v>0</v>
      </c>
      <c r="V234" s="1">
        <f t="shared" si="46"/>
        <v>0</v>
      </c>
      <c r="W234" s="1" t="str">
        <f>VLOOKUP(K234,Master!$G$8:$H$12,2,1)</f>
        <v>Slow</v>
      </c>
      <c r="X234" s="1" t="str">
        <f>HLOOKUP(K234,Master!$F$3:$J$4,2,1)</f>
        <v>Slow</v>
      </c>
      <c r="Y234" s="1" t="s">
        <v>634</v>
      </c>
      <c r="Z234" s="1" t="s">
        <v>835</v>
      </c>
      <c r="AA234" s="1">
        <f>SEARCH("(",Sheet7!A234,1)</f>
        <v>14</v>
      </c>
      <c r="AB234" s="1">
        <f>SEARCH(")",Sheet7!A234,1)</f>
        <v>17</v>
      </c>
      <c r="AC234" s="1" t="str">
        <f>MID(Sheet7!A234,SEARCH("(",Sheet7!A234,1)+1,SEARCH(")",Sheet7!A234,1)-SEARCH("(",Sheet7!A234,1)-1)</f>
        <v>SL</v>
      </c>
      <c r="AD234" s="1">
        <f>SEARCH(" ",Sheet7!A234,1)</f>
        <v>3</v>
      </c>
      <c r="AE234" s="1" t="str">
        <f>LEFT(Sheet7!A234,SEARCH(" ",Sheet7!A234,1)-1)</f>
        <v>AP</v>
      </c>
      <c r="AF234" s="1" t="str">
        <f>MID(Sheet7!A234,SEARCH(" ",Sheet7!A234,1)+1,SEARCH("(",Sheet7!A234,1)-SEARCH(" ",Sheet7!A234,1)-2)</f>
        <v>Gurusinha</v>
      </c>
      <c r="AG234" s="1">
        <f t="shared" si="47"/>
        <v>9</v>
      </c>
      <c r="AH234" s="1" t="str">
        <f t="shared" si="48"/>
        <v>GURUSINHA</v>
      </c>
      <c r="AI234" s="1" t="str">
        <f t="shared" si="42"/>
        <v>AP Gurusinha belongs to Sri Lanka</v>
      </c>
    </row>
    <row r="235" spans="1:35" x14ac:dyDescent="0.3">
      <c r="A235" s="1">
        <v>234</v>
      </c>
      <c r="B235" s="2">
        <v>34444</v>
      </c>
      <c r="C235" t="s">
        <v>858</v>
      </c>
      <c r="D235" s="1">
        <v>137</v>
      </c>
      <c r="E235" s="1" t="s">
        <v>430</v>
      </c>
      <c r="F235" s="1">
        <v>179</v>
      </c>
      <c r="H235" s="1">
        <v>129</v>
      </c>
      <c r="I235" s="1">
        <v>15</v>
      </c>
      <c r="J235" s="1">
        <v>0</v>
      </c>
      <c r="K235" s="1">
        <v>106.2</v>
      </c>
      <c r="L235" s="1">
        <v>1</v>
      </c>
      <c r="M235" s="1" t="s">
        <v>31</v>
      </c>
      <c r="N235" s="1" t="s">
        <v>14</v>
      </c>
      <c r="O235" s="1">
        <f t="shared" si="38"/>
        <v>20</v>
      </c>
      <c r="P235" s="1">
        <f t="shared" si="39"/>
        <v>4</v>
      </c>
      <c r="Q235" s="1">
        <f t="shared" si="40"/>
        <v>1994</v>
      </c>
      <c r="R235" s="1">
        <f t="shared" si="41"/>
        <v>4</v>
      </c>
      <c r="S235" s="1" t="str">
        <f t="shared" si="43"/>
        <v>Ok</v>
      </c>
      <c r="T235" s="1" t="str">
        <f t="shared" si="44"/>
        <v>Ok</v>
      </c>
      <c r="U235" s="1" t="b">
        <f t="shared" si="45"/>
        <v>0</v>
      </c>
      <c r="V235" s="1">
        <f t="shared" si="46"/>
        <v>0</v>
      </c>
      <c r="W235" s="1" t="str">
        <f>VLOOKUP(K235,Master!$G$8:$H$12,2,1)</f>
        <v>Ok</v>
      </c>
      <c r="X235" s="1" t="str">
        <f>HLOOKUP(K235,Master!$F$3:$J$4,2,1)</f>
        <v>Ok</v>
      </c>
      <c r="Y235" s="1" t="s">
        <v>618</v>
      </c>
      <c r="Z235" s="1" t="s">
        <v>833</v>
      </c>
      <c r="AA235" s="1">
        <f>SEARCH("(",Sheet7!A235,1)</f>
        <v>16</v>
      </c>
      <c r="AB235" s="1">
        <f>SEARCH(")",Sheet7!A235,1)</f>
        <v>20</v>
      </c>
      <c r="AC235" s="1" t="str">
        <f>MID(Sheet7!A235,SEARCH("(",Sheet7!A235,1)+1,SEARCH(")",Sheet7!A235,1)-SEARCH("(",Sheet7!A235,1)-1)</f>
        <v>Pak</v>
      </c>
      <c r="AD235" s="1">
        <f>SEARCH(" ",Sheet7!A235,1)</f>
        <v>8</v>
      </c>
      <c r="AE235" s="1" t="str">
        <f>LEFT(Sheet7!A235,SEARCH(" ",Sheet7!A235,1)-1)</f>
        <v>Inzamam</v>
      </c>
      <c r="AF235" s="1" t="str">
        <f>MID(Sheet7!A235,SEARCH(" ",Sheet7!A235,1)+1,SEARCH("(",Sheet7!A235,1)-SEARCH(" ",Sheet7!A235,1)-2)</f>
        <v>ul-Haq</v>
      </c>
      <c r="AG235" s="1">
        <f t="shared" si="47"/>
        <v>6</v>
      </c>
      <c r="AH235" s="1" t="str">
        <f t="shared" si="48"/>
        <v>UL-HAQ</v>
      </c>
      <c r="AI235" s="1" t="str">
        <f t="shared" si="42"/>
        <v>Inzamam ul-Haq belongs to Pakistan</v>
      </c>
    </row>
    <row r="236" spans="1:35" x14ac:dyDescent="0.3">
      <c r="A236" s="1">
        <v>235</v>
      </c>
      <c r="B236" s="2">
        <v>34444</v>
      </c>
      <c r="C236" t="s">
        <v>101</v>
      </c>
      <c r="D236" s="1">
        <v>134</v>
      </c>
      <c r="E236" s="1" t="s">
        <v>432</v>
      </c>
      <c r="F236" s="1">
        <v>210</v>
      </c>
      <c r="H236" s="1">
        <v>146</v>
      </c>
      <c r="I236" s="1">
        <v>13</v>
      </c>
      <c r="J236" s="1">
        <v>0</v>
      </c>
      <c r="K236" s="1">
        <v>91.78</v>
      </c>
      <c r="L236" s="1">
        <v>1</v>
      </c>
      <c r="M236" s="1" t="s">
        <v>31</v>
      </c>
      <c r="N236" s="1" t="s">
        <v>14</v>
      </c>
      <c r="O236" s="1">
        <f t="shared" si="38"/>
        <v>20</v>
      </c>
      <c r="P236" s="1">
        <f t="shared" si="39"/>
        <v>4</v>
      </c>
      <c r="Q236" s="1">
        <f t="shared" si="40"/>
        <v>1994</v>
      </c>
      <c r="R236" s="1">
        <f t="shared" si="41"/>
        <v>4</v>
      </c>
      <c r="S236" s="1" t="str">
        <f t="shared" si="43"/>
        <v>Slow</v>
      </c>
      <c r="T236" s="1" t="str">
        <f t="shared" si="44"/>
        <v>Ok</v>
      </c>
      <c r="U236" s="1" t="b">
        <f t="shared" si="45"/>
        <v>0</v>
      </c>
      <c r="V236" s="1">
        <f t="shared" si="46"/>
        <v>0</v>
      </c>
      <c r="W236" s="1" t="str">
        <f>VLOOKUP(K236,Master!$G$8:$H$12,2,1)</f>
        <v>Slow</v>
      </c>
      <c r="X236" s="1" t="str">
        <f>HLOOKUP(K236,Master!$F$3:$J$4,2,1)</f>
        <v>Slow</v>
      </c>
      <c r="Y236" s="1" t="s">
        <v>620</v>
      </c>
      <c r="Z236" s="1" t="s">
        <v>833</v>
      </c>
      <c r="AA236" s="1">
        <f>SEARCH("(",Sheet7!A236,1)</f>
        <v>14</v>
      </c>
      <c r="AB236" s="1">
        <f>SEARCH(")",Sheet7!A236,1)</f>
        <v>18</v>
      </c>
      <c r="AC236" s="1" t="str">
        <f>MID(Sheet7!A236,SEARCH("(",Sheet7!A236,1)+1,SEARCH(")",Sheet7!A236,1)-SEARCH("(",Sheet7!A236,1)-1)</f>
        <v>Pak</v>
      </c>
      <c r="AD236" s="1">
        <f>SEARCH(" ",Sheet7!A236,1)</f>
        <v>6</v>
      </c>
      <c r="AE236" s="1" t="str">
        <f>LEFT(Sheet7!A236,SEARCH(" ",Sheet7!A236,1)-1)</f>
        <v>Aamer</v>
      </c>
      <c r="AF236" s="1" t="str">
        <f>MID(Sheet7!A236,SEARCH(" ",Sheet7!A236,1)+1,SEARCH("(",Sheet7!A236,1)-SEARCH(" ",Sheet7!A236,1)-2)</f>
        <v>Sohail</v>
      </c>
      <c r="AG236" s="1">
        <f t="shared" si="47"/>
        <v>6</v>
      </c>
      <c r="AH236" s="1" t="str">
        <f t="shared" si="48"/>
        <v>SOHAIL</v>
      </c>
      <c r="AI236" s="1" t="str">
        <f t="shared" si="42"/>
        <v>Aamer Sohail belongs to Pakistan</v>
      </c>
    </row>
    <row r="237" spans="1:35" x14ac:dyDescent="0.3">
      <c r="A237" s="1">
        <v>236</v>
      </c>
      <c r="B237" s="2">
        <v>34586</v>
      </c>
      <c r="C237" t="s">
        <v>60</v>
      </c>
      <c r="D237" s="1">
        <v>110</v>
      </c>
      <c r="E237" s="1" t="s">
        <v>432</v>
      </c>
      <c r="F237" s="1">
        <v>186</v>
      </c>
      <c r="H237" s="1">
        <v>130</v>
      </c>
      <c r="I237" s="1">
        <v>8</v>
      </c>
      <c r="J237" s="1">
        <v>2</v>
      </c>
      <c r="K237" s="1">
        <v>84.61</v>
      </c>
      <c r="L237" s="1">
        <v>1</v>
      </c>
      <c r="M237" s="1" t="s">
        <v>18</v>
      </c>
      <c r="N237" s="1" t="s">
        <v>59</v>
      </c>
      <c r="O237" s="1">
        <f t="shared" si="38"/>
        <v>9</v>
      </c>
      <c r="P237" s="1">
        <f t="shared" si="39"/>
        <v>9</v>
      </c>
      <c r="Q237" s="1">
        <f t="shared" si="40"/>
        <v>1994</v>
      </c>
      <c r="R237" s="1">
        <f t="shared" si="41"/>
        <v>6</v>
      </c>
      <c r="S237" s="1" t="str">
        <f t="shared" si="43"/>
        <v>Slow</v>
      </c>
      <c r="T237" s="1" t="str">
        <f t="shared" si="44"/>
        <v>Ok</v>
      </c>
      <c r="U237" s="1" t="b">
        <f t="shared" si="45"/>
        <v>0</v>
      </c>
      <c r="V237" s="1">
        <f t="shared" si="46"/>
        <v>0</v>
      </c>
      <c r="W237" s="1" t="str">
        <f>VLOOKUP(K237,Master!$G$8:$H$12,2,1)</f>
        <v>Slow</v>
      </c>
      <c r="X237" s="1" t="str">
        <f>HLOOKUP(K237,Master!$F$3:$J$4,2,1)</f>
        <v>Slow</v>
      </c>
      <c r="Y237" s="1" t="s">
        <v>635</v>
      </c>
      <c r="Z237" s="1" t="s">
        <v>4</v>
      </c>
      <c r="AA237" s="1">
        <f>SEARCH("(",Sheet7!A237,1)</f>
        <v>14</v>
      </c>
      <c r="AB237" s="1">
        <f>SEARCH(")",Sheet7!A237,1)</f>
        <v>20</v>
      </c>
      <c r="AC237" s="1" t="str">
        <f>MID(Sheet7!A237,SEARCH("(",Sheet7!A237,1)+1,SEARCH(")",Sheet7!A237,1)-SEARCH("(",Sheet7!A237,1)-1)</f>
        <v>India</v>
      </c>
      <c r="AD237" s="1">
        <f>SEARCH(" ",Sheet7!A237,1)</f>
        <v>3</v>
      </c>
      <c r="AE237" s="1" t="str">
        <f>LEFT(Sheet7!A237,SEARCH(" ",Sheet7!A237,1)-1)</f>
        <v>SR</v>
      </c>
      <c r="AF237" s="1" t="str">
        <f>MID(Sheet7!A237,SEARCH(" ",Sheet7!A237,1)+1,SEARCH("(",Sheet7!A237,1)-SEARCH(" ",Sheet7!A237,1)-2)</f>
        <v>Tendulkar</v>
      </c>
      <c r="AG237" s="1">
        <f t="shared" si="47"/>
        <v>9</v>
      </c>
      <c r="AH237" s="1" t="str">
        <f t="shared" si="48"/>
        <v>TENDULKAR</v>
      </c>
      <c r="AI237" s="1" t="e">
        <f t="shared" si="42"/>
        <v>#N/A</v>
      </c>
    </row>
    <row r="238" spans="1:35" x14ac:dyDescent="0.3">
      <c r="A238" s="1">
        <v>237</v>
      </c>
      <c r="B238" s="2">
        <v>34627</v>
      </c>
      <c r="C238" t="s">
        <v>81</v>
      </c>
      <c r="D238" s="1">
        <v>110</v>
      </c>
      <c r="E238" s="1" t="s">
        <v>432</v>
      </c>
      <c r="F238" s="1">
        <v>134</v>
      </c>
      <c r="H238" s="1">
        <v>110</v>
      </c>
      <c r="I238" s="1">
        <v>13</v>
      </c>
      <c r="J238" s="1">
        <v>1</v>
      </c>
      <c r="K238" s="1">
        <v>100</v>
      </c>
      <c r="L238" s="1">
        <v>1</v>
      </c>
      <c r="M238" s="1" t="s">
        <v>15</v>
      </c>
      <c r="N238" s="1" t="s">
        <v>16</v>
      </c>
      <c r="O238" s="1">
        <f t="shared" si="38"/>
        <v>20</v>
      </c>
      <c r="P238" s="1">
        <f t="shared" si="39"/>
        <v>10</v>
      </c>
      <c r="Q238" s="1">
        <f t="shared" si="40"/>
        <v>1994</v>
      </c>
      <c r="R238" s="1">
        <f t="shared" si="41"/>
        <v>5</v>
      </c>
      <c r="S238" s="1" t="str">
        <f t="shared" si="43"/>
        <v>Slow</v>
      </c>
      <c r="T238" s="1" t="str">
        <f t="shared" si="44"/>
        <v>Ok</v>
      </c>
      <c r="U238" s="1" t="b">
        <f t="shared" si="45"/>
        <v>0</v>
      </c>
      <c r="V238" s="1">
        <f t="shared" si="46"/>
        <v>0</v>
      </c>
      <c r="W238" s="1" t="str">
        <f>VLOOKUP(K238,Master!$G$8:$H$12,2,1)</f>
        <v>Ok</v>
      </c>
      <c r="X238" s="1" t="str">
        <f>HLOOKUP(K238,Master!$F$3:$J$4,2,1)</f>
        <v>Ok</v>
      </c>
      <c r="Y238" s="1" t="s">
        <v>605</v>
      </c>
      <c r="Z238" s="1" t="s">
        <v>833</v>
      </c>
      <c r="AA238" s="1">
        <f>SEARCH("(",Sheet7!A238,1)</f>
        <v>12</v>
      </c>
      <c r="AB238" s="1">
        <f>SEARCH(")",Sheet7!A238,1)</f>
        <v>16</v>
      </c>
      <c r="AC238" s="1" t="str">
        <f>MID(Sheet7!A238,SEARCH("(",Sheet7!A238,1)+1,SEARCH(")",Sheet7!A238,1)-SEARCH("(",Sheet7!A238,1)-1)</f>
        <v>Pak</v>
      </c>
      <c r="AD238" s="1">
        <f>SEARCH(" ",Sheet7!A238,1)</f>
        <v>5</v>
      </c>
      <c r="AE238" s="1" t="str">
        <f>LEFT(Sheet7!A238,SEARCH(" ",Sheet7!A238,1)-1)</f>
        <v>Ijaz</v>
      </c>
      <c r="AF238" s="1" t="str">
        <f>MID(Sheet7!A238,SEARCH(" ",Sheet7!A238,1)+1,SEARCH("(",Sheet7!A238,1)-SEARCH(" ",Sheet7!A238,1)-2)</f>
        <v>Ahmed</v>
      </c>
      <c r="AG238" s="1">
        <f t="shared" si="47"/>
        <v>5</v>
      </c>
      <c r="AH238" s="1" t="str">
        <f t="shared" si="48"/>
        <v>AHMED</v>
      </c>
      <c r="AI238" s="1" t="str">
        <f t="shared" si="42"/>
        <v>Ijaz Ahmed belongs to Pakistan</v>
      </c>
    </row>
    <row r="239" spans="1:35" x14ac:dyDescent="0.3">
      <c r="A239" s="1">
        <v>238</v>
      </c>
      <c r="B239" s="2">
        <v>34629</v>
      </c>
      <c r="C239" t="s">
        <v>67</v>
      </c>
      <c r="D239" s="1">
        <v>121</v>
      </c>
      <c r="E239" s="1" t="s">
        <v>430</v>
      </c>
      <c r="F239" s="1">
        <v>202</v>
      </c>
      <c r="H239" s="1">
        <v>134</v>
      </c>
      <c r="I239" s="1">
        <v>9</v>
      </c>
      <c r="J239" s="1">
        <v>0</v>
      </c>
      <c r="K239" s="1">
        <v>90.29</v>
      </c>
      <c r="L239" s="1">
        <v>1</v>
      </c>
      <c r="M239" s="1" t="s">
        <v>9</v>
      </c>
      <c r="N239" s="1" t="s">
        <v>16</v>
      </c>
      <c r="O239" s="1">
        <f t="shared" si="38"/>
        <v>22</v>
      </c>
      <c r="P239" s="1">
        <f t="shared" si="39"/>
        <v>10</v>
      </c>
      <c r="Q239" s="1">
        <f t="shared" si="40"/>
        <v>1994</v>
      </c>
      <c r="R239" s="1">
        <f t="shared" si="41"/>
        <v>7</v>
      </c>
      <c r="S239" s="1" t="str">
        <f t="shared" si="43"/>
        <v>Slow</v>
      </c>
      <c r="T239" s="1" t="str">
        <f t="shared" si="44"/>
        <v>Ok</v>
      </c>
      <c r="U239" s="1" t="b">
        <f t="shared" si="45"/>
        <v>0</v>
      </c>
      <c r="V239" s="1">
        <f t="shared" si="46"/>
        <v>0</v>
      </c>
      <c r="W239" s="1" t="str">
        <f>VLOOKUP(K239,Master!$G$8:$H$12,2,1)</f>
        <v>Slow</v>
      </c>
      <c r="X239" s="1" t="str">
        <f>HLOOKUP(K239,Master!$F$3:$J$4,2,1)</f>
        <v>Slow</v>
      </c>
      <c r="Y239" s="1" t="s">
        <v>628</v>
      </c>
      <c r="Z239" s="1" t="s">
        <v>834</v>
      </c>
      <c r="AA239" s="1">
        <f>SEARCH("(",Sheet7!A239,1)</f>
        <v>10</v>
      </c>
      <c r="AB239" s="1">
        <f>SEARCH(")",Sheet7!A239,1)</f>
        <v>14</v>
      </c>
      <c r="AC239" s="1" t="str">
        <f>MID(Sheet7!A239,SEARCH("(",Sheet7!A239,1)+1,SEARCH(")",Sheet7!A239,1)-SEARCH("(",Sheet7!A239,1)-1)</f>
        <v>Aus</v>
      </c>
      <c r="AD239" s="1">
        <f>SEARCH(" ",Sheet7!A239,1)</f>
        <v>3</v>
      </c>
      <c r="AE239" s="1" t="str">
        <f>LEFT(Sheet7!A239,SEARCH(" ",Sheet7!A239,1)-1)</f>
        <v>ME</v>
      </c>
      <c r="AF239" s="1" t="str">
        <f>MID(Sheet7!A239,SEARCH(" ",Sheet7!A239,1)+1,SEARCH("(",Sheet7!A239,1)-SEARCH(" ",Sheet7!A239,1)-2)</f>
        <v>Waugh</v>
      </c>
      <c r="AG239" s="1">
        <f t="shared" si="47"/>
        <v>5</v>
      </c>
      <c r="AH239" s="1" t="str">
        <f t="shared" si="48"/>
        <v>WAUGH</v>
      </c>
      <c r="AI239" s="1" t="str">
        <f t="shared" si="42"/>
        <v>ME Waugh belongs to Australia</v>
      </c>
    </row>
    <row r="240" spans="1:35" x14ac:dyDescent="0.3">
      <c r="A240" s="1">
        <v>239</v>
      </c>
      <c r="B240" s="2">
        <v>34629</v>
      </c>
      <c r="C240" t="s">
        <v>63</v>
      </c>
      <c r="D240" s="1">
        <v>104</v>
      </c>
      <c r="E240" s="1" t="s">
        <v>430</v>
      </c>
      <c r="F240" s="1">
        <v>172</v>
      </c>
      <c r="H240" s="1">
        <v>119</v>
      </c>
      <c r="I240" s="1">
        <v>13</v>
      </c>
      <c r="J240" s="1">
        <v>1</v>
      </c>
      <c r="K240" s="1">
        <v>87.39</v>
      </c>
      <c r="L240" s="1">
        <v>2</v>
      </c>
      <c r="M240" s="1" t="s">
        <v>18</v>
      </c>
      <c r="N240" s="1" t="s">
        <v>16</v>
      </c>
      <c r="O240" s="1">
        <f t="shared" si="38"/>
        <v>22</v>
      </c>
      <c r="P240" s="1">
        <f t="shared" si="39"/>
        <v>10</v>
      </c>
      <c r="Q240" s="1">
        <f t="shared" si="40"/>
        <v>1994</v>
      </c>
      <c r="R240" s="1">
        <f t="shared" si="41"/>
        <v>7</v>
      </c>
      <c r="S240" s="1" t="str">
        <f t="shared" si="43"/>
        <v>Slow</v>
      </c>
      <c r="T240" s="1" t="str">
        <f t="shared" si="44"/>
        <v>Ok</v>
      </c>
      <c r="U240" s="1" t="b">
        <f t="shared" si="45"/>
        <v>0</v>
      </c>
      <c r="V240" s="1">
        <f t="shared" si="46"/>
        <v>0</v>
      </c>
      <c r="W240" s="1" t="str">
        <f>VLOOKUP(K240,Master!$G$8:$H$12,2,1)</f>
        <v>Slow</v>
      </c>
      <c r="X240" s="1" t="str">
        <f>HLOOKUP(K240,Master!$F$3:$J$4,2,1)</f>
        <v>Slow</v>
      </c>
      <c r="Y240" s="1" t="s">
        <v>611</v>
      </c>
      <c r="Z240" s="1" t="s">
        <v>833</v>
      </c>
      <c r="AA240" s="1">
        <f>SEARCH("(",Sheet7!A240,1)</f>
        <v>13</v>
      </c>
      <c r="AB240" s="1">
        <f>SEARCH(")",Sheet7!A240,1)</f>
        <v>17</v>
      </c>
      <c r="AC240" s="1" t="str">
        <f>MID(Sheet7!A240,SEARCH("(",Sheet7!A240,1)+1,SEARCH(")",Sheet7!A240,1)-SEARCH("(",Sheet7!A240,1)-1)</f>
        <v>Pak</v>
      </c>
      <c r="AD240" s="1">
        <f>SEARCH(" ",Sheet7!A240,1)</f>
        <v>6</v>
      </c>
      <c r="AE240" s="1" t="str">
        <f>LEFT(Sheet7!A240,SEARCH(" ",Sheet7!A240,1)-1)</f>
        <v>Saeed</v>
      </c>
      <c r="AF240" s="1" t="str">
        <f>MID(Sheet7!A240,SEARCH(" ",Sheet7!A240,1)+1,SEARCH("(",Sheet7!A240,1)-SEARCH(" ",Sheet7!A240,1)-2)</f>
        <v>Anwar</v>
      </c>
      <c r="AG240" s="1">
        <f t="shared" si="47"/>
        <v>5</v>
      </c>
      <c r="AH240" s="1" t="str">
        <f t="shared" si="48"/>
        <v>ANWAR</v>
      </c>
      <c r="AI240" s="1" t="str">
        <f t="shared" si="42"/>
        <v>Saeed Anwar belongs to Pakistan</v>
      </c>
    </row>
    <row r="241" spans="1:35" x14ac:dyDescent="0.3">
      <c r="A241" s="1">
        <v>240</v>
      </c>
      <c r="B241" s="2">
        <v>34631</v>
      </c>
      <c r="C241" t="s">
        <v>91</v>
      </c>
      <c r="D241" s="1">
        <v>100</v>
      </c>
      <c r="E241" s="1" t="s">
        <v>430</v>
      </c>
      <c r="F241" s="1">
        <v>198</v>
      </c>
      <c r="H241" s="1">
        <v>124</v>
      </c>
      <c r="I241" s="1">
        <v>4</v>
      </c>
      <c r="J241" s="1">
        <v>3</v>
      </c>
      <c r="K241" s="1">
        <v>80.64</v>
      </c>
      <c r="L241" s="1">
        <v>1</v>
      </c>
      <c r="M241" s="1" t="s">
        <v>18</v>
      </c>
      <c r="N241" s="1" t="s">
        <v>320</v>
      </c>
      <c r="O241" s="1">
        <f t="shared" si="38"/>
        <v>24</v>
      </c>
      <c r="P241" s="1">
        <f t="shared" si="39"/>
        <v>10</v>
      </c>
      <c r="Q241" s="1">
        <f t="shared" si="40"/>
        <v>1994</v>
      </c>
      <c r="R241" s="1">
        <f t="shared" si="41"/>
        <v>2</v>
      </c>
      <c r="S241" s="1" t="str">
        <f t="shared" si="43"/>
        <v>Slow</v>
      </c>
      <c r="T241" s="1" t="str">
        <f t="shared" si="44"/>
        <v>Ok</v>
      </c>
      <c r="U241" s="1" t="b">
        <f t="shared" si="45"/>
        <v>0</v>
      </c>
      <c r="V241" s="1">
        <f t="shared" si="46"/>
        <v>0</v>
      </c>
      <c r="W241" s="1" t="str">
        <f>VLOOKUP(K241,Master!$G$8:$H$12,2,1)</f>
        <v>Slow</v>
      </c>
      <c r="X241" s="1" t="str">
        <f>HLOOKUP(K241,Master!$F$3:$J$4,2,1)</f>
        <v>Slow</v>
      </c>
      <c r="Y241" s="1" t="s">
        <v>633</v>
      </c>
      <c r="Z241" s="1" t="s">
        <v>837</v>
      </c>
      <c r="AA241" s="1">
        <f>SEARCH("(",Sheet7!A241,1)</f>
        <v>11</v>
      </c>
      <c r="AB241" s="1">
        <f>SEARCH(")",Sheet7!A241,1)</f>
        <v>14</v>
      </c>
      <c r="AC241" s="1" t="str">
        <f>MID(Sheet7!A241,SEARCH("(",Sheet7!A241,1)+1,SEARCH(")",Sheet7!A241,1)-SEARCH("(",Sheet7!A241,1)-1)</f>
        <v>SA</v>
      </c>
      <c r="AD241" s="1">
        <f>SEARCH(" ",Sheet7!A241,1)</f>
        <v>3</v>
      </c>
      <c r="AE241" s="1" t="str">
        <f>LEFT(Sheet7!A241,SEARCH(" ",Sheet7!A241,1)-1)</f>
        <v>WJ</v>
      </c>
      <c r="AF241" s="1" t="str">
        <f>MID(Sheet7!A241,SEARCH(" ",Sheet7!A241,1)+1,SEARCH("(",Sheet7!A241,1)-SEARCH(" ",Sheet7!A241,1)-2)</f>
        <v>Cronje</v>
      </c>
      <c r="AG241" s="1">
        <f t="shared" si="47"/>
        <v>6</v>
      </c>
      <c r="AH241" s="1" t="str">
        <f t="shared" si="48"/>
        <v>CRONJE</v>
      </c>
      <c r="AI241" s="1" t="e">
        <f t="shared" si="42"/>
        <v>#N/A</v>
      </c>
    </row>
    <row r="242" spans="1:35" x14ac:dyDescent="0.3">
      <c r="A242" s="1">
        <v>241</v>
      </c>
      <c r="B242" s="2">
        <v>34635</v>
      </c>
      <c r="C242" t="s">
        <v>60</v>
      </c>
      <c r="D242" s="1">
        <v>115</v>
      </c>
      <c r="E242" s="1" t="s">
        <v>432</v>
      </c>
      <c r="F242" s="1">
        <v>184</v>
      </c>
      <c r="H242" s="1">
        <v>136</v>
      </c>
      <c r="I242" s="1">
        <v>9</v>
      </c>
      <c r="J242" s="1">
        <v>3</v>
      </c>
      <c r="K242" s="1">
        <v>84.55</v>
      </c>
      <c r="L242" s="1">
        <v>2</v>
      </c>
      <c r="M242" s="1" t="s">
        <v>31</v>
      </c>
      <c r="N242" s="1" t="s">
        <v>284</v>
      </c>
      <c r="O242" s="1">
        <f t="shared" si="38"/>
        <v>28</v>
      </c>
      <c r="P242" s="1">
        <f t="shared" si="39"/>
        <v>10</v>
      </c>
      <c r="Q242" s="1">
        <f t="shared" si="40"/>
        <v>1994</v>
      </c>
      <c r="R242" s="1">
        <f t="shared" si="41"/>
        <v>6</v>
      </c>
      <c r="S242" s="1" t="str">
        <f t="shared" si="43"/>
        <v>Slow</v>
      </c>
      <c r="T242" s="1" t="str">
        <f t="shared" si="44"/>
        <v>Ok</v>
      </c>
      <c r="U242" s="1" t="b">
        <f t="shared" si="45"/>
        <v>0</v>
      </c>
      <c r="V242" s="1">
        <f t="shared" si="46"/>
        <v>0</v>
      </c>
      <c r="W242" s="1" t="str">
        <f>VLOOKUP(K242,Master!$G$8:$H$12,2,1)</f>
        <v>Slow</v>
      </c>
      <c r="X242" s="1" t="str">
        <f>HLOOKUP(K242,Master!$F$3:$J$4,2,1)</f>
        <v>Slow</v>
      </c>
      <c r="Y242" s="1" t="s">
        <v>635</v>
      </c>
      <c r="Z242" s="1" t="s">
        <v>4</v>
      </c>
      <c r="AA242" s="1">
        <f>SEARCH("(",Sheet7!A242,1)</f>
        <v>14</v>
      </c>
      <c r="AB242" s="1">
        <f>SEARCH(")",Sheet7!A242,1)</f>
        <v>20</v>
      </c>
      <c r="AC242" s="1" t="str">
        <f>MID(Sheet7!A242,SEARCH("(",Sheet7!A242,1)+1,SEARCH(")",Sheet7!A242,1)-SEARCH("(",Sheet7!A242,1)-1)</f>
        <v>India</v>
      </c>
      <c r="AD242" s="1">
        <f>SEARCH(" ",Sheet7!A242,1)</f>
        <v>3</v>
      </c>
      <c r="AE242" s="1" t="str">
        <f>LEFT(Sheet7!A242,SEARCH(" ",Sheet7!A242,1)-1)</f>
        <v>SR</v>
      </c>
      <c r="AF242" s="1" t="str">
        <f>MID(Sheet7!A242,SEARCH(" ",Sheet7!A242,1)+1,SEARCH("(",Sheet7!A242,1)-SEARCH(" ",Sheet7!A242,1)-2)</f>
        <v>Tendulkar</v>
      </c>
      <c r="AG242" s="1">
        <f t="shared" si="47"/>
        <v>9</v>
      </c>
      <c r="AH242" s="1" t="str">
        <f t="shared" si="48"/>
        <v>TENDULKAR</v>
      </c>
      <c r="AI242" s="1" t="e">
        <f t="shared" si="42"/>
        <v>#N/A</v>
      </c>
    </row>
    <row r="243" spans="1:35" x14ac:dyDescent="0.3">
      <c r="A243" s="1">
        <v>242</v>
      </c>
      <c r="B243" s="2">
        <v>34635</v>
      </c>
      <c r="C243" t="s">
        <v>138</v>
      </c>
      <c r="D243" s="1">
        <v>108</v>
      </c>
      <c r="E243" s="1" t="s">
        <v>432</v>
      </c>
      <c r="F243" s="1">
        <v>137</v>
      </c>
      <c r="H243" s="1">
        <v>102</v>
      </c>
      <c r="I243" s="1">
        <v>13</v>
      </c>
      <c r="J243" s="1">
        <v>0</v>
      </c>
      <c r="K243" s="1">
        <v>105.88</v>
      </c>
      <c r="L243" s="1">
        <v>1</v>
      </c>
      <c r="M243" s="1" t="s">
        <v>4</v>
      </c>
      <c r="N243" s="1" t="s">
        <v>284</v>
      </c>
      <c r="O243" s="1">
        <f t="shared" si="38"/>
        <v>28</v>
      </c>
      <c r="P243" s="1">
        <f t="shared" si="39"/>
        <v>10</v>
      </c>
      <c r="Q243" s="1">
        <f t="shared" si="40"/>
        <v>1994</v>
      </c>
      <c r="R243" s="1">
        <f t="shared" si="41"/>
        <v>6</v>
      </c>
      <c r="S243" s="1" t="str">
        <f t="shared" si="43"/>
        <v>Ok</v>
      </c>
      <c r="T243" s="1" t="str">
        <f t="shared" si="44"/>
        <v>Ok</v>
      </c>
      <c r="U243" s="1" t="b">
        <f t="shared" si="45"/>
        <v>0</v>
      </c>
      <c r="V243" s="1">
        <f t="shared" si="46"/>
        <v>0</v>
      </c>
      <c r="W243" s="1" t="str">
        <f>VLOOKUP(K243,Master!$G$8:$H$12,2,1)</f>
        <v>Ok</v>
      </c>
      <c r="X243" s="1" t="str">
        <f>HLOOKUP(K243,Master!$F$3:$J$4,2,1)</f>
        <v>Ok</v>
      </c>
      <c r="Y243" s="1" t="s">
        <v>636</v>
      </c>
      <c r="Z243" s="1" t="s">
        <v>832</v>
      </c>
      <c r="AA243" s="1">
        <f>SEARCH("(",Sheet7!A243,1)</f>
        <v>15</v>
      </c>
      <c r="AB243" s="1">
        <f>SEARCH(")",Sheet7!A243,1)</f>
        <v>18</v>
      </c>
      <c r="AC243" s="1" t="str">
        <f>MID(Sheet7!A243,SEARCH("(",Sheet7!A243,1)+1,SEARCH(")",Sheet7!A243,1)-SEARCH("(",Sheet7!A243,1)-1)</f>
        <v>NZ</v>
      </c>
      <c r="AD243" s="1">
        <f>SEARCH(" ",Sheet7!A243,1)</f>
        <v>3</v>
      </c>
      <c r="AE243" s="1" t="str">
        <f>LEFT(Sheet7!A243,SEARCH(" ",Sheet7!A243,1)-1)</f>
        <v>KR</v>
      </c>
      <c r="AF243" s="1" t="str">
        <f>MID(Sheet7!A243,SEARCH(" ",Sheet7!A243,1)+1,SEARCH("(",Sheet7!A243,1)-SEARCH(" ",Sheet7!A243,1)-2)</f>
        <v>Rutherford</v>
      </c>
      <c r="AG243" s="1">
        <f t="shared" si="47"/>
        <v>10</v>
      </c>
      <c r="AH243" s="1" t="str">
        <f t="shared" si="48"/>
        <v>RUTHERFORD</v>
      </c>
      <c r="AI243" s="1" t="str">
        <f t="shared" si="42"/>
        <v>KR Rutherford belongs to New Zealand</v>
      </c>
    </row>
    <row r="244" spans="1:35" x14ac:dyDescent="0.3">
      <c r="A244" s="1">
        <v>243</v>
      </c>
      <c r="B244" s="2">
        <v>34637</v>
      </c>
      <c r="C244" t="s">
        <v>185</v>
      </c>
      <c r="D244" s="1">
        <v>102</v>
      </c>
      <c r="E244" s="1" t="s">
        <v>430</v>
      </c>
      <c r="F244" s="1">
        <v>215</v>
      </c>
      <c r="H244" s="1">
        <v>154</v>
      </c>
      <c r="I244" s="1">
        <v>9</v>
      </c>
      <c r="J244" s="1">
        <v>0</v>
      </c>
      <c r="K244" s="1">
        <v>66.23</v>
      </c>
      <c r="L244" s="1">
        <v>2</v>
      </c>
      <c r="M244" s="1" t="s">
        <v>11</v>
      </c>
      <c r="N244" s="1" t="s">
        <v>276</v>
      </c>
      <c r="O244" s="1">
        <f t="shared" si="38"/>
        <v>30</v>
      </c>
      <c r="P244" s="1">
        <f t="shared" si="39"/>
        <v>10</v>
      </c>
      <c r="Q244" s="1">
        <f t="shared" si="40"/>
        <v>1994</v>
      </c>
      <c r="R244" s="1">
        <f t="shared" si="41"/>
        <v>1</v>
      </c>
      <c r="S244" s="1" t="str">
        <f t="shared" si="43"/>
        <v>Slow</v>
      </c>
      <c r="T244" s="1" t="str">
        <f t="shared" si="44"/>
        <v>Ok</v>
      </c>
      <c r="U244" s="1" t="b">
        <f t="shared" si="45"/>
        <v>0</v>
      </c>
      <c r="V244" s="1">
        <f t="shared" si="46"/>
        <v>0</v>
      </c>
      <c r="W244" s="1" t="str">
        <f>VLOOKUP(K244,Master!$G$8:$H$12,2,1)</f>
        <v>Slow</v>
      </c>
      <c r="X244" s="1" t="str">
        <f>HLOOKUP(K244,Master!$F$3:$J$4,2,1)</f>
        <v>Slow</v>
      </c>
      <c r="Y244" s="1" t="s">
        <v>594</v>
      </c>
      <c r="Z244" s="1" t="s">
        <v>4</v>
      </c>
      <c r="AA244" s="1">
        <f>SEARCH("(",Sheet7!A244,1)</f>
        <v>13</v>
      </c>
      <c r="AB244" s="1">
        <f>SEARCH(")",Sheet7!A244,1)</f>
        <v>19</v>
      </c>
      <c r="AC244" s="1" t="str">
        <f>MID(Sheet7!A244,SEARCH("(",Sheet7!A244,1)+1,SEARCH(")",Sheet7!A244,1)-SEARCH("(",Sheet7!A244,1)-1)</f>
        <v>India</v>
      </c>
      <c r="AD244" s="1">
        <f>SEARCH(" ",Sheet7!A244,1)</f>
        <v>2</v>
      </c>
      <c r="AE244" s="1" t="str">
        <f>LEFT(Sheet7!A244,SEARCH(" ",Sheet7!A244,1)-1)</f>
        <v>M</v>
      </c>
      <c r="AF244" s="1" t="str">
        <f>MID(Sheet7!A244,SEARCH(" ",Sheet7!A244,1)+1,SEARCH("(",Sheet7!A244,1)-SEARCH(" ",Sheet7!A244,1)-2)</f>
        <v>Prabhakar</v>
      </c>
      <c r="AG244" s="1">
        <f t="shared" si="47"/>
        <v>9</v>
      </c>
      <c r="AH244" s="1" t="str">
        <f t="shared" si="48"/>
        <v>PRABHAKAR</v>
      </c>
      <c r="AI244" s="1" t="e">
        <f t="shared" si="42"/>
        <v>#N/A</v>
      </c>
    </row>
    <row r="245" spans="1:35" x14ac:dyDescent="0.3">
      <c r="A245" s="1">
        <v>244</v>
      </c>
      <c r="B245" s="2">
        <v>34639</v>
      </c>
      <c r="C245" t="s">
        <v>88</v>
      </c>
      <c r="D245" s="1">
        <v>111</v>
      </c>
      <c r="E245" s="1" t="s">
        <v>432</v>
      </c>
      <c r="F245" s="1">
        <v>148</v>
      </c>
      <c r="H245" s="1">
        <v>114</v>
      </c>
      <c r="I245" s="1">
        <v>11</v>
      </c>
      <c r="J245" s="1">
        <v>0</v>
      </c>
      <c r="K245" s="1">
        <v>97.36</v>
      </c>
      <c r="L245" s="1">
        <v>1</v>
      </c>
      <c r="M245" s="1" t="s">
        <v>31</v>
      </c>
      <c r="N245" s="1" t="s">
        <v>39</v>
      </c>
      <c r="O245" s="1">
        <f t="shared" si="38"/>
        <v>1</v>
      </c>
      <c r="P245" s="1">
        <f t="shared" si="39"/>
        <v>11</v>
      </c>
      <c r="Q245" s="1">
        <f t="shared" si="40"/>
        <v>1994</v>
      </c>
      <c r="R245" s="1">
        <f t="shared" si="41"/>
        <v>3</v>
      </c>
      <c r="S245" s="1" t="str">
        <f t="shared" si="43"/>
        <v>Slow</v>
      </c>
      <c r="T245" s="1" t="str">
        <f t="shared" si="44"/>
        <v>Ok</v>
      </c>
      <c r="U245" s="1" t="b">
        <f t="shared" si="45"/>
        <v>0</v>
      </c>
      <c r="V245" s="1">
        <f t="shared" si="46"/>
        <v>0</v>
      </c>
      <c r="W245" s="1" t="str">
        <f>VLOOKUP(K245,Master!$G$8:$H$12,2,1)</f>
        <v>Slow</v>
      </c>
      <c r="X245" s="1" t="str">
        <f>HLOOKUP(K245,Master!$F$3:$J$4,2,1)</f>
        <v>Slow</v>
      </c>
      <c r="Y245" s="1" t="s">
        <v>600</v>
      </c>
      <c r="Z245" s="1" t="s">
        <v>831</v>
      </c>
      <c r="AA245" s="1">
        <f>SEARCH("(",Sheet7!A245,1)</f>
        <v>11</v>
      </c>
      <c r="AB245" s="1">
        <f>SEARCH(")",Sheet7!A245,1)</f>
        <v>14</v>
      </c>
      <c r="AC245" s="1" t="str">
        <f>MID(Sheet7!A245,SEARCH("(",Sheet7!A245,1)+1,SEARCH(")",Sheet7!A245,1)-SEARCH("(",Sheet7!A245,1)-1)</f>
        <v>WI</v>
      </c>
      <c r="AD245" s="1">
        <f>SEARCH(" ",Sheet7!A245,1)</f>
        <v>3</v>
      </c>
      <c r="AE245" s="1" t="str">
        <f>LEFT(Sheet7!A245,SEARCH(" ",Sheet7!A245,1)-1)</f>
        <v>CL</v>
      </c>
      <c r="AF245" s="1" t="str">
        <f>MID(Sheet7!A245,SEARCH(" ",Sheet7!A245,1)+1,SEARCH("(",Sheet7!A245,1)-SEARCH(" ",Sheet7!A245,1)-2)</f>
        <v>Hooper</v>
      </c>
      <c r="AG245" s="1">
        <f t="shared" si="47"/>
        <v>6</v>
      </c>
      <c r="AH245" s="1" t="str">
        <f t="shared" si="48"/>
        <v>HOOPER</v>
      </c>
      <c r="AI245" s="1" t="str">
        <f t="shared" si="42"/>
        <v>CL Hooper belongs to West Indies</v>
      </c>
    </row>
    <row r="246" spans="1:35" x14ac:dyDescent="0.3">
      <c r="A246" s="1">
        <v>245</v>
      </c>
      <c r="B246" s="2">
        <v>34641</v>
      </c>
      <c r="C246" t="s">
        <v>96</v>
      </c>
      <c r="D246" s="1">
        <v>119</v>
      </c>
      <c r="E246" s="1" t="s">
        <v>430</v>
      </c>
      <c r="F246" s="1">
        <v>205</v>
      </c>
      <c r="H246" s="1">
        <v>142</v>
      </c>
      <c r="I246" s="1">
        <v>8</v>
      </c>
      <c r="J246" s="1">
        <v>0</v>
      </c>
      <c r="K246" s="1">
        <v>83.8</v>
      </c>
      <c r="L246" s="1">
        <v>1</v>
      </c>
      <c r="M246" s="1" t="s">
        <v>7</v>
      </c>
      <c r="N246" s="1" t="s">
        <v>24</v>
      </c>
      <c r="O246" s="1">
        <f t="shared" si="38"/>
        <v>3</v>
      </c>
      <c r="P246" s="1">
        <f t="shared" si="39"/>
        <v>11</v>
      </c>
      <c r="Q246" s="1">
        <f t="shared" si="40"/>
        <v>1994</v>
      </c>
      <c r="R246" s="1">
        <f t="shared" si="41"/>
        <v>5</v>
      </c>
      <c r="S246" s="1" t="str">
        <f t="shared" si="43"/>
        <v>Slow</v>
      </c>
      <c r="T246" s="1" t="str">
        <f t="shared" si="44"/>
        <v>Ok</v>
      </c>
      <c r="U246" s="1" t="b">
        <f t="shared" si="45"/>
        <v>0</v>
      </c>
      <c r="V246" s="1">
        <f t="shared" si="46"/>
        <v>0</v>
      </c>
      <c r="W246" s="1" t="str">
        <f>VLOOKUP(K246,Master!$G$8:$H$12,2,1)</f>
        <v>Slow</v>
      </c>
      <c r="X246" s="1" t="str">
        <f>HLOOKUP(K246,Master!$F$3:$J$4,2,1)</f>
        <v>Slow</v>
      </c>
      <c r="Y246" s="1" t="s">
        <v>623</v>
      </c>
      <c r="Z246" s="1" t="s">
        <v>835</v>
      </c>
      <c r="AA246" s="1">
        <f>SEARCH("(",Sheet7!A246,1)</f>
        <v>13</v>
      </c>
      <c r="AB246" s="1">
        <f>SEARCH(")",Sheet7!A246,1)</f>
        <v>16</v>
      </c>
      <c r="AC246" s="1" t="str">
        <f>MID(Sheet7!A246,SEARCH("(",Sheet7!A246,1)+1,SEARCH(")",Sheet7!A246,1)-SEARCH("(",Sheet7!A246,1)-1)</f>
        <v>SL</v>
      </c>
      <c r="AD246" s="1">
        <f>SEARCH(" ",Sheet7!A246,1)</f>
        <v>3</v>
      </c>
      <c r="AE246" s="1" t="str">
        <f>LEFT(Sheet7!A246,SEARCH(" ",Sheet7!A246,1)-1)</f>
        <v>RS</v>
      </c>
      <c r="AF246" s="1" t="str">
        <f>MID(Sheet7!A246,SEARCH(" ",Sheet7!A246,1)+1,SEARCH("(",Sheet7!A246,1)-SEARCH(" ",Sheet7!A246,1)-2)</f>
        <v>Mahanama</v>
      </c>
      <c r="AG246" s="1">
        <f t="shared" si="47"/>
        <v>8</v>
      </c>
      <c r="AH246" s="1" t="str">
        <f t="shared" si="48"/>
        <v>MAHANAMA</v>
      </c>
      <c r="AI246" s="1" t="str">
        <f t="shared" si="42"/>
        <v>RS Mahanama belongs to Sri Lanka</v>
      </c>
    </row>
    <row r="247" spans="1:35" x14ac:dyDescent="0.3">
      <c r="A247" s="1">
        <v>246</v>
      </c>
      <c r="B247" s="2">
        <v>34643</v>
      </c>
      <c r="C247" t="s">
        <v>95</v>
      </c>
      <c r="D247" s="1">
        <v>131</v>
      </c>
      <c r="E247" s="1" t="s">
        <v>430</v>
      </c>
      <c r="F247" s="1">
        <v>151</v>
      </c>
      <c r="H247" s="1">
        <v>115</v>
      </c>
      <c r="I247" s="1">
        <v>11</v>
      </c>
      <c r="J247" s="1">
        <v>4</v>
      </c>
      <c r="K247" s="1">
        <v>113.91</v>
      </c>
      <c r="L247" s="1">
        <v>1</v>
      </c>
      <c r="M247" s="1" t="s">
        <v>13</v>
      </c>
      <c r="N247" s="1" t="s">
        <v>24</v>
      </c>
      <c r="O247" s="1">
        <f t="shared" si="38"/>
        <v>5</v>
      </c>
      <c r="P247" s="1">
        <f t="shared" si="39"/>
        <v>11</v>
      </c>
      <c r="Q247" s="1">
        <f t="shared" si="40"/>
        <v>1994</v>
      </c>
      <c r="R247" s="1">
        <f t="shared" si="41"/>
        <v>7</v>
      </c>
      <c r="S247" s="1" t="str">
        <f t="shared" si="43"/>
        <v>Ok</v>
      </c>
      <c r="T247" s="1" t="str">
        <f t="shared" si="44"/>
        <v>Ok</v>
      </c>
      <c r="U247" s="1" t="b">
        <f t="shared" si="45"/>
        <v>0</v>
      </c>
      <c r="V247" s="1">
        <f t="shared" si="46"/>
        <v>0</v>
      </c>
      <c r="W247" s="1" t="str">
        <f>VLOOKUP(K247,Master!$G$8:$H$12,2,1)</f>
        <v>Ok</v>
      </c>
      <c r="X247" s="1" t="str">
        <f>HLOOKUP(K247,Master!$F$3:$J$4,2,1)</f>
        <v>Ok</v>
      </c>
      <c r="Y247" s="1" t="s">
        <v>637</v>
      </c>
      <c r="Z247" s="1" t="s">
        <v>836</v>
      </c>
      <c r="AA247" s="1">
        <f>SEARCH("(",Sheet7!A247,1)</f>
        <v>14</v>
      </c>
      <c r="AB247" s="1">
        <f>SEARCH(")",Sheet7!A247,1)</f>
        <v>18</v>
      </c>
      <c r="AC247" s="1" t="str">
        <f>MID(Sheet7!A247,SEARCH("(",Sheet7!A247,1)+1,SEARCH(")",Sheet7!A247,1)-SEARCH("(",Sheet7!A247,1)-1)</f>
        <v>Zim</v>
      </c>
      <c r="AD247" s="1">
        <f>SEARCH(" ",Sheet7!A247,1)</f>
        <v>4</v>
      </c>
      <c r="AE247" s="1" t="str">
        <f>LEFT(Sheet7!A247,SEARCH(" ",Sheet7!A247,1)-1)</f>
        <v>ADR</v>
      </c>
      <c r="AF247" s="1" t="str">
        <f>MID(Sheet7!A247,SEARCH(" ",Sheet7!A247,1)+1,SEARCH("(",Sheet7!A247,1)-SEARCH(" ",Sheet7!A247,1)-2)</f>
        <v>Campbell</v>
      </c>
      <c r="AG247" s="1">
        <f t="shared" si="47"/>
        <v>8</v>
      </c>
      <c r="AH247" s="1" t="str">
        <f t="shared" si="48"/>
        <v>CAMPBELL</v>
      </c>
      <c r="AI247" s="1" t="e">
        <f t="shared" si="42"/>
        <v>#N/A</v>
      </c>
    </row>
    <row r="248" spans="1:35" x14ac:dyDescent="0.3">
      <c r="A248" s="1">
        <v>247</v>
      </c>
      <c r="B248" s="2">
        <v>34643</v>
      </c>
      <c r="C248" t="s">
        <v>96</v>
      </c>
      <c r="D248" s="1">
        <v>108</v>
      </c>
      <c r="E248" s="1" t="s">
        <v>432</v>
      </c>
      <c r="F248" s="1">
        <v>167</v>
      </c>
      <c r="H248" s="1">
        <v>149</v>
      </c>
      <c r="I248" s="1">
        <v>6</v>
      </c>
      <c r="J248" s="1">
        <v>1</v>
      </c>
      <c r="K248" s="1">
        <v>72.48</v>
      </c>
      <c r="L248" s="1">
        <v>2</v>
      </c>
      <c r="M248" s="1" t="s">
        <v>7</v>
      </c>
      <c r="N248" s="1" t="s">
        <v>24</v>
      </c>
      <c r="O248" s="1">
        <f t="shared" si="38"/>
        <v>5</v>
      </c>
      <c r="P248" s="1">
        <f t="shared" si="39"/>
        <v>11</v>
      </c>
      <c r="Q248" s="1">
        <f t="shared" si="40"/>
        <v>1994</v>
      </c>
      <c r="R248" s="1">
        <f t="shared" si="41"/>
        <v>7</v>
      </c>
      <c r="S248" s="1" t="str">
        <f t="shared" si="43"/>
        <v>Slow</v>
      </c>
      <c r="T248" s="1" t="str">
        <f t="shared" si="44"/>
        <v>Ok</v>
      </c>
      <c r="U248" s="1" t="b">
        <f t="shared" si="45"/>
        <v>0</v>
      </c>
      <c r="V248" s="1">
        <f t="shared" si="46"/>
        <v>0</v>
      </c>
      <c r="W248" s="1" t="str">
        <f>VLOOKUP(K248,Master!$G$8:$H$12,2,1)</f>
        <v>Slow</v>
      </c>
      <c r="X248" s="1" t="str">
        <f>HLOOKUP(K248,Master!$F$3:$J$4,2,1)</f>
        <v>Slow</v>
      </c>
      <c r="Y248" s="1" t="s">
        <v>623</v>
      </c>
      <c r="Z248" s="1" t="s">
        <v>835</v>
      </c>
      <c r="AA248" s="1">
        <f>SEARCH("(",Sheet7!A248,1)</f>
        <v>13</v>
      </c>
      <c r="AB248" s="1">
        <f>SEARCH(")",Sheet7!A248,1)</f>
        <v>16</v>
      </c>
      <c r="AC248" s="1" t="str">
        <f>MID(Sheet7!A248,SEARCH("(",Sheet7!A248,1)+1,SEARCH(")",Sheet7!A248,1)-SEARCH("(",Sheet7!A248,1)-1)</f>
        <v>SL</v>
      </c>
      <c r="AD248" s="1">
        <f>SEARCH(" ",Sheet7!A248,1)</f>
        <v>3</v>
      </c>
      <c r="AE248" s="1" t="str">
        <f>LEFT(Sheet7!A248,SEARCH(" ",Sheet7!A248,1)-1)</f>
        <v>RS</v>
      </c>
      <c r="AF248" s="1" t="str">
        <f>MID(Sheet7!A248,SEARCH(" ",Sheet7!A248,1)+1,SEARCH("(",Sheet7!A248,1)-SEARCH(" ",Sheet7!A248,1)-2)</f>
        <v>Mahanama</v>
      </c>
      <c r="AG248" s="1">
        <f t="shared" si="47"/>
        <v>8</v>
      </c>
      <c r="AH248" s="1" t="str">
        <f t="shared" si="48"/>
        <v>MAHANAMA</v>
      </c>
      <c r="AI248" s="1" t="str">
        <f t="shared" si="42"/>
        <v>RS Mahanama belongs to Sri Lanka</v>
      </c>
    </row>
    <row r="249" spans="1:35" x14ac:dyDescent="0.3">
      <c r="A249" s="1">
        <v>248</v>
      </c>
      <c r="B249" s="2">
        <v>34644</v>
      </c>
      <c r="C249" t="s">
        <v>62</v>
      </c>
      <c r="D249" s="1">
        <v>107</v>
      </c>
      <c r="E249" s="1" t="s">
        <v>430</v>
      </c>
      <c r="F249" s="1">
        <v>139</v>
      </c>
      <c r="H249" s="1">
        <v>100</v>
      </c>
      <c r="I249" s="1">
        <v>9</v>
      </c>
      <c r="J249" s="1">
        <v>1</v>
      </c>
      <c r="K249" s="1">
        <v>107</v>
      </c>
      <c r="L249" s="1">
        <v>1</v>
      </c>
      <c r="M249" s="1" t="s">
        <v>7</v>
      </c>
      <c r="N249" s="1" t="s">
        <v>24</v>
      </c>
      <c r="O249" s="1">
        <f t="shared" si="38"/>
        <v>6</v>
      </c>
      <c r="P249" s="1">
        <f t="shared" si="39"/>
        <v>11</v>
      </c>
      <c r="Q249" s="1">
        <f t="shared" si="40"/>
        <v>1994</v>
      </c>
      <c r="R249" s="1">
        <f t="shared" si="41"/>
        <v>1</v>
      </c>
      <c r="S249" s="1" t="str">
        <f t="shared" si="43"/>
        <v>Ok</v>
      </c>
      <c r="T249" s="1" t="str">
        <f t="shared" si="44"/>
        <v>Ok</v>
      </c>
      <c r="U249" s="1" t="b">
        <f t="shared" si="45"/>
        <v>0</v>
      </c>
      <c r="V249" s="1">
        <f t="shared" si="46"/>
        <v>0</v>
      </c>
      <c r="W249" s="1" t="str">
        <f>VLOOKUP(K249,Master!$G$8:$H$12,2,1)</f>
        <v>Ok</v>
      </c>
      <c r="X249" s="1" t="str">
        <f>HLOOKUP(K249,Master!$F$3:$J$4,2,1)</f>
        <v>Ok</v>
      </c>
      <c r="Y249" s="1" t="s">
        <v>615</v>
      </c>
      <c r="Z249" s="1" t="s">
        <v>835</v>
      </c>
      <c r="AA249" s="1">
        <f>SEARCH("(",Sheet7!A249,1)</f>
        <v>13</v>
      </c>
      <c r="AB249" s="1">
        <f>SEARCH(")",Sheet7!A249,1)</f>
        <v>16</v>
      </c>
      <c r="AC249" s="1" t="str">
        <f>MID(Sheet7!A249,SEARCH("(",Sheet7!A249,1)+1,SEARCH(")",Sheet7!A249,1)-SEARCH("(",Sheet7!A249,1)-1)</f>
        <v>SL</v>
      </c>
      <c r="AD249" s="1">
        <f>SEARCH(" ",Sheet7!A249,1)</f>
        <v>3</v>
      </c>
      <c r="AE249" s="1" t="str">
        <f>LEFT(Sheet7!A249,SEARCH(" ",Sheet7!A249,1)-1)</f>
        <v>PA</v>
      </c>
      <c r="AF249" s="1" t="str">
        <f>MID(Sheet7!A249,SEARCH(" ",Sheet7!A249,1)+1,SEARCH("(",Sheet7!A249,1)-SEARCH(" ",Sheet7!A249,1)-2)</f>
        <v>de Silva</v>
      </c>
      <c r="AG249" s="1">
        <f t="shared" si="47"/>
        <v>8</v>
      </c>
      <c r="AH249" s="1" t="str">
        <f t="shared" si="48"/>
        <v>DE SILVA</v>
      </c>
      <c r="AI249" s="1" t="str">
        <f t="shared" si="42"/>
        <v>PA de Silva belongs to Sri Lanka</v>
      </c>
    </row>
    <row r="250" spans="1:35" x14ac:dyDescent="0.3">
      <c r="A250" s="1">
        <v>249</v>
      </c>
      <c r="B250" s="2">
        <v>34645</v>
      </c>
      <c r="C250" t="s">
        <v>106</v>
      </c>
      <c r="D250" s="1">
        <v>114</v>
      </c>
      <c r="E250" s="1" t="s">
        <v>430</v>
      </c>
      <c r="F250" s="1">
        <v>125</v>
      </c>
      <c r="H250" s="1">
        <v>103</v>
      </c>
      <c r="I250" s="1">
        <v>9</v>
      </c>
      <c r="J250" s="1">
        <v>2</v>
      </c>
      <c r="K250" s="1">
        <v>110.67</v>
      </c>
      <c r="L250" s="1">
        <v>1</v>
      </c>
      <c r="M250" s="1" t="s">
        <v>11</v>
      </c>
      <c r="N250" s="1" t="s">
        <v>204</v>
      </c>
      <c r="O250" s="1">
        <f t="shared" si="38"/>
        <v>7</v>
      </c>
      <c r="P250" s="1">
        <f t="shared" si="39"/>
        <v>11</v>
      </c>
      <c r="Q250" s="1">
        <f t="shared" si="40"/>
        <v>1994</v>
      </c>
      <c r="R250" s="1">
        <f t="shared" si="41"/>
        <v>2</v>
      </c>
      <c r="S250" s="1" t="str">
        <f t="shared" si="43"/>
        <v>Ok</v>
      </c>
      <c r="T250" s="1" t="str">
        <f t="shared" si="44"/>
        <v>Ok</v>
      </c>
      <c r="U250" s="1" t="b">
        <f t="shared" si="45"/>
        <v>0</v>
      </c>
      <c r="V250" s="1">
        <f t="shared" si="46"/>
        <v>0</v>
      </c>
      <c r="W250" s="1" t="str">
        <f>VLOOKUP(K250,Master!$G$8:$H$12,2,1)</f>
        <v>Ok</v>
      </c>
      <c r="X250" s="1" t="str">
        <f>HLOOKUP(K250,Master!$F$3:$J$4,2,1)</f>
        <v>Ok</v>
      </c>
      <c r="Y250" s="1" t="s">
        <v>608</v>
      </c>
      <c r="Z250" s="1" t="s">
        <v>4</v>
      </c>
      <c r="AA250" s="1">
        <f>SEARCH("(",Sheet7!A250,1)</f>
        <v>10</v>
      </c>
      <c r="AB250" s="1">
        <f>SEARCH(")",Sheet7!A250,1)</f>
        <v>16</v>
      </c>
      <c r="AC250" s="1" t="str">
        <f>MID(Sheet7!A250,SEARCH("(",Sheet7!A250,1)+1,SEARCH(")",Sheet7!A250,1)-SEARCH("(",Sheet7!A250,1)-1)</f>
        <v>India</v>
      </c>
      <c r="AD250" s="1">
        <f>SEARCH(" ",Sheet7!A250,1)</f>
        <v>3</v>
      </c>
      <c r="AE250" s="1" t="str">
        <f>LEFT(Sheet7!A250,SEARCH(" ",Sheet7!A250,1)-1)</f>
        <v>NS</v>
      </c>
      <c r="AF250" s="1" t="str">
        <f>MID(Sheet7!A250,SEARCH(" ",Sheet7!A250,1)+1,SEARCH("(",Sheet7!A250,1)-SEARCH(" ",Sheet7!A250,1)-2)</f>
        <v>Sidhu</v>
      </c>
      <c r="AG250" s="1">
        <f t="shared" si="47"/>
        <v>5</v>
      </c>
      <c r="AH250" s="1" t="str">
        <f t="shared" si="48"/>
        <v>SIDHU</v>
      </c>
      <c r="AI250" s="1" t="e">
        <f t="shared" si="42"/>
        <v>#N/A</v>
      </c>
    </row>
    <row r="251" spans="1:35" x14ac:dyDescent="0.3">
      <c r="A251" s="1">
        <v>250</v>
      </c>
      <c r="B251" s="2">
        <v>34647</v>
      </c>
      <c r="C251" t="s">
        <v>92</v>
      </c>
      <c r="D251" s="1">
        <v>104</v>
      </c>
      <c r="E251" s="1" t="s">
        <v>432</v>
      </c>
      <c r="F251" s="1">
        <v>182</v>
      </c>
      <c r="H251" s="1">
        <v>126</v>
      </c>
      <c r="I251" s="1">
        <v>4</v>
      </c>
      <c r="J251" s="1">
        <v>3</v>
      </c>
      <c r="K251" s="1">
        <v>82.53</v>
      </c>
      <c r="L251" s="1">
        <v>2</v>
      </c>
      <c r="M251" s="1" t="s">
        <v>11</v>
      </c>
      <c r="N251" s="1" t="s">
        <v>48</v>
      </c>
      <c r="O251" s="1">
        <f t="shared" si="38"/>
        <v>9</v>
      </c>
      <c r="P251" s="1">
        <f t="shared" si="39"/>
        <v>11</v>
      </c>
      <c r="Q251" s="1">
        <f t="shared" si="40"/>
        <v>1994</v>
      </c>
      <c r="R251" s="1">
        <f t="shared" si="41"/>
        <v>4</v>
      </c>
      <c r="S251" s="1" t="str">
        <f t="shared" si="43"/>
        <v>Slow</v>
      </c>
      <c r="T251" s="1" t="str">
        <f t="shared" si="44"/>
        <v>Ok</v>
      </c>
      <c r="U251" s="1" t="b">
        <f t="shared" si="45"/>
        <v>0</v>
      </c>
      <c r="V251" s="1">
        <f t="shared" si="46"/>
        <v>0</v>
      </c>
      <c r="W251" s="1" t="str">
        <f>VLOOKUP(K251,Master!$G$8:$H$12,2,1)</f>
        <v>Slow</v>
      </c>
      <c r="X251" s="1" t="str">
        <f>HLOOKUP(K251,Master!$F$3:$J$4,2,1)</f>
        <v>Slow</v>
      </c>
      <c r="Y251" s="1" t="s">
        <v>638</v>
      </c>
      <c r="Z251" s="1" t="s">
        <v>4</v>
      </c>
      <c r="AA251" s="1">
        <f>SEARCH("(",Sheet7!A251,1)</f>
        <v>10</v>
      </c>
      <c r="AB251" s="1">
        <f>SEARCH(")",Sheet7!A251,1)</f>
        <v>16</v>
      </c>
      <c r="AC251" s="1" t="str">
        <f>MID(Sheet7!A251,SEARCH("(",Sheet7!A251,1)+1,SEARCH(")",Sheet7!A251,1)-SEARCH("(",Sheet7!A251,1)-1)</f>
        <v>India</v>
      </c>
      <c r="AD251" s="1">
        <f>SEARCH(" ",Sheet7!A251,1)</f>
        <v>2</v>
      </c>
      <c r="AE251" s="1" t="str">
        <f>LEFT(Sheet7!A251,SEARCH(" ",Sheet7!A251,1)-1)</f>
        <v>A</v>
      </c>
      <c r="AF251" s="1" t="str">
        <f>MID(Sheet7!A251,SEARCH(" ",Sheet7!A251,1)+1,SEARCH("(",Sheet7!A251,1)-SEARCH(" ",Sheet7!A251,1)-2)</f>
        <v>Jadeja</v>
      </c>
      <c r="AG251" s="1">
        <f t="shared" si="47"/>
        <v>6</v>
      </c>
      <c r="AH251" s="1" t="str">
        <f t="shared" si="48"/>
        <v>JADEJA</v>
      </c>
      <c r="AI251" s="1" t="e">
        <f t="shared" si="42"/>
        <v>#N/A</v>
      </c>
    </row>
    <row r="252" spans="1:35" x14ac:dyDescent="0.3">
      <c r="A252" s="1">
        <v>251</v>
      </c>
      <c r="B252" s="2">
        <v>34649</v>
      </c>
      <c r="C252" t="s">
        <v>60</v>
      </c>
      <c r="D252" s="1">
        <v>105</v>
      </c>
      <c r="E252" s="1" t="s">
        <v>432</v>
      </c>
      <c r="F252" s="1">
        <v>180</v>
      </c>
      <c r="H252" s="1">
        <v>134</v>
      </c>
      <c r="I252" s="1">
        <v>10</v>
      </c>
      <c r="J252" s="1">
        <v>0</v>
      </c>
      <c r="K252" s="1">
        <v>78.349999999999994</v>
      </c>
      <c r="L252" s="1">
        <v>1</v>
      </c>
      <c r="M252" s="1" t="s">
        <v>11</v>
      </c>
      <c r="N252" s="1" t="s">
        <v>20</v>
      </c>
      <c r="O252" s="1">
        <f t="shared" si="38"/>
        <v>11</v>
      </c>
      <c r="P252" s="1">
        <f t="shared" si="39"/>
        <v>11</v>
      </c>
      <c r="Q252" s="1">
        <f t="shared" si="40"/>
        <v>1994</v>
      </c>
      <c r="R252" s="1">
        <f t="shared" si="41"/>
        <v>6</v>
      </c>
      <c r="S252" s="1" t="str">
        <f t="shared" si="43"/>
        <v>Slow</v>
      </c>
      <c r="T252" s="1" t="str">
        <f t="shared" si="44"/>
        <v>Ok</v>
      </c>
      <c r="U252" s="1" t="b">
        <f t="shared" si="45"/>
        <v>0</v>
      </c>
      <c r="V252" s="1">
        <f t="shared" si="46"/>
        <v>0</v>
      </c>
      <c r="W252" s="1" t="str">
        <f>VLOOKUP(K252,Master!$G$8:$H$12,2,1)</f>
        <v>Slow</v>
      </c>
      <c r="X252" s="1" t="str">
        <f>HLOOKUP(K252,Master!$F$3:$J$4,2,1)</f>
        <v>Slow</v>
      </c>
      <c r="Y252" s="1" t="s">
        <v>635</v>
      </c>
      <c r="Z252" s="1" t="s">
        <v>4</v>
      </c>
      <c r="AA252" s="1">
        <f>SEARCH("(",Sheet7!A252,1)</f>
        <v>14</v>
      </c>
      <c r="AB252" s="1">
        <f>SEARCH(")",Sheet7!A252,1)</f>
        <v>20</v>
      </c>
      <c r="AC252" s="1" t="str">
        <f>MID(Sheet7!A252,SEARCH("(",Sheet7!A252,1)+1,SEARCH(")",Sheet7!A252,1)-SEARCH("(",Sheet7!A252,1)-1)</f>
        <v>India</v>
      </c>
      <c r="AD252" s="1">
        <f>SEARCH(" ",Sheet7!A252,1)</f>
        <v>3</v>
      </c>
      <c r="AE252" s="1" t="str">
        <f>LEFT(Sheet7!A252,SEARCH(" ",Sheet7!A252,1)-1)</f>
        <v>SR</v>
      </c>
      <c r="AF252" s="1" t="str">
        <f>MID(Sheet7!A252,SEARCH(" ",Sheet7!A252,1)+1,SEARCH("(",Sheet7!A252,1)-SEARCH(" ",Sheet7!A252,1)-2)</f>
        <v>Tendulkar</v>
      </c>
      <c r="AG252" s="1">
        <f t="shared" si="47"/>
        <v>9</v>
      </c>
      <c r="AH252" s="1" t="str">
        <f t="shared" si="48"/>
        <v>TENDULKAR</v>
      </c>
      <c r="AI252" s="1" t="e">
        <f t="shared" si="42"/>
        <v>#N/A</v>
      </c>
    </row>
    <row r="253" spans="1:35" x14ac:dyDescent="0.3">
      <c r="A253" s="1">
        <v>252</v>
      </c>
      <c r="B253" s="2">
        <v>34670</v>
      </c>
      <c r="C253" t="s">
        <v>70</v>
      </c>
      <c r="D253" s="1">
        <v>101</v>
      </c>
      <c r="E253" s="1" t="s">
        <v>430</v>
      </c>
      <c r="F253" s="1">
        <v>143</v>
      </c>
      <c r="H253" s="1">
        <v>108</v>
      </c>
      <c r="I253" s="1">
        <v>8</v>
      </c>
      <c r="J253" s="1">
        <v>0</v>
      </c>
      <c r="K253" s="1">
        <v>93.51</v>
      </c>
      <c r="L253" s="1">
        <v>1</v>
      </c>
      <c r="M253" s="1" t="s">
        <v>9</v>
      </c>
      <c r="N253" s="1" t="s">
        <v>278</v>
      </c>
      <c r="O253" s="1">
        <f t="shared" si="38"/>
        <v>2</v>
      </c>
      <c r="P253" s="1">
        <f t="shared" si="39"/>
        <v>12</v>
      </c>
      <c r="Q253" s="1">
        <f t="shared" si="40"/>
        <v>1994</v>
      </c>
      <c r="R253" s="1">
        <f t="shared" si="41"/>
        <v>6</v>
      </c>
      <c r="S253" s="1" t="str">
        <f t="shared" si="43"/>
        <v>Slow</v>
      </c>
      <c r="T253" s="1" t="str">
        <f t="shared" si="44"/>
        <v>Ok</v>
      </c>
      <c r="U253" s="1" t="b">
        <f t="shared" si="45"/>
        <v>0</v>
      </c>
      <c r="V253" s="1">
        <f t="shared" si="46"/>
        <v>0</v>
      </c>
      <c r="W253" s="1" t="str">
        <f>VLOOKUP(K253,Master!$G$8:$H$12,2,1)</f>
        <v>Slow</v>
      </c>
      <c r="X253" s="1" t="str">
        <f>HLOOKUP(K253,Master!$F$3:$J$4,2,1)</f>
        <v>Slow</v>
      </c>
      <c r="Y253" s="1" t="s">
        <v>639</v>
      </c>
      <c r="Z253" s="1" t="s">
        <v>835</v>
      </c>
      <c r="AA253" s="1">
        <f>SEARCH("(",Sheet7!A253,1)</f>
        <v>13</v>
      </c>
      <c r="AB253" s="1">
        <f>SEARCH(")",Sheet7!A253,1)</f>
        <v>16</v>
      </c>
      <c r="AC253" s="1" t="str">
        <f>MID(Sheet7!A253,SEARCH("(",Sheet7!A253,1)+1,SEARCH(")",Sheet7!A253,1)-SEARCH("(",Sheet7!A253,1)-1)</f>
        <v>SL</v>
      </c>
      <c r="AD253" s="1">
        <f>SEARCH(" ",Sheet7!A253,1)</f>
        <v>2</v>
      </c>
      <c r="AE253" s="1" t="str">
        <f>LEFT(Sheet7!A253,SEARCH(" ",Sheet7!A253,1)-1)</f>
        <v>A</v>
      </c>
      <c r="AF253" s="1" t="str">
        <f>MID(Sheet7!A253,SEARCH(" ",Sheet7!A253,1)+1,SEARCH("(",Sheet7!A253,1)-SEARCH(" ",Sheet7!A253,1)-2)</f>
        <v>Ranatunga</v>
      </c>
      <c r="AG253" s="1">
        <f t="shared" si="47"/>
        <v>9</v>
      </c>
      <c r="AH253" s="1" t="str">
        <f t="shared" si="48"/>
        <v>RANATUNGA</v>
      </c>
      <c r="AI253" s="1" t="str">
        <f t="shared" si="42"/>
        <v>A Ranatunga belongs to Sri Lanka</v>
      </c>
    </row>
    <row r="254" spans="1:35" x14ac:dyDescent="0.3">
      <c r="A254" s="1">
        <v>253</v>
      </c>
      <c r="B254" s="2">
        <v>34670</v>
      </c>
      <c r="C254" t="s">
        <v>101</v>
      </c>
      <c r="D254" s="1">
        <v>100</v>
      </c>
      <c r="E254" s="1" t="s">
        <v>432</v>
      </c>
      <c r="F254" s="1" t="s">
        <v>214</v>
      </c>
      <c r="H254" s="1">
        <v>119</v>
      </c>
      <c r="I254" s="1">
        <v>8</v>
      </c>
      <c r="J254" s="1">
        <v>0</v>
      </c>
      <c r="K254" s="1">
        <v>84.03</v>
      </c>
      <c r="L254" s="1">
        <v>2</v>
      </c>
      <c r="M254" s="1" t="s">
        <v>13</v>
      </c>
      <c r="N254" s="1" t="s">
        <v>278</v>
      </c>
      <c r="O254" s="1">
        <f t="shared" si="38"/>
        <v>2</v>
      </c>
      <c r="P254" s="1">
        <f t="shared" si="39"/>
        <v>12</v>
      </c>
      <c r="Q254" s="1">
        <f t="shared" si="40"/>
        <v>1994</v>
      </c>
      <c r="R254" s="1">
        <f t="shared" si="41"/>
        <v>6</v>
      </c>
      <c r="S254" s="1" t="str">
        <f t="shared" si="43"/>
        <v>Slow</v>
      </c>
      <c r="T254" s="1" t="str">
        <f t="shared" si="44"/>
        <v>Ok</v>
      </c>
      <c r="U254" s="1" t="b">
        <f t="shared" si="45"/>
        <v>0</v>
      </c>
      <c r="V254" s="1">
        <f t="shared" si="46"/>
        <v>0</v>
      </c>
      <c r="W254" s="1" t="str">
        <f>VLOOKUP(K254,Master!$G$8:$H$12,2,1)</f>
        <v>Slow</v>
      </c>
      <c r="X254" s="1" t="str">
        <f>HLOOKUP(K254,Master!$F$3:$J$4,2,1)</f>
        <v>Slow</v>
      </c>
      <c r="Y254" s="1" t="s">
        <v>620</v>
      </c>
      <c r="Z254" s="1" t="s">
        <v>833</v>
      </c>
      <c r="AA254" s="1">
        <f>SEARCH("(",Sheet7!A254,1)</f>
        <v>14</v>
      </c>
      <c r="AB254" s="1">
        <f>SEARCH(")",Sheet7!A254,1)</f>
        <v>18</v>
      </c>
      <c r="AC254" s="1" t="str">
        <f>MID(Sheet7!A254,SEARCH("(",Sheet7!A254,1)+1,SEARCH(")",Sheet7!A254,1)-SEARCH("(",Sheet7!A254,1)-1)</f>
        <v>Pak</v>
      </c>
      <c r="AD254" s="1">
        <f>SEARCH(" ",Sheet7!A254,1)</f>
        <v>6</v>
      </c>
      <c r="AE254" s="1" t="str">
        <f>LEFT(Sheet7!A254,SEARCH(" ",Sheet7!A254,1)-1)</f>
        <v>Aamer</v>
      </c>
      <c r="AF254" s="1" t="str">
        <f>MID(Sheet7!A254,SEARCH(" ",Sheet7!A254,1)+1,SEARCH("(",Sheet7!A254,1)-SEARCH(" ",Sheet7!A254,1)-2)</f>
        <v>Sohail</v>
      </c>
      <c r="AG254" s="1">
        <f t="shared" si="47"/>
        <v>6</v>
      </c>
      <c r="AH254" s="1" t="str">
        <f t="shared" si="48"/>
        <v>SOHAIL</v>
      </c>
      <c r="AI254" s="1" t="str">
        <f t="shared" si="42"/>
        <v>Aamer Sohail belongs to Pakistan</v>
      </c>
    </row>
    <row r="255" spans="1:35" x14ac:dyDescent="0.3">
      <c r="A255" s="1">
        <v>254</v>
      </c>
      <c r="B255" s="2">
        <v>34676</v>
      </c>
      <c r="C255" t="s">
        <v>216</v>
      </c>
      <c r="D255" s="1">
        <v>140</v>
      </c>
      <c r="E255" s="1" t="s">
        <v>432</v>
      </c>
      <c r="F255" s="1">
        <v>183</v>
      </c>
      <c r="H255" s="1">
        <v>143</v>
      </c>
      <c r="I255" s="1">
        <v>9</v>
      </c>
      <c r="J255" s="1">
        <v>6</v>
      </c>
      <c r="K255" s="1">
        <v>97.9</v>
      </c>
      <c r="L255" s="1">
        <v>1</v>
      </c>
      <c r="M255" s="1" t="s">
        <v>31</v>
      </c>
      <c r="N255" s="1" t="s">
        <v>205</v>
      </c>
      <c r="O255" s="1">
        <f t="shared" si="38"/>
        <v>8</v>
      </c>
      <c r="P255" s="1">
        <f t="shared" si="39"/>
        <v>12</v>
      </c>
      <c r="Q255" s="1">
        <f t="shared" si="40"/>
        <v>1994</v>
      </c>
      <c r="R255" s="1">
        <f t="shared" si="41"/>
        <v>5</v>
      </c>
      <c r="S255" s="1" t="str">
        <f t="shared" si="43"/>
        <v>Slow</v>
      </c>
      <c r="T255" s="1" t="str">
        <f t="shared" si="44"/>
        <v>Ok</v>
      </c>
      <c r="U255" s="1" t="b">
        <f t="shared" si="45"/>
        <v>0</v>
      </c>
      <c r="V255" s="1">
        <f t="shared" si="46"/>
        <v>0</v>
      </c>
      <c r="W255" s="1" t="str">
        <f>VLOOKUP(K255,Master!$G$8:$H$12,2,1)</f>
        <v>Slow</v>
      </c>
      <c r="X255" s="1" t="str">
        <f>HLOOKUP(K255,Master!$F$3:$J$4,2,1)</f>
        <v>Slow</v>
      </c>
      <c r="Y255" s="1" t="s">
        <v>640</v>
      </c>
      <c r="Z255" s="1" t="s">
        <v>835</v>
      </c>
      <c r="AA255" s="1">
        <f>SEARCH("(",Sheet7!A255,1)</f>
        <v>15</v>
      </c>
      <c r="AB255" s="1">
        <f>SEARCH(")",Sheet7!A255,1)</f>
        <v>18</v>
      </c>
      <c r="AC255" s="1" t="str">
        <f>MID(Sheet7!A255,SEARCH("(",Sheet7!A255,1)+1,SEARCH(")",Sheet7!A255,1)-SEARCH("(",Sheet7!A255,1)-1)</f>
        <v>SL</v>
      </c>
      <c r="AD255" s="1">
        <f>SEARCH(" ",Sheet7!A255,1)</f>
        <v>3</v>
      </c>
      <c r="AE255" s="1" t="str">
        <f>LEFT(Sheet7!A255,SEARCH(" ",Sheet7!A255,1)-1)</f>
        <v>ST</v>
      </c>
      <c r="AF255" s="1" t="str">
        <f>MID(Sheet7!A255,SEARCH(" ",Sheet7!A255,1)+1,SEARCH("(",Sheet7!A255,1)-SEARCH(" ",Sheet7!A255,1)-2)</f>
        <v>Jayasuriya</v>
      </c>
      <c r="AG255" s="1">
        <f t="shared" si="47"/>
        <v>10</v>
      </c>
      <c r="AH255" s="1" t="str">
        <f t="shared" si="48"/>
        <v>JAYASURIYA</v>
      </c>
      <c r="AI255" s="1" t="str">
        <f t="shared" si="42"/>
        <v>ST Jayasuriya belongs to Sri Lanka</v>
      </c>
    </row>
    <row r="256" spans="1:35" x14ac:dyDescent="0.3">
      <c r="A256" s="1">
        <v>255</v>
      </c>
      <c r="B256" s="2">
        <v>34676</v>
      </c>
      <c r="C256" t="s">
        <v>365</v>
      </c>
      <c r="D256" s="1">
        <v>110</v>
      </c>
      <c r="E256" s="1" t="s">
        <v>432</v>
      </c>
      <c r="F256" s="1">
        <v>162</v>
      </c>
      <c r="H256" s="1">
        <v>135</v>
      </c>
      <c r="I256" s="1">
        <v>6</v>
      </c>
      <c r="J256" s="1">
        <v>1</v>
      </c>
      <c r="K256" s="1">
        <v>81.48</v>
      </c>
      <c r="L256" s="1">
        <v>1</v>
      </c>
      <c r="M256" s="1" t="s">
        <v>7</v>
      </c>
      <c r="N256" s="1" t="s">
        <v>30</v>
      </c>
      <c r="O256" s="1">
        <f t="shared" si="38"/>
        <v>8</v>
      </c>
      <c r="P256" s="1">
        <f t="shared" si="39"/>
        <v>12</v>
      </c>
      <c r="Q256" s="1">
        <f t="shared" si="40"/>
        <v>1994</v>
      </c>
      <c r="R256" s="1">
        <f t="shared" si="41"/>
        <v>5</v>
      </c>
      <c r="S256" s="1" t="str">
        <f t="shared" si="43"/>
        <v>Slow</v>
      </c>
      <c r="T256" s="1" t="str">
        <f t="shared" si="44"/>
        <v>Ok</v>
      </c>
      <c r="U256" s="1" t="b">
        <f t="shared" si="45"/>
        <v>0</v>
      </c>
      <c r="V256" s="1">
        <f t="shared" si="46"/>
        <v>0</v>
      </c>
      <c r="W256" s="1" t="str">
        <f>VLOOKUP(K256,Master!$G$8:$H$12,2,1)</f>
        <v>Slow</v>
      </c>
      <c r="X256" s="1" t="str">
        <f>HLOOKUP(K256,Master!$F$3:$J$4,2,1)</f>
        <v>Slow</v>
      </c>
      <c r="Y256" s="1" t="s">
        <v>641</v>
      </c>
      <c r="Z256" s="1" t="s">
        <v>834</v>
      </c>
      <c r="AA256" s="1">
        <f>SEARCH("(",Sheet7!A256,1)</f>
        <v>8</v>
      </c>
      <c r="AB256" s="1">
        <f>SEARCH(")",Sheet7!A256,1)</f>
        <v>12</v>
      </c>
      <c r="AC256" s="1" t="str">
        <f>MID(Sheet7!A256,SEARCH("(",Sheet7!A256,1)+1,SEARCH(")",Sheet7!A256,1)-SEARCH("(",Sheet7!A256,1)-1)</f>
        <v>Aus</v>
      </c>
      <c r="AD256" s="1">
        <f>SEARCH(" ",Sheet7!A256,1)</f>
        <v>3</v>
      </c>
      <c r="AE256" s="1" t="str">
        <f>LEFT(Sheet7!A256,SEARCH(" ",Sheet7!A256,1)-1)</f>
        <v>SG</v>
      </c>
      <c r="AF256" s="1" t="str">
        <f>MID(Sheet7!A256,SEARCH(" ",Sheet7!A256,1)+1,SEARCH("(",Sheet7!A256,1)-SEARCH(" ",Sheet7!A256,1)-2)</f>
        <v>Law</v>
      </c>
      <c r="AG256" s="1">
        <f t="shared" si="47"/>
        <v>3</v>
      </c>
      <c r="AH256" s="1" t="str">
        <f t="shared" si="48"/>
        <v>LAW</v>
      </c>
      <c r="AI256" s="1" t="str">
        <f t="shared" si="42"/>
        <v>SG Law belongs to Australia</v>
      </c>
    </row>
    <row r="257" spans="1:35" x14ac:dyDescent="0.3">
      <c r="A257" s="1">
        <v>256</v>
      </c>
      <c r="B257" s="2">
        <v>34679</v>
      </c>
      <c r="C257" t="s">
        <v>223</v>
      </c>
      <c r="D257" s="1">
        <v>170</v>
      </c>
      <c r="E257" s="1" t="s">
        <v>430</v>
      </c>
      <c r="F257" s="1">
        <v>204</v>
      </c>
      <c r="H257" s="1">
        <v>143</v>
      </c>
      <c r="I257" s="1">
        <v>19</v>
      </c>
      <c r="J257" s="1">
        <v>4</v>
      </c>
      <c r="K257" s="1">
        <v>118.18</v>
      </c>
      <c r="L257" s="1">
        <v>1</v>
      </c>
      <c r="M257" s="2" t="s">
        <v>31</v>
      </c>
      <c r="N257" s="1" t="s">
        <v>33</v>
      </c>
      <c r="O257" s="1">
        <f t="shared" si="38"/>
        <v>11</v>
      </c>
      <c r="P257" s="1">
        <f t="shared" si="39"/>
        <v>12</v>
      </c>
      <c r="Q257" s="1">
        <f t="shared" si="40"/>
        <v>1994</v>
      </c>
      <c r="R257" s="1">
        <f t="shared" si="41"/>
        <v>1</v>
      </c>
      <c r="S257" s="1" t="str">
        <f t="shared" si="43"/>
        <v>Ok</v>
      </c>
      <c r="T257" s="1" t="str">
        <f t="shared" si="44"/>
        <v>Ok</v>
      </c>
      <c r="U257" s="1" t="b">
        <f t="shared" si="45"/>
        <v>0</v>
      </c>
      <c r="V257" s="1">
        <f t="shared" si="46"/>
        <v>0</v>
      </c>
      <c r="W257" s="1" t="str">
        <f>VLOOKUP(K257,Master!$G$8:$H$12,2,1)</f>
        <v>Ok</v>
      </c>
      <c r="X257" s="1" t="str">
        <f>HLOOKUP(K257,Master!$F$3:$J$4,2,1)</f>
        <v>Ok</v>
      </c>
      <c r="Y257" s="1" t="s">
        <v>642</v>
      </c>
      <c r="Z257" s="1" t="s">
        <v>837</v>
      </c>
      <c r="AA257" s="1">
        <f>SEARCH("(",Sheet7!A257,1)</f>
        <v>14</v>
      </c>
      <c r="AB257" s="1">
        <f>SEARCH(")",Sheet7!A257,1)</f>
        <v>17</v>
      </c>
      <c r="AC257" s="1" t="str">
        <f>MID(Sheet7!A257,SEARCH("(",Sheet7!A257,1)+1,SEARCH(")",Sheet7!A257,1)-SEARCH("(",Sheet7!A257,1)-1)</f>
        <v>SA</v>
      </c>
      <c r="AD257" s="1">
        <f>SEARCH(" ",Sheet7!A257,1)</f>
        <v>3</v>
      </c>
      <c r="AE257" s="1" t="str">
        <f>LEFT(Sheet7!A257,SEARCH(" ",Sheet7!A257,1)-1)</f>
        <v>DJ</v>
      </c>
      <c r="AF257" s="1" t="str">
        <f>MID(Sheet7!A257,SEARCH(" ",Sheet7!A257,1)+1,SEARCH("(",Sheet7!A257,1)-SEARCH(" ",Sheet7!A257,1)-2)</f>
        <v>Callaghan</v>
      </c>
      <c r="AG257" s="1">
        <f t="shared" si="47"/>
        <v>9</v>
      </c>
      <c r="AH257" s="1" t="str">
        <f t="shared" si="48"/>
        <v>CALLAGHAN</v>
      </c>
      <c r="AI257" s="1" t="e">
        <f t="shared" si="42"/>
        <v>#N/A</v>
      </c>
    </row>
    <row r="258" spans="1:35" x14ac:dyDescent="0.3">
      <c r="A258" s="1">
        <v>257</v>
      </c>
      <c r="B258" s="2">
        <v>34679</v>
      </c>
      <c r="C258" t="s">
        <v>133</v>
      </c>
      <c r="D258" s="1">
        <v>108</v>
      </c>
      <c r="E258" s="1" t="s">
        <v>432</v>
      </c>
      <c r="F258" s="1">
        <v>145</v>
      </c>
      <c r="H258" s="1">
        <v>95</v>
      </c>
      <c r="I258" s="1">
        <v>8</v>
      </c>
      <c r="J258" s="1">
        <v>3</v>
      </c>
      <c r="K258" s="1">
        <v>113.68</v>
      </c>
      <c r="L258" s="1">
        <v>2</v>
      </c>
      <c r="M258" s="1" t="s">
        <v>15</v>
      </c>
      <c r="N258" s="1" t="s">
        <v>33</v>
      </c>
      <c r="O258" s="1">
        <f t="shared" ref="O258:O321" si="49">DAY(B258)</f>
        <v>11</v>
      </c>
      <c r="P258" s="1">
        <f t="shared" ref="P258:P321" si="50">MONTH(B258)</f>
        <v>12</v>
      </c>
      <c r="Q258" s="1">
        <f t="shared" ref="Q258:Q321" si="51">YEAR(B258)</f>
        <v>1994</v>
      </c>
      <c r="R258" s="1">
        <f t="shared" ref="R258:R321" si="52">WEEKDAY(B258)</f>
        <v>1</v>
      </c>
      <c r="S258" s="1" t="str">
        <f t="shared" si="43"/>
        <v>Ok</v>
      </c>
      <c r="T258" s="1" t="str">
        <f t="shared" si="44"/>
        <v>Ok</v>
      </c>
      <c r="U258" s="1" t="b">
        <f t="shared" si="45"/>
        <v>0</v>
      </c>
      <c r="V258" s="1">
        <f t="shared" si="46"/>
        <v>0</v>
      </c>
      <c r="W258" s="1" t="str">
        <f>VLOOKUP(K258,Master!$G$8:$H$12,2,1)</f>
        <v>Ok</v>
      </c>
      <c r="X258" s="1" t="str">
        <f>HLOOKUP(K258,Master!$F$3:$J$4,2,1)</f>
        <v>Ok</v>
      </c>
      <c r="Y258" s="1" t="s">
        <v>643</v>
      </c>
      <c r="Z258" s="1" t="s">
        <v>832</v>
      </c>
      <c r="AA258" s="1">
        <f>SEARCH("(",Sheet7!A258,1)</f>
        <v>11</v>
      </c>
      <c r="AB258" s="1">
        <f>SEARCH(")",Sheet7!A258,1)</f>
        <v>14</v>
      </c>
      <c r="AC258" s="1" t="str">
        <f>MID(Sheet7!A258,SEARCH("(",Sheet7!A258,1)+1,SEARCH(")",Sheet7!A258,1)-SEARCH("(",Sheet7!A258,1)-1)</f>
        <v>NZ</v>
      </c>
      <c r="AD258" s="1">
        <f>SEARCH(" ",Sheet7!A258,1)</f>
        <v>3</v>
      </c>
      <c r="AE258" s="1" t="str">
        <f>LEFT(Sheet7!A258,SEARCH(" ",Sheet7!A258,1)-1)</f>
        <v>AC</v>
      </c>
      <c r="AF258" s="1" t="str">
        <f>MID(Sheet7!A258,SEARCH(" ",Sheet7!A258,1)+1,SEARCH("(",Sheet7!A258,1)-SEARCH(" ",Sheet7!A258,1)-2)</f>
        <v>Parore</v>
      </c>
      <c r="AG258" s="1">
        <f t="shared" si="47"/>
        <v>6</v>
      </c>
      <c r="AH258" s="1" t="str">
        <f t="shared" si="48"/>
        <v>PARORE</v>
      </c>
      <c r="AI258" s="1" t="str">
        <f t="shared" ref="AI258:AI321" si="53">CONCATENATE(AE258," ",AF258," belongs to ",VLOOKUP(AC258,Countries,2,0))</f>
        <v>AC Parore belongs to New Zealand</v>
      </c>
    </row>
    <row r="259" spans="1:35" x14ac:dyDescent="0.3">
      <c r="A259" s="1">
        <v>258</v>
      </c>
      <c r="B259" s="2">
        <v>34685</v>
      </c>
      <c r="C259" t="s">
        <v>81</v>
      </c>
      <c r="D259" s="1">
        <v>114</v>
      </c>
      <c r="E259" s="1" t="s">
        <v>430</v>
      </c>
      <c r="F259" s="1">
        <v>134</v>
      </c>
      <c r="H259" s="1">
        <v>90</v>
      </c>
      <c r="I259" s="1">
        <v>17</v>
      </c>
      <c r="J259" s="1">
        <v>3</v>
      </c>
      <c r="K259" s="1">
        <v>126.66</v>
      </c>
      <c r="L259" s="1">
        <v>2</v>
      </c>
      <c r="M259" s="1" t="s">
        <v>15</v>
      </c>
      <c r="N259" s="1" t="s">
        <v>278</v>
      </c>
      <c r="O259" s="1">
        <f t="shared" si="49"/>
        <v>17</v>
      </c>
      <c r="P259" s="1">
        <f t="shared" si="50"/>
        <v>12</v>
      </c>
      <c r="Q259" s="1">
        <f t="shared" si="51"/>
        <v>1994</v>
      </c>
      <c r="R259" s="1">
        <f t="shared" si="52"/>
        <v>7</v>
      </c>
      <c r="S259" s="1" t="str">
        <f t="shared" ref="S259:S322" si="54">IF(K259&gt;$AK$7,$AK$13,IF(K259&gt;$AK$8,$AK$14,IF(K259&gt;$AK$9,$AK$15,IF(K259&gt;$AK$10,$AK$16,$AK$17))))</f>
        <v>Ok</v>
      </c>
      <c r="T259" s="1" t="str">
        <f t="shared" ref="T259:T322" si="55">IF(AND(D259&gt;150,K259&gt;150,J259&gt;3),"Phenominal","Ok")</f>
        <v>Ok</v>
      </c>
      <c r="U259" s="1" t="b">
        <f t="shared" ref="U259:U322" si="56">OR(D259&gt;175,K259&gt;200,J259&gt;7)</f>
        <v>0</v>
      </c>
      <c r="V259" s="1">
        <f t="shared" ref="V259:V322" si="57">SUM(D259&gt;175,J259&gt;7,K259&gt;150)</f>
        <v>0</v>
      </c>
      <c r="W259" s="1" t="str">
        <f>VLOOKUP(K259,Master!$G$8:$H$12,2,1)</f>
        <v>Ok</v>
      </c>
      <c r="X259" s="1" t="str">
        <f>HLOOKUP(K259,Master!$F$3:$J$4,2,1)</f>
        <v>Ok</v>
      </c>
      <c r="Y259" s="1" t="s">
        <v>605</v>
      </c>
      <c r="Z259" s="1" t="s">
        <v>833</v>
      </c>
      <c r="AA259" s="1">
        <f>SEARCH("(",Sheet7!A259,1)</f>
        <v>12</v>
      </c>
      <c r="AB259" s="1">
        <f>SEARCH(")",Sheet7!A259,1)</f>
        <v>16</v>
      </c>
      <c r="AC259" s="1" t="str">
        <f>MID(Sheet7!A259,SEARCH("(",Sheet7!A259,1)+1,SEARCH(")",Sheet7!A259,1)-SEARCH("(",Sheet7!A259,1)-1)</f>
        <v>Pak</v>
      </c>
      <c r="AD259" s="1">
        <f>SEARCH(" ",Sheet7!A259,1)</f>
        <v>5</v>
      </c>
      <c r="AE259" s="1" t="str">
        <f>LEFT(Sheet7!A259,SEARCH(" ",Sheet7!A259,1)-1)</f>
        <v>Ijaz</v>
      </c>
      <c r="AF259" s="1" t="str">
        <f>MID(Sheet7!A259,SEARCH(" ",Sheet7!A259,1)+1,SEARCH("(",Sheet7!A259,1)-SEARCH(" ",Sheet7!A259,1)-2)</f>
        <v>Ahmed</v>
      </c>
      <c r="AG259" s="1">
        <f t="shared" ref="AG259:AG322" si="58">LEN(AF259)</f>
        <v>5</v>
      </c>
      <c r="AH259" s="1" t="str">
        <f t="shared" ref="AH259:AH322" si="59">UPPER(AF259)</f>
        <v>AHMED</v>
      </c>
      <c r="AI259" s="1" t="str">
        <f t="shared" si="53"/>
        <v>Ijaz Ahmed belongs to Pakistan</v>
      </c>
    </row>
    <row r="260" spans="1:35" x14ac:dyDescent="0.3">
      <c r="A260" s="1">
        <v>259</v>
      </c>
      <c r="B260" s="2">
        <v>34686</v>
      </c>
      <c r="C260" t="s">
        <v>138</v>
      </c>
      <c r="D260" s="1">
        <v>102</v>
      </c>
      <c r="E260" s="1" t="s">
        <v>430</v>
      </c>
      <c r="F260" s="1">
        <v>130</v>
      </c>
      <c r="H260" s="1">
        <v>98</v>
      </c>
      <c r="I260" s="1">
        <v>7</v>
      </c>
      <c r="J260" s="1">
        <v>2</v>
      </c>
      <c r="K260" s="1">
        <v>104.08</v>
      </c>
      <c r="L260" s="1">
        <v>1</v>
      </c>
      <c r="M260" s="1" t="s">
        <v>13</v>
      </c>
      <c r="N260" s="1" t="s">
        <v>58</v>
      </c>
      <c r="O260" s="1">
        <f t="shared" si="49"/>
        <v>18</v>
      </c>
      <c r="P260" s="1">
        <f t="shared" si="50"/>
        <v>12</v>
      </c>
      <c r="Q260" s="1">
        <f t="shared" si="51"/>
        <v>1994</v>
      </c>
      <c r="R260" s="1">
        <f t="shared" si="52"/>
        <v>1</v>
      </c>
      <c r="S260" s="1" t="str">
        <f t="shared" si="54"/>
        <v>Ok</v>
      </c>
      <c r="T260" s="1" t="str">
        <f t="shared" si="55"/>
        <v>Ok</v>
      </c>
      <c r="U260" s="1" t="b">
        <f t="shared" si="56"/>
        <v>0</v>
      </c>
      <c r="V260" s="1">
        <f t="shared" si="57"/>
        <v>0</v>
      </c>
      <c r="W260" s="1" t="str">
        <f>VLOOKUP(K260,Master!$G$8:$H$12,2,1)</f>
        <v>Ok</v>
      </c>
      <c r="X260" s="1" t="str">
        <f>HLOOKUP(K260,Master!$F$3:$J$4,2,1)</f>
        <v>Ok</v>
      </c>
      <c r="Y260" s="1" t="s">
        <v>636</v>
      </c>
      <c r="Z260" s="1" t="s">
        <v>832</v>
      </c>
      <c r="AA260" s="1">
        <f>SEARCH("(",Sheet7!A260,1)</f>
        <v>15</v>
      </c>
      <c r="AB260" s="1">
        <f>SEARCH(")",Sheet7!A260,1)</f>
        <v>18</v>
      </c>
      <c r="AC260" s="1" t="str">
        <f>MID(Sheet7!A260,SEARCH("(",Sheet7!A260,1)+1,SEARCH(")",Sheet7!A260,1)-SEARCH("(",Sheet7!A260,1)-1)</f>
        <v>NZ</v>
      </c>
      <c r="AD260" s="1">
        <f>SEARCH(" ",Sheet7!A260,1)</f>
        <v>3</v>
      </c>
      <c r="AE260" s="1" t="str">
        <f>LEFT(Sheet7!A260,SEARCH(" ",Sheet7!A260,1)-1)</f>
        <v>KR</v>
      </c>
      <c r="AF260" s="1" t="str">
        <f>MID(Sheet7!A260,SEARCH(" ",Sheet7!A260,1)+1,SEARCH("(",Sheet7!A260,1)-SEARCH(" ",Sheet7!A260,1)-2)</f>
        <v>Rutherford</v>
      </c>
      <c r="AG260" s="1">
        <f t="shared" si="58"/>
        <v>10</v>
      </c>
      <c r="AH260" s="1" t="str">
        <f t="shared" si="59"/>
        <v>RUTHERFORD</v>
      </c>
      <c r="AI260" s="1" t="str">
        <f t="shared" si="53"/>
        <v>KR Rutherford belongs to New Zealand</v>
      </c>
    </row>
    <row r="261" spans="1:35" x14ac:dyDescent="0.3">
      <c r="A261" s="1">
        <v>260</v>
      </c>
      <c r="B261" s="2">
        <v>34711</v>
      </c>
      <c r="C261" t="s">
        <v>388</v>
      </c>
      <c r="D261" s="1">
        <v>106</v>
      </c>
      <c r="E261" s="1" t="s">
        <v>432</v>
      </c>
      <c r="F261" s="1">
        <v>176</v>
      </c>
      <c r="H261" s="1">
        <v>139</v>
      </c>
      <c r="I261" s="1">
        <v>9</v>
      </c>
      <c r="J261" s="1">
        <v>0</v>
      </c>
      <c r="K261" s="1">
        <v>76.25</v>
      </c>
      <c r="L261" s="1">
        <v>1</v>
      </c>
      <c r="M261" s="1" t="s">
        <v>9</v>
      </c>
      <c r="N261" s="1" t="s">
        <v>28</v>
      </c>
      <c r="O261" s="1">
        <f t="shared" si="49"/>
        <v>12</v>
      </c>
      <c r="P261" s="1">
        <f t="shared" si="50"/>
        <v>1</v>
      </c>
      <c r="Q261" s="1">
        <f t="shared" si="51"/>
        <v>1995</v>
      </c>
      <c r="R261" s="1">
        <f t="shared" si="52"/>
        <v>5</v>
      </c>
      <c r="S261" s="1" t="str">
        <f t="shared" si="54"/>
        <v>Slow</v>
      </c>
      <c r="T261" s="1" t="str">
        <f t="shared" si="55"/>
        <v>Ok</v>
      </c>
      <c r="U261" s="1" t="b">
        <f t="shared" si="56"/>
        <v>0</v>
      </c>
      <c r="V261" s="1">
        <f t="shared" si="57"/>
        <v>0</v>
      </c>
      <c r="W261" s="1" t="str">
        <f>VLOOKUP(K261,Master!$G$8:$H$12,2,1)</f>
        <v>Slow</v>
      </c>
      <c r="X261" s="1" t="str">
        <f>HLOOKUP(K261,Master!$F$3:$J$4,2,1)</f>
        <v>Slow</v>
      </c>
      <c r="Y261" s="1" t="s">
        <v>644</v>
      </c>
      <c r="Z261" s="1" t="s">
        <v>837</v>
      </c>
      <c r="AA261" s="1">
        <f>SEARCH("(",Sheet7!A261,1)</f>
        <v>12</v>
      </c>
      <c r="AB261" s="1">
        <f>SEARCH(")",Sheet7!A261,1)</f>
        <v>15</v>
      </c>
      <c r="AC261" s="1" t="str">
        <f>MID(Sheet7!A261,SEARCH("(",Sheet7!A261,1)+1,SEARCH(")",Sheet7!A261,1)-SEARCH("(",Sheet7!A261,1)-1)</f>
        <v>SA</v>
      </c>
      <c r="AD261" s="1">
        <f>SEARCH(" ",Sheet7!A261,1)</f>
        <v>4</v>
      </c>
      <c r="AE261" s="1" t="str">
        <f>LEFT(Sheet7!A261,SEARCH(" ",Sheet7!A261,1)-1)</f>
        <v>MJR</v>
      </c>
      <c r="AF261" s="1" t="str">
        <f>MID(Sheet7!A261,SEARCH(" ",Sheet7!A261,1)+1,SEARCH("(",Sheet7!A261,1)-SEARCH(" ",Sheet7!A261,1)-2)</f>
        <v>Rindel</v>
      </c>
      <c r="AG261" s="1">
        <f t="shared" si="58"/>
        <v>6</v>
      </c>
      <c r="AH261" s="1" t="str">
        <f t="shared" si="59"/>
        <v>RINDEL</v>
      </c>
      <c r="AI261" s="1" t="e">
        <f t="shared" si="53"/>
        <v>#N/A</v>
      </c>
    </row>
    <row r="262" spans="1:35" x14ac:dyDescent="0.3">
      <c r="A262" s="1">
        <v>261</v>
      </c>
      <c r="B262" s="2">
        <v>34752</v>
      </c>
      <c r="C262" t="s">
        <v>63</v>
      </c>
      <c r="D262" s="1">
        <v>103</v>
      </c>
      <c r="E262" s="1" t="s">
        <v>430</v>
      </c>
      <c r="F262" s="1">
        <v>194</v>
      </c>
      <c r="H262" s="1">
        <v>131</v>
      </c>
      <c r="I262" s="1">
        <v>6</v>
      </c>
      <c r="J262" s="1">
        <v>0</v>
      </c>
      <c r="K262" s="1">
        <v>78.62</v>
      </c>
      <c r="L262" s="1">
        <v>2</v>
      </c>
      <c r="M262" s="1" t="s">
        <v>7</v>
      </c>
      <c r="N262" s="1" t="s">
        <v>24</v>
      </c>
      <c r="O262" s="1">
        <f t="shared" si="49"/>
        <v>22</v>
      </c>
      <c r="P262" s="1">
        <f t="shared" si="50"/>
        <v>2</v>
      </c>
      <c r="Q262" s="1">
        <f t="shared" si="51"/>
        <v>1995</v>
      </c>
      <c r="R262" s="1">
        <f t="shared" si="52"/>
        <v>4</v>
      </c>
      <c r="S262" s="1" t="str">
        <f t="shared" si="54"/>
        <v>Slow</v>
      </c>
      <c r="T262" s="1" t="str">
        <f t="shared" si="55"/>
        <v>Ok</v>
      </c>
      <c r="U262" s="1" t="b">
        <f t="shared" si="56"/>
        <v>0</v>
      </c>
      <c r="V262" s="1">
        <f t="shared" si="57"/>
        <v>0</v>
      </c>
      <c r="W262" s="1" t="str">
        <f>VLOOKUP(K262,Master!$G$8:$H$12,2,1)</f>
        <v>Slow</v>
      </c>
      <c r="X262" s="1" t="str">
        <f>HLOOKUP(K262,Master!$F$3:$J$4,2,1)</f>
        <v>Slow</v>
      </c>
      <c r="Y262" s="1" t="s">
        <v>611</v>
      </c>
      <c r="Z262" s="1" t="s">
        <v>833</v>
      </c>
      <c r="AA262" s="1">
        <f>SEARCH("(",Sheet7!A262,1)</f>
        <v>13</v>
      </c>
      <c r="AB262" s="1">
        <f>SEARCH(")",Sheet7!A262,1)</f>
        <v>17</v>
      </c>
      <c r="AC262" s="1" t="str">
        <f>MID(Sheet7!A262,SEARCH("(",Sheet7!A262,1)+1,SEARCH(")",Sheet7!A262,1)-SEARCH("(",Sheet7!A262,1)-1)</f>
        <v>Pak</v>
      </c>
      <c r="AD262" s="1">
        <f>SEARCH(" ",Sheet7!A262,1)</f>
        <v>6</v>
      </c>
      <c r="AE262" s="1" t="str">
        <f>LEFT(Sheet7!A262,SEARCH(" ",Sheet7!A262,1)-1)</f>
        <v>Saeed</v>
      </c>
      <c r="AF262" s="1" t="str">
        <f>MID(Sheet7!A262,SEARCH(" ",Sheet7!A262,1)+1,SEARCH("(",Sheet7!A262,1)-SEARCH(" ",Sheet7!A262,1)-2)</f>
        <v>Anwar</v>
      </c>
      <c r="AG262" s="1">
        <f t="shared" si="58"/>
        <v>5</v>
      </c>
      <c r="AH262" s="1" t="str">
        <f t="shared" si="59"/>
        <v>ANWAR</v>
      </c>
      <c r="AI262" s="1" t="str">
        <f t="shared" si="53"/>
        <v>Saeed Anwar belongs to Pakistan</v>
      </c>
    </row>
    <row r="263" spans="1:35" x14ac:dyDescent="0.3">
      <c r="A263" s="1">
        <v>262</v>
      </c>
      <c r="B263" s="2">
        <v>34755</v>
      </c>
      <c r="C263" t="s">
        <v>858</v>
      </c>
      <c r="D263" s="1">
        <v>116</v>
      </c>
      <c r="E263" s="1" t="s">
        <v>430</v>
      </c>
      <c r="F263" s="1">
        <v>170</v>
      </c>
      <c r="H263" s="1">
        <v>138</v>
      </c>
      <c r="I263" s="1">
        <v>9</v>
      </c>
      <c r="J263" s="1">
        <v>1</v>
      </c>
      <c r="K263" s="1">
        <v>84.05</v>
      </c>
      <c r="L263" s="1">
        <v>2</v>
      </c>
      <c r="M263" s="1" t="s">
        <v>7</v>
      </c>
      <c r="N263" s="1" t="s">
        <v>24</v>
      </c>
      <c r="O263" s="1">
        <f t="shared" si="49"/>
        <v>25</v>
      </c>
      <c r="P263" s="1">
        <f t="shared" si="50"/>
        <v>2</v>
      </c>
      <c r="Q263" s="1">
        <f t="shared" si="51"/>
        <v>1995</v>
      </c>
      <c r="R263" s="1">
        <f t="shared" si="52"/>
        <v>7</v>
      </c>
      <c r="S263" s="1" t="str">
        <f t="shared" si="54"/>
        <v>Slow</v>
      </c>
      <c r="T263" s="1" t="str">
        <f t="shared" si="55"/>
        <v>Ok</v>
      </c>
      <c r="U263" s="1" t="b">
        <f t="shared" si="56"/>
        <v>0</v>
      </c>
      <c r="V263" s="1">
        <f t="shared" si="57"/>
        <v>0</v>
      </c>
      <c r="W263" s="1" t="str">
        <f>VLOOKUP(K263,Master!$G$8:$H$12,2,1)</f>
        <v>Slow</v>
      </c>
      <c r="X263" s="1" t="str">
        <f>HLOOKUP(K263,Master!$F$3:$J$4,2,1)</f>
        <v>Slow</v>
      </c>
      <c r="Y263" s="1" t="s">
        <v>618</v>
      </c>
      <c r="Z263" s="1" t="s">
        <v>833</v>
      </c>
      <c r="AA263" s="1">
        <f>SEARCH("(",Sheet7!A263,1)</f>
        <v>16</v>
      </c>
      <c r="AB263" s="1">
        <f>SEARCH(")",Sheet7!A263,1)</f>
        <v>20</v>
      </c>
      <c r="AC263" s="1" t="str">
        <f>MID(Sheet7!A263,SEARCH("(",Sheet7!A263,1)+1,SEARCH(")",Sheet7!A263,1)-SEARCH("(",Sheet7!A263,1)-1)</f>
        <v>Pak</v>
      </c>
      <c r="AD263" s="1">
        <f>SEARCH(" ",Sheet7!A263,1)</f>
        <v>8</v>
      </c>
      <c r="AE263" s="1" t="str">
        <f>LEFT(Sheet7!A263,SEARCH(" ",Sheet7!A263,1)-1)</f>
        <v>Inzamam</v>
      </c>
      <c r="AF263" s="1" t="str">
        <f>MID(Sheet7!A263,SEARCH(" ",Sheet7!A263,1)+1,SEARCH("(",Sheet7!A263,1)-SEARCH(" ",Sheet7!A263,1)-2)</f>
        <v>ul-Haq</v>
      </c>
      <c r="AG263" s="1">
        <f t="shared" si="58"/>
        <v>6</v>
      </c>
      <c r="AH263" s="1" t="str">
        <f t="shared" si="59"/>
        <v>UL-HAQ</v>
      </c>
      <c r="AI263" s="1" t="str">
        <f t="shared" si="53"/>
        <v>Inzamam ul-Haq belongs to Pakistan</v>
      </c>
    </row>
    <row r="264" spans="1:35" x14ac:dyDescent="0.3">
      <c r="A264" s="1">
        <v>263</v>
      </c>
      <c r="B264" s="2">
        <v>34770</v>
      </c>
      <c r="C264" t="s">
        <v>224</v>
      </c>
      <c r="D264" s="1">
        <v>139</v>
      </c>
      <c r="E264" s="1" t="s">
        <v>432</v>
      </c>
      <c r="F264" s="1">
        <v>168</v>
      </c>
      <c r="H264" s="1">
        <v>123</v>
      </c>
      <c r="I264" s="1">
        <v>15</v>
      </c>
      <c r="J264" s="1">
        <v>3</v>
      </c>
      <c r="K264" s="1">
        <v>113</v>
      </c>
      <c r="L264" s="1">
        <v>1</v>
      </c>
      <c r="M264" s="1" t="s">
        <v>18</v>
      </c>
      <c r="N264" s="1" t="s">
        <v>235</v>
      </c>
      <c r="O264" s="1">
        <f t="shared" si="49"/>
        <v>12</v>
      </c>
      <c r="P264" s="1">
        <f t="shared" si="50"/>
        <v>3</v>
      </c>
      <c r="Q264" s="1">
        <f t="shared" si="51"/>
        <v>1995</v>
      </c>
      <c r="R264" s="1">
        <f t="shared" si="52"/>
        <v>1</v>
      </c>
      <c r="S264" s="1" t="str">
        <f t="shared" si="54"/>
        <v>Ok</v>
      </c>
      <c r="T264" s="1" t="str">
        <f t="shared" si="55"/>
        <v>Ok</v>
      </c>
      <c r="U264" s="1" t="b">
        <f t="shared" si="56"/>
        <v>0</v>
      </c>
      <c r="V264" s="1">
        <f t="shared" si="57"/>
        <v>0</v>
      </c>
      <c r="W264" s="1" t="str">
        <f>VLOOKUP(K264,Master!$G$8:$H$12,2,1)</f>
        <v>Ok</v>
      </c>
      <c r="X264" s="1" t="str">
        <f>HLOOKUP(K264,Master!$F$3:$J$4,2,1)</f>
        <v>Ok</v>
      </c>
      <c r="Y264" s="1" t="s">
        <v>626</v>
      </c>
      <c r="Z264" s="1" t="s">
        <v>831</v>
      </c>
      <c r="AA264" s="1">
        <f>SEARCH("(",Sheet7!A264,1)</f>
        <v>9</v>
      </c>
      <c r="AB264" s="1">
        <f>SEARCH(")",Sheet7!A264,1)</f>
        <v>12</v>
      </c>
      <c r="AC264" s="1" t="str">
        <f>MID(Sheet7!A264,SEARCH("(",Sheet7!A264,1)+1,SEARCH(")",Sheet7!A264,1)-SEARCH("(",Sheet7!A264,1)-1)</f>
        <v>WI</v>
      </c>
      <c r="AD264" s="1">
        <f>SEARCH(" ",Sheet7!A264,1)</f>
        <v>3</v>
      </c>
      <c r="AE264" s="1" t="str">
        <f>LEFT(Sheet7!A264,SEARCH(" ",Sheet7!A264,1)-1)</f>
        <v>BC</v>
      </c>
      <c r="AF264" s="1" t="str">
        <f>MID(Sheet7!A264,SEARCH(" ",Sheet7!A264,1)+1,SEARCH("(",Sheet7!A264,1)-SEARCH(" ",Sheet7!A264,1)-2)</f>
        <v>Lara</v>
      </c>
      <c r="AG264" s="1">
        <f t="shared" si="58"/>
        <v>4</v>
      </c>
      <c r="AH264" s="1" t="str">
        <f t="shared" si="59"/>
        <v>LARA</v>
      </c>
      <c r="AI264" s="1" t="str">
        <f t="shared" si="53"/>
        <v>BC Lara belongs to West Indies</v>
      </c>
    </row>
    <row r="265" spans="1:35" x14ac:dyDescent="0.3">
      <c r="A265" s="1">
        <v>264</v>
      </c>
      <c r="B265" s="2">
        <v>34790</v>
      </c>
      <c r="C265" t="s">
        <v>119</v>
      </c>
      <c r="D265" s="1">
        <v>108</v>
      </c>
      <c r="E265" s="1" t="s">
        <v>432</v>
      </c>
      <c r="F265" s="1">
        <v>182</v>
      </c>
      <c r="H265" s="1">
        <v>149</v>
      </c>
      <c r="I265" s="1">
        <v>10</v>
      </c>
      <c r="J265" s="1">
        <v>1</v>
      </c>
      <c r="K265" s="1">
        <v>72.48</v>
      </c>
      <c r="L265" s="1">
        <v>1</v>
      </c>
      <c r="M265" s="1" t="s">
        <v>31</v>
      </c>
      <c r="N265" s="1" t="s">
        <v>253</v>
      </c>
      <c r="O265" s="1">
        <f t="shared" si="49"/>
        <v>1</v>
      </c>
      <c r="P265" s="1">
        <f t="shared" si="50"/>
        <v>4</v>
      </c>
      <c r="Q265" s="1">
        <f t="shared" si="51"/>
        <v>1995</v>
      </c>
      <c r="R265" s="1">
        <f t="shared" si="52"/>
        <v>7</v>
      </c>
      <c r="S265" s="1" t="str">
        <f t="shared" si="54"/>
        <v>Slow</v>
      </c>
      <c r="T265" s="1" t="str">
        <f t="shared" si="55"/>
        <v>Ok</v>
      </c>
      <c r="U265" s="1" t="b">
        <f t="shared" si="56"/>
        <v>0</v>
      </c>
      <c r="V265" s="1">
        <f t="shared" si="57"/>
        <v>0</v>
      </c>
      <c r="W265" s="1" t="str">
        <f>VLOOKUP(K265,Master!$G$8:$H$12,2,1)</f>
        <v>Slow</v>
      </c>
      <c r="X265" s="1" t="str">
        <f>HLOOKUP(K265,Master!$F$3:$J$4,2,1)</f>
        <v>Slow</v>
      </c>
      <c r="Y265" s="1" t="s">
        <v>634</v>
      </c>
      <c r="Z265" s="1" t="s">
        <v>835</v>
      </c>
      <c r="AA265" s="1">
        <f>SEARCH("(",Sheet7!A265,1)</f>
        <v>14</v>
      </c>
      <c r="AB265" s="1">
        <f>SEARCH(")",Sheet7!A265,1)</f>
        <v>17</v>
      </c>
      <c r="AC265" s="1" t="str">
        <f>MID(Sheet7!A265,SEARCH("(",Sheet7!A265,1)+1,SEARCH(")",Sheet7!A265,1)-SEARCH("(",Sheet7!A265,1)-1)</f>
        <v>SL</v>
      </c>
      <c r="AD265" s="1">
        <f>SEARCH(" ",Sheet7!A265,1)</f>
        <v>3</v>
      </c>
      <c r="AE265" s="1" t="str">
        <f>LEFT(Sheet7!A265,SEARCH(" ",Sheet7!A265,1)-1)</f>
        <v>AP</v>
      </c>
      <c r="AF265" s="1" t="str">
        <f>MID(Sheet7!A265,SEARCH(" ",Sheet7!A265,1)+1,SEARCH("(",Sheet7!A265,1)-SEARCH(" ",Sheet7!A265,1)-2)</f>
        <v>Gurusinha</v>
      </c>
      <c r="AG265" s="1">
        <f t="shared" si="58"/>
        <v>9</v>
      </c>
      <c r="AH265" s="1" t="str">
        <f t="shared" si="59"/>
        <v>GURUSINHA</v>
      </c>
      <c r="AI265" s="1" t="str">
        <f t="shared" si="53"/>
        <v>AP Gurusinha belongs to Sri Lanka</v>
      </c>
    </row>
    <row r="266" spans="1:35" x14ac:dyDescent="0.3">
      <c r="A266" s="1">
        <v>265</v>
      </c>
      <c r="B266" s="2">
        <v>34798</v>
      </c>
      <c r="C266" t="s">
        <v>60</v>
      </c>
      <c r="D266" s="1">
        <v>112</v>
      </c>
      <c r="E266" s="1" t="s">
        <v>430</v>
      </c>
      <c r="F266" s="1">
        <v>137</v>
      </c>
      <c r="H266" s="1">
        <v>107</v>
      </c>
      <c r="I266" s="1">
        <v>15</v>
      </c>
      <c r="J266" s="1">
        <v>1</v>
      </c>
      <c r="K266" s="1">
        <v>104.67</v>
      </c>
      <c r="L266" s="1">
        <v>2</v>
      </c>
      <c r="M266" s="1" t="s">
        <v>13</v>
      </c>
      <c r="N266" s="1" t="s">
        <v>14</v>
      </c>
      <c r="O266" s="1">
        <f t="shared" si="49"/>
        <v>9</v>
      </c>
      <c r="P266" s="1">
        <f t="shared" si="50"/>
        <v>4</v>
      </c>
      <c r="Q266" s="1">
        <f t="shared" si="51"/>
        <v>1995</v>
      </c>
      <c r="R266" s="1">
        <f t="shared" si="52"/>
        <v>1</v>
      </c>
      <c r="S266" s="1" t="str">
        <f t="shared" si="54"/>
        <v>Ok</v>
      </c>
      <c r="T266" s="1" t="str">
        <f t="shared" si="55"/>
        <v>Ok</v>
      </c>
      <c r="U266" s="1" t="b">
        <f t="shared" si="56"/>
        <v>0</v>
      </c>
      <c r="V266" s="1">
        <f t="shared" si="57"/>
        <v>0</v>
      </c>
      <c r="W266" s="1" t="str">
        <f>VLOOKUP(K266,Master!$G$8:$H$12,2,1)</f>
        <v>Ok</v>
      </c>
      <c r="X266" s="1" t="str">
        <f>HLOOKUP(K266,Master!$F$3:$J$4,2,1)</f>
        <v>Ok</v>
      </c>
      <c r="Y266" s="1" t="s">
        <v>635</v>
      </c>
      <c r="Z266" s="1" t="s">
        <v>4</v>
      </c>
      <c r="AA266" s="1">
        <f>SEARCH("(",Sheet7!A266,1)</f>
        <v>14</v>
      </c>
      <c r="AB266" s="1">
        <f>SEARCH(")",Sheet7!A266,1)</f>
        <v>20</v>
      </c>
      <c r="AC266" s="1" t="str">
        <f>MID(Sheet7!A266,SEARCH("(",Sheet7!A266,1)+1,SEARCH(")",Sheet7!A266,1)-SEARCH("(",Sheet7!A266,1)-1)</f>
        <v>India</v>
      </c>
      <c r="AD266" s="1">
        <f>SEARCH(" ",Sheet7!A266,1)</f>
        <v>3</v>
      </c>
      <c r="AE266" s="1" t="str">
        <f>LEFT(Sheet7!A266,SEARCH(" ",Sheet7!A266,1)-1)</f>
        <v>SR</v>
      </c>
      <c r="AF266" s="1" t="str">
        <f>MID(Sheet7!A266,SEARCH(" ",Sheet7!A266,1)+1,SEARCH("(",Sheet7!A266,1)-SEARCH(" ",Sheet7!A266,1)-2)</f>
        <v>Tendulkar</v>
      </c>
      <c r="AG266" s="1">
        <f t="shared" si="58"/>
        <v>9</v>
      </c>
      <c r="AH266" s="1" t="str">
        <f t="shared" si="59"/>
        <v>TENDULKAR</v>
      </c>
      <c r="AI266" s="1" t="e">
        <f t="shared" si="53"/>
        <v>#N/A</v>
      </c>
    </row>
    <row r="267" spans="1:35" x14ac:dyDescent="0.3">
      <c r="A267" s="1">
        <v>266</v>
      </c>
      <c r="B267" s="2">
        <v>34847</v>
      </c>
      <c r="C267" t="s">
        <v>190</v>
      </c>
      <c r="D267" s="1">
        <v>127</v>
      </c>
      <c r="E267" s="1" t="s">
        <v>432</v>
      </c>
      <c r="F267" s="1">
        <v>202</v>
      </c>
      <c r="H267" s="1">
        <v>160</v>
      </c>
      <c r="I267" s="1">
        <v>14</v>
      </c>
      <c r="J267" s="1">
        <v>1</v>
      </c>
      <c r="K267" s="1">
        <v>79.37</v>
      </c>
      <c r="L267" s="1">
        <v>1</v>
      </c>
      <c r="M267" s="1" t="s">
        <v>11</v>
      </c>
      <c r="N267" s="1" t="s">
        <v>259</v>
      </c>
      <c r="O267" s="1">
        <f t="shared" si="49"/>
        <v>28</v>
      </c>
      <c r="P267" s="1">
        <f t="shared" si="50"/>
        <v>5</v>
      </c>
      <c r="Q267" s="1">
        <f t="shared" si="51"/>
        <v>1995</v>
      </c>
      <c r="R267" s="1">
        <f t="shared" si="52"/>
        <v>1</v>
      </c>
      <c r="S267" s="1" t="str">
        <f t="shared" si="54"/>
        <v>Slow</v>
      </c>
      <c r="T267" s="1" t="str">
        <f t="shared" si="55"/>
        <v>Ok</v>
      </c>
      <c r="U267" s="1" t="b">
        <f t="shared" si="56"/>
        <v>0</v>
      </c>
      <c r="V267" s="1">
        <f t="shared" si="57"/>
        <v>0</v>
      </c>
      <c r="W267" s="1" t="str">
        <f>VLOOKUP(K267,Master!$G$8:$H$12,2,1)</f>
        <v>Slow</v>
      </c>
      <c r="X267" s="1" t="str">
        <f>HLOOKUP(K267,Master!$F$3:$J$4,2,1)</f>
        <v>Slow</v>
      </c>
      <c r="Y267" s="1" t="s">
        <v>645</v>
      </c>
      <c r="Z267" s="1" t="s">
        <v>830</v>
      </c>
      <c r="AA267" s="1">
        <f>SEARCH("(",Sheet7!A267,1)</f>
        <v>13</v>
      </c>
      <c r="AB267" s="1">
        <f>SEARCH(")",Sheet7!A267,1)</f>
        <v>17</v>
      </c>
      <c r="AC267" s="1" t="str">
        <f>MID(Sheet7!A267,SEARCH("(",Sheet7!A267,1)+1,SEARCH(")",Sheet7!A267,1)-SEARCH("(",Sheet7!A267,1)-1)</f>
        <v>Eng</v>
      </c>
      <c r="AD267" s="1">
        <f>SEARCH(" ",Sheet7!A267,1)</f>
        <v>3</v>
      </c>
      <c r="AE267" s="1" t="str">
        <f>LEFT(Sheet7!A267,SEARCH(" ",Sheet7!A267,1)-1)</f>
        <v>MA</v>
      </c>
      <c r="AF267" s="1" t="str">
        <f>MID(Sheet7!A267,SEARCH(" ",Sheet7!A267,1)+1,SEARCH("(",Sheet7!A267,1)-SEARCH(" ",Sheet7!A267,1)-2)</f>
        <v>Atherton</v>
      </c>
      <c r="AG267" s="1">
        <f t="shared" si="58"/>
        <v>8</v>
      </c>
      <c r="AH267" s="1" t="str">
        <f t="shared" si="59"/>
        <v>ATHERTON</v>
      </c>
      <c r="AI267" s="1" t="str">
        <f t="shared" si="53"/>
        <v>MA Atherton belongs to England</v>
      </c>
    </row>
    <row r="268" spans="1:35" x14ac:dyDescent="0.3">
      <c r="A268" s="1">
        <v>267</v>
      </c>
      <c r="B268" s="2">
        <v>34971</v>
      </c>
      <c r="C268" t="s">
        <v>70</v>
      </c>
      <c r="D268" s="1">
        <v>102</v>
      </c>
      <c r="E268" s="1" t="s">
        <v>430</v>
      </c>
      <c r="F268" s="1" t="s">
        <v>214</v>
      </c>
      <c r="H268" s="1">
        <v>112</v>
      </c>
      <c r="I268" s="1">
        <v>9</v>
      </c>
      <c r="J268" s="1">
        <v>0</v>
      </c>
      <c r="K268" s="1">
        <v>91.07</v>
      </c>
      <c r="L268" s="1">
        <v>1</v>
      </c>
      <c r="M268" s="1" t="s">
        <v>9</v>
      </c>
      <c r="N268" s="1" t="s">
        <v>386</v>
      </c>
      <c r="O268" s="1">
        <f t="shared" si="49"/>
        <v>29</v>
      </c>
      <c r="P268" s="1">
        <f t="shared" si="50"/>
        <v>9</v>
      </c>
      <c r="Q268" s="1">
        <f t="shared" si="51"/>
        <v>1995</v>
      </c>
      <c r="R268" s="1">
        <f t="shared" si="52"/>
        <v>6</v>
      </c>
      <c r="S268" s="1" t="str">
        <f t="shared" si="54"/>
        <v>Slow</v>
      </c>
      <c r="T268" s="1" t="str">
        <f t="shared" si="55"/>
        <v>Ok</v>
      </c>
      <c r="U268" s="1" t="b">
        <f t="shared" si="56"/>
        <v>0</v>
      </c>
      <c r="V268" s="1">
        <f t="shared" si="57"/>
        <v>0</v>
      </c>
      <c r="W268" s="1" t="str">
        <f>VLOOKUP(K268,Master!$G$8:$H$12,2,1)</f>
        <v>Slow</v>
      </c>
      <c r="X268" s="1" t="str">
        <f>HLOOKUP(K268,Master!$F$3:$J$4,2,1)</f>
        <v>Slow</v>
      </c>
      <c r="Y268" s="1" t="s">
        <v>639</v>
      </c>
      <c r="Z268" s="1" t="s">
        <v>835</v>
      </c>
      <c r="AA268" s="1">
        <f>SEARCH("(",Sheet7!A268,1)</f>
        <v>13</v>
      </c>
      <c r="AB268" s="1">
        <f>SEARCH(")",Sheet7!A268,1)</f>
        <v>16</v>
      </c>
      <c r="AC268" s="1" t="str">
        <f>MID(Sheet7!A268,SEARCH("(",Sheet7!A268,1)+1,SEARCH(")",Sheet7!A268,1)-SEARCH("(",Sheet7!A268,1)-1)</f>
        <v>SL</v>
      </c>
      <c r="AD268" s="1">
        <f>SEARCH(" ",Sheet7!A268,1)</f>
        <v>2</v>
      </c>
      <c r="AE268" s="1" t="str">
        <f>LEFT(Sheet7!A268,SEARCH(" ",Sheet7!A268,1)-1)</f>
        <v>A</v>
      </c>
      <c r="AF268" s="1" t="str">
        <f>MID(Sheet7!A268,SEARCH(" ",Sheet7!A268,1)+1,SEARCH("(",Sheet7!A268,1)-SEARCH(" ",Sheet7!A268,1)-2)</f>
        <v>Ranatunga</v>
      </c>
      <c r="AG268" s="1">
        <f t="shared" si="58"/>
        <v>9</v>
      </c>
      <c r="AH268" s="1" t="str">
        <f t="shared" si="59"/>
        <v>RANATUNGA</v>
      </c>
      <c r="AI268" s="1" t="str">
        <f t="shared" si="53"/>
        <v>A Ranatunga belongs to Sri Lanka</v>
      </c>
    </row>
    <row r="269" spans="1:35" x14ac:dyDescent="0.3">
      <c r="A269" s="1">
        <v>268</v>
      </c>
      <c r="B269" s="2">
        <v>34971</v>
      </c>
      <c r="C269" t="s">
        <v>262</v>
      </c>
      <c r="D269" s="1">
        <v>102</v>
      </c>
      <c r="E269" s="1" t="s">
        <v>430</v>
      </c>
      <c r="F269" s="1" t="s">
        <v>214</v>
      </c>
      <c r="H269" s="1">
        <v>133</v>
      </c>
      <c r="I269" s="1">
        <v>7</v>
      </c>
      <c r="J269" s="1">
        <v>1</v>
      </c>
      <c r="K269" s="1">
        <v>76.69</v>
      </c>
      <c r="L269" s="1">
        <v>2</v>
      </c>
      <c r="M269" s="1" t="s">
        <v>13</v>
      </c>
      <c r="N269" s="1" t="s">
        <v>386</v>
      </c>
      <c r="O269" s="1">
        <f t="shared" si="49"/>
        <v>29</v>
      </c>
      <c r="P269" s="1">
        <f t="shared" si="50"/>
        <v>9</v>
      </c>
      <c r="Q269" s="1">
        <f t="shared" si="51"/>
        <v>1995</v>
      </c>
      <c r="R269" s="1">
        <f t="shared" si="52"/>
        <v>6</v>
      </c>
      <c r="S269" s="1" t="str">
        <f t="shared" si="54"/>
        <v>Slow</v>
      </c>
      <c r="T269" s="1" t="str">
        <f t="shared" si="55"/>
        <v>Ok</v>
      </c>
      <c r="U269" s="1" t="b">
        <f t="shared" si="56"/>
        <v>0</v>
      </c>
      <c r="V269" s="1">
        <f t="shared" si="57"/>
        <v>0</v>
      </c>
      <c r="W269" s="1" t="str">
        <f>VLOOKUP(K269,Master!$G$8:$H$12,2,1)</f>
        <v>Slow</v>
      </c>
      <c r="X269" s="1" t="str">
        <f>HLOOKUP(K269,Master!$F$3:$J$4,2,1)</f>
        <v>Slow</v>
      </c>
      <c r="Y269" s="1" t="s">
        <v>646</v>
      </c>
      <c r="Z269" s="1" t="s">
        <v>833</v>
      </c>
      <c r="AA269" s="1">
        <f>SEARCH("(",Sheet7!A269,1)</f>
        <v>14</v>
      </c>
      <c r="AB269" s="1">
        <f>SEARCH(")",Sheet7!A269,1)</f>
        <v>18</v>
      </c>
      <c r="AC269" s="1" t="str">
        <f>MID(Sheet7!A269,SEARCH("(",Sheet7!A269,1)+1,SEARCH(")",Sheet7!A269,1)-SEARCH("(",Sheet7!A269,1)-1)</f>
        <v>Pak</v>
      </c>
      <c r="AD269" s="1">
        <f>SEARCH(" ",Sheet7!A269,1)</f>
        <v>7</v>
      </c>
      <c r="AE269" s="1" t="str">
        <f>LEFT(Sheet7!A269,SEARCH(" ",Sheet7!A269,1)-1)</f>
        <v>Saleem</v>
      </c>
      <c r="AF269" s="1" t="str">
        <f>MID(Sheet7!A269,SEARCH(" ",Sheet7!A269,1)+1,SEARCH("(",Sheet7!A269,1)-SEARCH(" ",Sheet7!A269,1)-2)</f>
        <v>Elahi</v>
      </c>
      <c r="AG269" s="1">
        <f t="shared" si="58"/>
        <v>5</v>
      </c>
      <c r="AH269" s="1" t="str">
        <f t="shared" si="59"/>
        <v>ELAHI</v>
      </c>
      <c r="AI269" s="1" t="str">
        <f t="shared" si="53"/>
        <v>Saleem Elahi belongs to Pakistan</v>
      </c>
    </row>
    <row r="270" spans="1:35" x14ac:dyDescent="0.3">
      <c r="A270" s="1">
        <v>269</v>
      </c>
      <c r="B270" s="2">
        <v>34983</v>
      </c>
      <c r="C270" t="s">
        <v>96</v>
      </c>
      <c r="D270" s="1">
        <v>101</v>
      </c>
      <c r="E270" s="1" t="s">
        <v>432</v>
      </c>
      <c r="F270" s="1" t="s">
        <v>214</v>
      </c>
      <c r="H270" s="1">
        <v>153</v>
      </c>
      <c r="I270" s="1">
        <v>5</v>
      </c>
      <c r="J270" s="1">
        <v>1</v>
      </c>
      <c r="K270" s="1">
        <v>66.010000000000005</v>
      </c>
      <c r="L270" s="1">
        <v>1</v>
      </c>
      <c r="M270" s="1" t="s">
        <v>11</v>
      </c>
      <c r="N270" s="1" t="s">
        <v>14</v>
      </c>
      <c r="O270" s="1">
        <f t="shared" si="49"/>
        <v>11</v>
      </c>
      <c r="P270" s="1">
        <f t="shared" si="50"/>
        <v>10</v>
      </c>
      <c r="Q270" s="1">
        <f t="shared" si="51"/>
        <v>1995</v>
      </c>
      <c r="R270" s="1">
        <f t="shared" si="52"/>
        <v>4</v>
      </c>
      <c r="S270" s="1" t="str">
        <f t="shared" si="54"/>
        <v>Slow</v>
      </c>
      <c r="T270" s="1" t="str">
        <f t="shared" si="55"/>
        <v>Ok</v>
      </c>
      <c r="U270" s="1" t="b">
        <f t="shared" si="56"/>
        <v>0</v>
      </c>
      <c r="V270" s="1">
        <f t="shared" si="57"/>
        <v>0</v>
      </c>
      <c r="W270" s="1" t="str">
        <f>VLOOKUP(K270,Master!$G$8:$H$12,2,1)</f>
        <v>Slow</v>
      </c>
      <c r="X270" s="1" t="str">
        <f>HLOOKUP(K270,Master!$F$3:$J$4,2,1)</f>
        <v>Slow</v>
      </c>
      <c r="Y270" s="1" t="s">
        <v>623</v>
      </c>
      <c r="Z270" s="1" t="s">
        <v>835</v>
      </c>
      <c r="AA270" s="1">
        <f>SEARCH("(",Sheet7!A270,1)</f>
        <v>13</v>
      </c>
      <c r="AB270" s="1">
        <f>SEARCH(")",Sheet7!A270,1)</f>
        <v>16</v>
      </c>
      <c r="AC270" s="1" t="str">
        <f>MID(Sheet7!A270,SEARCH("(",Sheet7!A270,1)+1,SEARCH(")",Sheet7!A270,1)-SEARCH("(",Sheet7!A270,1)-1)</f>
        <v>SL</v>
      </c>
      <c r="AD270" s="1">
        <f>SEARCH(" ",Sheet7!A270,1)</f>
        <v>3</v>
      </c>
      <c r="AE270" s="1" t="str">
        <f>LEFT(Sheet7!A270,SEARCH(" ",Sheet7!A270,1)-1)</f>
        <v>RS</v>
      </c>
      <c r="AF270" s="1" t="str">
        <f>MID(Sheet7!A270,SEARCH(" ",Sheet7!A270,1)+1,SEARCH("(",Sheet7!A270,1)-SEARCH(" ",Sheet7!A270,1)-2)</f>
        <v>Mahanama</v>
      </c>
      <c r="AG270" s="1">
        <f t="shared" si="58"/>
        <v>8</v>
      </c>
      <c r="AH270" s="1" t="str">
        <f t="shared" si="59"/>
        <v>MAHANAMA</v>
      </c>
      <c r="AI270" s="1" t="str">
        <f t="shared" si="53"/>
        <v>RS Mahanama belongs to Sri Lanka</v>
      </c>
    </row>
    <row r="271" spans="1:35" x14ac:dyDescent="0.3">
      <c r="A271" s="1">
        <v>270</v>
      </c>
      <c r="B271" s="2">
        <v>34985</v>
      </c>
      <c r="C271" t="s">
        <v>87</v>
      </c>
      <c r="D271" s="1">
        <v>104</v>
      </c>
      <c r="E271" s="1" t="s">
        <v>430</v>
      </c>
      <c r="F271" s="1" t="s">
        <v>214</v>
      </c>
      <c r="H271" s="1">
        <v>134</v>
      </c>
      <c r="I271" s="1">
        <v>7</v>
      </c>
      <c r="J271" s="1">
        <v>1</v>
      </c>
      <c r="K271" s="1">
        <v>77.61</v>
      </c>
      <c r="L271" s="1">
        <v>1</v>
      </c>
      <c r="M271" s="1" t="s">
        <v>11</v>
      </c>
      <c r="N271" s="1" t="s">
        <v>14</v>
      </c>
      <c r="O271" s="1">
        <f t="shared" si="49"/>
        <v>13</v>
      </c>
      <c r="P271" s="1">
        <f t="shared" si="50"/>
        <v>10</v>
      </c>
      <c r="Q271" s="1">
        <f t="shared" si="51"/>
        <v>1995</v>
      </c>
      <c r="R271" s="1">
        <f t="shared" si="52"/>
        <v>6</v>
      </c>
      <c r="S271" s="1" t="str">
        <f t="shared" si="54"/>
        <v>Slow</v>
      </c>
      <c r="T271" s="1" t="str">
        <f t="shared" si="55"/>
        <v>Ok</v>
      </c>
      <c r="U271" s="1" t="b">
        <f t="shared" si="56"/>
        <v>0</v>
      </c>
      <c r="V271" s="1">
        <f t="shared" si="57"/>
        <v>0</v>
      </c>
      <c r="W271" s="1" t="str">
        <f>VLOOKUP(K271,Master!$G$8:$H$12,2,1)</f>
        <v>Slow</v>
      </c>
      <c r="X271" s="1" t="str">
        <f>HLOOKUP(K271,Master!$F$3:$J$4,2,1)</f>
        <v>Slow</v>
      </c>
      <c r="Y271" s="1" t="s">
        <v>596</v>
      </c>
      <c r="Z271" s="1" t="s">
        <v>833</v>
      </c>
      <c r="AA271" s="1">
        <f>SEARCH("(",Sheet7!A271,1)</f>
        <v>13</v>
      </c>
      <c r="AB271" s="1">
        <f>SEARCH(")",Sheet7!A271,1)</f>
        <v>17</v>
      </c>
      <c r="AC271" s="1" t="str">
        <f>MID(Sheet7!A271,SEARCH("(",Sheet7!A271,1)+1,SEARCH(")",Sheet7!A271,1)-SEARCH("(",Sheet7!A271,1)-1)</f>
        <v>Pak</v>
      </c>
      <c r="AD271" s="1">
        <f>SEARCH(" ",Sheet7!A271,1)</f>
        <v>7</v>
      </c>
      <c r="AE271" s="1" t="str">
        <f>LEFT(Sheet7!A271,SEARCH(" ",Sheet7!A271,1)-1)</f>
        <v>Rameez</v>
      </c>
      <c r="AF271" s="1" t="str">
        <f>MID(Sheet7!A271,SEARCH(" ",Sheet7!A271,1)+1,SEARCH("(",Sheet7!A271,1)-SEARCH(" ",Sheet7!A271,1)-2)</f>
        <v>Raja</v>
      </c>
      <c r="AG271" s="1">
        <f t="shared" si="58"/>
        <v>4</v>
      </c>
      <c r="AH271" s="1" t="str">
        <f t="shared" si="59"/>
        <v>RAJA</v>
      </c>
      <c r="AI271" s="1" t="str">
        <f t="shared" si="53"/>
        <v>Rameez Raja belongs to Pakistan</v>
      </c>
    </row>
    <row r="272" spans="1:35" x14ac:dyDescent="0.3">
      <c r="A272" s="1">
        <v>271</v>
      </c>
      <c r="B272" s="2">
        <v>34988</v>
      </c>
      <c r="C272" t="s">
        <v>224</v>
      </c>
      <c r="D272" s="1">
        <v>169</v>
      </c>
      <c r="E272" s="1" t="s">
        <v>432</v>
      </c>
      <c r="F272" s="1" t="s">
        <v>214</v>
      </c>
      <c r="H272" s="1">
        <v>129</v>
      </c>
      <c r="I272" s="1">
        <v>15</v>
      </c>
      <c r="J272" s="1">
        <v>4</v>
      </c>
      <c r="K272" s="1">
        <v>131</v>
      </c>
      <c r="L272" s="1">
        <v>1</v>
      </c>
      <c r="M272" s="2" t="s">
        <v>13</v>
      </c>
      <c r="N272" s="1" t="s">
        <v>14</v>
      </c>
      <c r="O272" s="1">
        <f t="shared" si="49"/>
        <v>16</v>
      </c>
      <c r="P272" s="1">
        <f t="shared" si="50"/>
        <v>10</v>
      </c>
      <c r="Q272" s="1">
        <f t="shared" si="51"/>
        <v>1995</v>
      </c>
      <c r="R272" s="1">
        <f t="shared" si="52"/>
        <v>2</v>
      </c>
      <c r="S272" s="1" t="str">
        <f t="shared" si="54"/>
        <v>Ok</v>
      </c>
      <c r="T272" s="1" t="str">
        <f t="shared" si="55"/>
        <v>Ok</v>
      </c>
      <c r="U272" s="1" t="b">
        <f t="shared" si="56"/>
        <v>0</v>
      </c>
      <c r="V272" s="1">
        <f t="shared" si="57"/>
        <v>0</v>
      </c>
      <c r="W272" s="1" t="str">
        <f>VLOOKUP(K272,Master!$G$8:$H$12,2,1)</f>
        <v>Ok</v>
      </c>
      <c r="X272" s="1" t="str">
        <f>HLOOKUP(K272,Master!$F$3:$J$4,2,1)</f>
        <v>Ok</v>
      </c>
      <c r="Y272" s="1" t="s">
        <v>626</v>
      </c>
      <c r="Z272" s="1" t="s">
        <v>831</v>
      </c>
      <c r="AA272" s="1">
        <f>SEARCH("(",Sheet7!A272,1)</f>
        <v>9</v>
      </c>
      <c r="AB272" s="1">
        <f>SEARCH(")",Sheet7!A272,1)</f>
        <v>12</v>
      </c>
      <c r="AC272" s="1" t="str">
        <f>MID(Sheet7!A272,SEARCH("(",Sheet7!A272,1)+1,SEARCH(")",Sheet7!A272,1)-SEARCH("(",Sheet7!A272,1)-1)</f>
        <v>WI</v>
      </c>
      <c r="AD272" s="1">
        <f>SEARCH(" ",Sheet7!A272,1)</f>
        <v>3</v>
      </c>
      <c r="AE272" s="1" t="str">
        <f>LEFT(Sheet7!A272,SEARCH(" ",Sheet7!A272,1)-1)</f>
        <v>BC</v>
      </c>
      <c r="AF272" s="1" t="str">
        <f>MID(Sheet7!A272,SEARCH(" ",Sheet7!A272,1)+1,SEARCH("(",Sheet7!A272,1)-SEARCH(" ",Sheet7!A272,1)-2)</f>
        <v>Lara</v>
      </c>
      <c r="AG272" s="1">
        <f t="shared" si="58"/>
        <v>4</v>
      </c>
      <c r="AH272" s="1" t="str">
        <f t="shared" si="59"/>
        <v>LARA</v>
      </c>
      <c r="AI272" s="1" t="str">
        <f t="shared" si="53"/>
        <v>BC Lara belongs to West Indies</v>
      </c>
    </row>
    <row r="273" spans="1:35" x14ac:dyDescent="0.3">
      <c r="A273" s="1">
        <v>272</v>
      </c>
      <c r="B273" s="2">
        <v>34988</v>
      </c>
      <c r="C273" t="s">
        <v>123</v>
      </c>
      <c r="D273" s="1">
        <v>100</v>
      </c>
      <c r="E273" s="1" t="s">
        <v>432</v>
      </c>
      <c r="F273" s="1" t="s">
        <v>214</v>
      </c>
      <c r="H273" s="1">
        <v>106</v>
      </c>
      <c r="I273" s="1">
        <v>4</v>
      </c>
      <c r="J273" s="1">
        <v>1</v>
      </c>
      <c r="K273" s="1">
        <v>94.33</v>
      </c>
      <c r="L273" s="1">
        <v>2</v>
      </c>
      <c r="M273" s="1" t="s">
        <v>11</v>
      </c>
      <c r="N273" s="1" t="s">
        <v>14</v>
      </c>
      <c r="O273" s="1">
        <f t="shared" si="49"/>
        <v>16</v>
      </c>
      <c r="P273" s="1">
        <f t="shared" si="50"/>
        <v>10</v>
      </c>
      <c r="Q273" s="1">
        <f t="shared" si="51"/>
        <v>1995</v>
      </c>
      <c r="R273" s="1">
        <f t="shared" si="52"/>
        <v>2</v>
      </c>
      <c r="S273" s="1" t="str">
        <f t="shared" si="54"/>
        <v>Slow</v>
      </c>
      <c r="T273" s="1" t="str">
        <f t="shared" si="55"/>
        <v>Ok</v>
      </c>
      <c r="U273" s="1" t="b">
        <f t="shared" si="56"/>
        <v>0</v>
      </c>
      <c r="V273" s="1">
        <f t="shared" si="57"/>
        <v>0</v>
      </c>
      <c r="W273" s="1" t="str">
        <f>VLOOKUP(K273,Master!$G$8:$H$12,2,1)</f>
        <v>Slow</v>
      </c>
      <c r="X273" s="1" t="str">
        <f>HLOOKUP(K273,Master!$F$3:$J$4,2,1)</f>
        <v>Slow</v>
      </c>
      <c r="Y273" s="1" t="s">
        <v>631</v>
      </c>
      <c r="Z273" s="1" t="s">
        <v>835</v>
      </c>
      <c r="AA273" s="1">
        <f>SEARCH("(",Sheet7!A273,1)</f>
        <v>17</v>
      </c>
      <c r="AB273" s="1">
        <f>SEARCH(")",Sheet7!A273,1)</f>
        <v>20</v>
      </c>
      <c r="AC273" s="1" t="str">
        <f>MID(Sheet7!A273,SEARCH("(",Sheet7!A273,1)+1,SEARCH(")",Sheet7!A273,1)-SEARCH("(",Sheet7!A273,1)-1)</f>
        <v>SL</v>
      </c>
      <c r="AD273" s="1">
        <f>SEARCH(" ",Sheet7!A273,1)</f>
        <v>3</v>
      </c>
      <c r="AE273" s="1" t="str">
        <f>LEFT(Sheet7!A273,SEARCH(" ",Sheet7!A273,1)-1)</f>
        <v>HP</v>
      </c>
      <c r="AF273" s="1" t="str">
        <f>MID(Sheet7!A273,SEARCH(" ",Sheet7!A273,1)+1,SEARCH("(",Sheet7!A273,1)-SEARCH(" ",Sheet7!A273,1)-2)</f>
        <v>Tillakaratne</v>
      </c>
      <c r="AG273" s="1">
        <f t="shared" si="58"/>
        <v>12</v>
      </c>
      <c r="AH273" s="1" t="str">
        <f t="shared" si="59"/>
        <v>TILLAKARATNE</v>
      </c>
      <c r="AI273" s="1" t="str">
        <f t="shared" si="53"/>
        <v>HP Tillakaratne belongs to Sri Lanka</v>
      </c>
    </row>
    <row r="274" spans="1:35" x14ac:dyDescent="0.3">
      <c r="A274" s="1">
        <v>273</v>
      </c>
      <c r="B274" s="2">
        <v>34993</v>
      </c>
      <c r="C274" t="s">
        <v>280</v>
      </c>
      <c r="D274" s="1">
        <v>127</v>
      </c>
      <c r="E274" s="1" t="s">
        <v>432</v>
      </c>
      <c r="F274" s="1">
        <v>181</v>
      </c>
      <c r="H274" s="1">
        <v>120</v>
      </c>
      <c r="I274" s="1">
        <v>14</v>
      </c>
      <c r="J274" s="1">
        <v>3</v>
      </c>
      <c r="K274" s="1">
        <v>105.83</v>
      </c>
      <c r="L274" s="1">
        <v>1</v>
      </c>
      <c r="M274" s="1" t="s">
        <v>7</v>
      </c>
      <c r="N274" s="1" t="s">
        <v>24</v>
      </c>
      <c r="O274" s="1">
        <f t="shared" si="49"/>
        <v>21</v>
      </c>
      <c r="P274" s="1">
        <f t="shared" si="50"/>
        <v>10</v>
      </c>
      <c r="Q274" s="1">
        <f t="shared" si="51"/>
        <v>1995</v>
      </c>
      <c r="R274" s="1">
        <f t="shared" si="52"/>
        <v>7</v>
      </c>
      <c r="S274" s="1" t="str">
        <f t="shared" si="54"/>
        <v>Ok</v>
      </c>
      <c r="T274" s="1" t="str">
        <f t="shared" si="55"/>
        <v>Ok</v>
      </c>
      <c r="U274" s="1" t="b">
        <f t="shared" si="56"/>
        <v>0</v>
      </c>
      <c r="V274" s="1">
        <f t="shared" si="57"/>
        <v>0</v>
      </c>
      <c r="W274" s="1" t="str">
        <f>VLOOKUP(K274,Master!$G$8:$H$12,2,1)</f>
        <v>Ok</v>
      </c>
      <c r="X274" s="1" t="str">
        <f>HLOOKUP(K274,Master!$F$3:$J$4,2,1)</f>
        <v>Ok</v>
      </c>
      <c r="Y274" s="1" t="s">
        <v>647</v>
      </c>
      <c r="Z274" s="1" t="s">
        <v>837</v>
      </c>
      <c r="AA274" s="1">
        <f>SEARCH("(",Sheet7!A274,1)</f>
        <v>13</v>
      </c>
      <c r="AB274" s="1">
        <f>SEARCH(")",Sheet7!A274,1)</f>
        <v>16</v>
      </c>
      <c r="AC274" s="1" t="str">
        <f>MID(Sheet7!A274,SEARCH("(",Sheet7!A274,1)+1,SEARCH(")",Sheet7!A274,1)-SEARCH("(",Sheet7!A274,1)-1)</f>
        <v>SA</v>
      </c>
      <c r="AD274" s="1">
        <f>SEARCH(" ",Sheet7!A274,1)</f>
        <v>3</v>
      </c>
      <c r="AE274" s="1" t="str">
        <f>LEFT(Sheet7!A274,SEARCH(" ",Sheet7!A274,1)-1)</f>
        <v>BM</v>
      </c>
      <c r="AF274" s="1" t="str">
        <f>MID(Sheet7!A274,SEARCH(" ",Sheet7!A274,1)+1,SEARCH("(",Sheet7!A274,1)-SEARCH(" ",Sheet7!A274,1)-2)</f>
        <v>McMillan</v>
      </c>
      <c r="AG274" s="1">
        <f t="shared" si="58"/>
        <v>8</v>
      </c>
      <c r="AH274" s="1" t="str">
        <f t="shared" si="59"/>
        <v>MCMILLAN</v>
      </c>
      <c r="AI274" s="1" t="e">
        <f t="shared" si="53"/>
        <v>#N/A</v>
      </c>
    </row>
    <row r="275" spans="1:35" x14ac:dyDescent="0.3">
      <c r="A275" s="1">
        <v>274</v>
      </c>
      <c r="B275" s="2">
        <v>35018</v>
      </c>
      <c r="C275" t="s">
        <v>103</v>
      </c>
      <c r="D275" s="1">
        <v>107</v>
      </c>
      <c r="E275" s="1" t="s">
        <v>430</v>
      </c>
      <c r="F275" s="1">
        <v>189</v>
      </c>
      <c r="H275" s="1">
        <v>129</v>
      </c>
      <c r="I275" s="1">
        <v>9</v>
      </c>
      <c r="J275" s="1">
        <v>2</v>
      </c>
      <c r="K275" s="1">
        <v>82.94</v>
      </c>
      <c r="L275" s="1">
        <v>2</v>
      </c>
      <c r="M275" s="1" t="s">
        <v>4</v>
      </c>
      <c r="N275" s="1" t="s">
        <v>232</v>
      </c>
      <c r="O275" s="1">
        <f t="shared" si="49"/>
        <v>15</v>
      </c>
      <c r="P275" s="1">
        <f t="shared" si="50"/>
        <v>11</v>
      </c>
      <c r="Q275" s="1">
        <f t="shared" si="51"/>
        <v>1995</v>
      </c>
      <c r="R275" s="1">
        <f t="shared" si="52"/>
        <v>4</v>
      </c>
      <c r="S275" s="1" t="str">
        <f t="shared" si="54"/>
        <v>Slow</v>
      </c>
      <c r="T275" s="1" t="str">
        <f t="shared" si="55"/>
        <v>Ok</v>
      </c>
      <c r="U275" s="1" t="b">
        <f t="shared" si="56"/>
        <v>0</v>
      </c>
      <c r="V275" s="1">
        <f t="shared" si="57"/>
        <v>0</v>
      </c>
      <c r="W275" s="1" t="str">
        <f>VLOOKUP(K275,Master!$G$8:$H$12,2,1)</f>
        <v>Slow</v>
      </c>
      <c r="X275" s="1" t="str">
        <f>HLOOKUP(K275,Master!$F$3:$J$4,2,1)</f>
        <v>Slow</v>
      </c>
      <c r="Y275" s="1" t="s">
        <v>580</v>
      </c>
      <c r="Z275" s="1" t="s">
        <v>832</v>
      </c>
      <c r="AA275" s="1">
        <f>SEARCH("(",Sheet7!A275,1)</f>
        <v>10</v>
      </c>
      <c r="AB275" s="1">
        <f>SEARCH(")",Sheet7!A275,1)</f>
        <v>13</v>
      </c>
      <c r="AC275" s="1" t="str">
        <f>MID(Sheet7!A275,SEARCH("(",Sheet7!A275,1)+1,SEARCH(")",Sheet7!A275,1)-SEARCH("(",Sheet7!A275,1)-1)</f>
        <v>NZ</v>
      </c>
      <c r="AD275" s="1">
        <f>SEARCH(" ",Sheet7!A275,1)</f>
        <v>3</v>
      </c>
      <c r="AE275" s="1" t="str">
        <f>LEFT(Sheet7!A275,SEARCH(" ",Sheet7!A275,1)-1)</f>
        <v>MD</v>
      </c>
      <c r="AF275" s="1" t="str">
        <f>MID(Sheet7!A275,SEARCH(" ",Sheet7!A275,1)+1,SEARCH("(",Sheet7!A275,1)-SEARCH(" ",Sheet7!A275,1)-2)</f>
        <v>Crowe</v>
      </c>
      <c r="AG275" s="1">
        <f t="shared" si="58"/>
        <v>5</v>
      </c>
      <c r="AH275" s="1" t="str">
        <f t="shared" si="59"/>
        <v>CROWE</v>
      </c>
      <c r="AI275" s="1" t="str">
        <f t="shared" si="53"/>
        <v>MD Crowe belongs to New Zealand</v>
      </c>
    </row>
    <row r="276" spans="1:35" x14ac:dyDescent="0.3">
      <c r="A276" s="1">
        <v>275</v>
      </c>
      <c r="B276" s="2">
        <v>35027</v>
      </c>
      <c r="C276" t="s">
        <v>328</v>
      </c>
      <c r="D276" s="1">
        <v>103</v>
      </c>
      <c r="E276" s="1" t="s">
        <v>432</v>
      </c>
      <c r="F276" s="1">
        <v>87</v>
      </c>
      <c r="H276" s="1">
        <v>87</v>
      </c>
      <c r="I276" s="1">
        <v>10</v>
      </c>
      <c r="J276" s="1">
        <v>4</v>
      </c>
      <c r="K276" s="1">
        <v>118.39</v>
      </c>
      <c r="L276" s="1">
        <v>1</v>
      </c>
      <c r="M276" s="1" t="s">
        <v>4</v>
      </c>
      <c r="N276" s="1" t="s">
        <v>203</v>
      </c>
      <c r="O276" s="1">
        <f t="shared" si="49"/>
        <v>24</v>
      </c>
      <c r="P276" s="1">
        <f t="shared" si="50"/>
        <v>11</v>
      </c>
      <c r="Q276" s="1">
        <f t="shared" si="51"/>
        <v>1995</v>
      </c>
      <c r="R276" s="1">
        <f t="shared" si="52"/>
        <v>6</v>
      </c>
      <c r="S276" s="1" t="str">
        <f t="shared" si="54"/>
        <v>Ok</v>
      </c>
      <c r="T276" s="1" t="str">
        <f t="shared" si="55"/>
        <v>Ok</v>
      </c>
      <c r="U276" s="1" t="b">
        <f t="shared" si="56"/>
        <v>0</v>
      </c>
      <c r="V276" s="1">
        <f t="shared" si="57"/>
        <v>0</v>
      </c>
      <c r="W276" s="1" t="str">
        <f>VLOOKUP(K276,Master!$G$8:$H$12,2,1)</f>
        <v>Ok</v>
      </c>
      <c r="X276" s="1" t="str">
        <f>HLOOKUP(K276,Master!$F$3:$J$4,2,1)</f>
        <v>Ok</v>
      </c>
      <c r="Y276" s="1" t="s">
        <v>648</v>
      </c>
      <c r="Z276" s="1" t="s">
        <v>832</v>
      </c>
      <c r="AA276" s="1">
        <f>SEARCH("(",Sheet7!A276,1)</f>
        <v>11</v>
      </c>
      <c r="AB276" s="1">
        <f>SEARCH(")",Sheet7!A276,1)</f>
        <v>14</v>
      </c>
      <c r="AC276" s="1" t="str">
        <f>MID(Sheet7!A276,SEARCH("(",Sheet7!A276,1)+1,SEARCH(")",Sheet7!A276,1)-SEARCH("(",Sheet7!A276,1)-1)</f>
        <v>NZ</v>
      </c>
      <c r="AD276" s="1">
        <f>SEARCH(" ",Sheet7!A276,1)</f>
        <v>3</v>
      </c>
      <c r="AE276" s="1" t="str">
        <f>LEFT(Sheet7!A276,SEARCH(" ",Sheet7!A276,1)-1)</f>
        <v>CL</v>
      </c>
      <c r="AF276" s="1" t="str">
        <f>MID(Sheet7!A276,SEARCH(" ",Sheet7!A276,1)+1,SEARCH("(",Sheet7!A276,1)-SEARCH(" ",Sheet7!A276,1)-2)</f>
        <v>Cairns</v>
      </c>
      <c r="AG276" s="1">
        <f t="shared" si="58"/>
        <v>6</v>
      </c>
      <c r="AH276" s="1" t="str">
        <f t="shared" si="59"/>
        <v>CAIRNS</v>
      </c>
      <c r="AI276" s="1" t="str">
        <f t="shared" si="53"/>
        <v>CL Cairns belongs to New Zealand</v>
      </c>
    </row>
    <row r="277" spans="1:35" x14ac:dyDescent="0.3">
      <c r="A277" s="1">
        <v>276</v>
      </c>
      <c r="B277" s="2">
        <v>35029</v>
      </c>
      <c r="C277" t="s">
        <v>73</v>
      </c>
      <c r="D277" s="1">
        <v>114</v>
      </c>
      <c r="E277" s="1" t="s">
        <v>432</v>
      </c>
      <c r="F277" s="1">
        <v>188</v>
      </c>
      <c r="H277" s="1">
        <v>128</v>
      </c>
      <c r="I277" s="1">
        <v>12</v>
      </c>
      <c r="J277" s="1">
        <v>1</v>
      </c>
      <c r="K277" s="1">
        <v>89.06</v>
      </c>
      <c r="L277" s="1">
        <v>1</v>
      </c>
      <c r="M277" s="1" t="s">
        <v>4</v>
      </c>
      <c r="N277" s="1" t="s">
        <v>231</v>
      </c>
      <c r="O277" s="1">
        <f t="shared" si="49"/>
        <v>26</v>
      </c>
      <c r="P277" s="1">
        <f t="shared" si="50"/>
        <v>11</v>
      </c>
      <c r="Q277" s="1">
        <f t="shared" si="51"/>
        <v>1995</v>
      </c>
      <c r="R277" s="1">
        <f t="shared" si="52"/>
        <v>1</v>
      </c>
      <c r="S277" s="1" t="str">
        <f t="shared" si="54"/>
        <v>Slow</v>
      </c>
      <c r="T277" s="1" t="str">
        <f t="shared" si="55"/>
        <v>Ok</v>
      </c>
      <c r="U277" s="1" t="b">
        <f t="shared" si="56"/>
        <v>0</v>
      </c>
      <c r="V277" s="1">
        <f t="shared" si="57"/>
        <v>0</v>
      </c>
      <c r="W277" s="1" t="str">
        <f>VLOOKUP(K277,Master!$G$8:$H$12,2,1)</f>
        <v>Slow</v>
      </c>
      <c r="X277" s="1" t="str">
        <f>HLOOKUP(K277,Master!$F$3:$J$4,2,1)</f>
        <v>Slow</v>
      </c>
      <c r="Y277" s="1" t="s">
        <v>649</v>
      </c>
      <c r="Z277" s="1" t="s">
        <v>832</v>
      </c>
      <c r="AA277" s="1">
        <f>SEARCH("(",Sheet7!A277,1)</f>
        <v>10</v>
      </c>
      <c r="AB277" s="1">
        <f>SEARCH(")",Sheet7!A277,1)</f>
        <v>13</v>
      </c>
      <c r="AC277" s="1" t="str">
        <f>MID(Sheet7!A277,SEARCH("(",Sheet7!A277,1)+1,SEARCH(")",Sheet7!A277,1)-SEARCH("(",Sheet7!A277,1)-1)</f>
        <v>NZ</v>
      </c>
      <c r="AD277" s="1">
        <f>SEARCH(" ",Sheet7!A277,1)</f>
        <v>3</v>
      </c>
      <c r="AE277" s="1" t="str">
        <f>LEFT(Sheet7!A277,SEARCH(" ",Sheet7!A277,1)-1)</f>
        <v>NJ</v>
      </c>
      <c r="AF277" s="1" t="str">
        <f>MID(Sheet7!A277,SEARCH(" ",Sheet7!A277,1)+1,SEARCH("(",Sheet7!A277,1)-SEARCH(" ",Sheet7!A277,1)-2)</f>
        <v>Astle</v>
      </c>
      <c r="AG277" s="1">
        <f t="shared" si="58"/>
        <v>5</v>
      </c>
      <c r="AH277" s="1" t="str">
        <f t="shared" si="59"/>
        <v>ASTLE</v>
      </c>
      <c r="AI277" s="1" t="str">
        <f t="shared" si="53"/>
        <v>NJ Astle belongs to New Zealand</v>
      </c>
    </row>
    <row r="278" spans="1:35" x14ac:dyDescent="0.3">
      <c r="A278" s="1">
        <v>277</v>
      </c>
      <c r="B278" s="2">
        <v>35073</v>
      </c>
      <c r="C278" t="s">
        <v>225</v>
      </c>
      <c r="D278" s="1">
        <v>123</v>
      </c>
      <c r="E278" s="1" t="s">
        <v>432</v>
      </c>
      <c r="F278" s="1">
        <v>174</v>
      </c>
      <c r="H278" s="1">
        <v>138</v>
      </c>
      <c r="I278" s="1">
        <v>7</v>
      </c>
      <c r="J278" s="1">
        <v>1</v>
      </c>
      <c r="K278" s="1">
        <v>89.13</v>
      </c>
      <c r="L278" s="1">
        <v>1</v>
      </c>
      <c r="M278" s="1" t="s">
        <v>13</v>
      </c>
      <c r="N278" s="1" t="s">
        <v>29</v>
      </c>
      <c r="O278" s="1">
        <f t="shared" si="49"/>
        <v>9</v>
      </c>
      <c r="P278" s="1">
        <f t="shared" si="50"/>
        <v>1</v>
      </c>
      <c r="Q278" s="1">
        <f t="shared" si="51"/>
        <v>1996</v>
      </c>
      <c r="R278" s="1">
        <f t="shared" si="52"/>
        <v>3</v>
      </c>
      <c r="S278" s="1" t="str">
        <f t="shared" si="54"/>
        <v>Slow</v>
      </c>
      <c r="T278" s="1" t="str">
        <f t="shared" si="55"/>
        <v>Ok</v>
      </c>
      <c r="U278" s="1" t="b">
        <f t="shared" si="56"/>
        <v>0</v>
      </c>
      <c r="V278" s="1">
        <f t="shared" si="57"/>
        <v>0</v>
      </c>
      <c r="W278" s="1" t="str">
        <f>VLOOKUP(K278,Master!$G$8:$H$12,2,1)</f>
        <v>Slow</v>
      </c>
      <c r="X278" s="1" t="str">
        <f>HLOOKUP(K278,Master!$F$3:$J$4,2,1)</f>
        <v>Slow</v>
      </c>
      <c r="Y278" s="1" t="s">
        <v>650</v>
      </c>
      <c r="Z278" s="1" t="s">
        <v>834</v>
      </c>
      <c r="AA278" s="1">
        <f>SEARCH("(",Sheet7!A278,1)</f>
        <v>12</v>
      </c>
      <c r="AB278" s="1">
        <f>SEARCH(")",Sheet7!A278,1)</f>
        <v>16</v>
      </c>
      <c r="AC278" s="1" t="str">
        <f>MID(Sheet7!A278,SEARCH("(",Sheet7!A278,1)+1,SEARCH(")",Sheet7!A278,1)-SEARCH("(",Sheet7!A278,1)-1)</f>
        <v>Aus</v>
      </c>
      <c r="AD278" s="1">
        <f>SEARCH(" ",Sheet7!A278,1)</f>
        <v>3</v>
      </c>
      <c r="AE278" s="1" t="str">
        <f>LEFT(Sheet7!A278,SEARCH(" ",Sheet7!A278,1)-1)</f>
        <v>RT</v>
      </c>
      <c r="AF278" s="1" t="str">
        <f>MID(Sheet7!A278,SEARCH(" ",Sheet7!A278,1)+1,SEARCH("(",Sheet7!A278,1)-SEARCH(" ",Sheet7!A278,1)-2)</f>
        <v>Ponting</v>
      </c>
      <c r="AG278" s="1">
        <f t="shared" si="58"/>
        <v>7</v>
      </c>
      <c r="AH278" s="1" t="str">
        <f t="shared" si="59"/>
        <v>PONTING</v>
      </c>
      <c r="AI278" s="1" t="str">
        <f t="shared" si="53"/>
        <v>RT Ponting belongs to Australia</v>
      </c>
    </row>
    <row r="279" spans="1:35" x14ac:dyDescent="0.3">
      <c r="A279" s="1">
        <v>278</v>
      </c>
      <c r="B279" s="2">
        <v>35076</v>
      </c>
      <c r="C279" t="s">
        <v>67</v>
      </c>
      <c r="D279" s="1">
        <v>130</v>
      </c>
      <c r="E279" s="1" t="s">
        <v>432</v>
      </c>
      <c r="F279" s="1">
        <v>205</v>
      </c>
      <c r="H279" s="1">
        <v>144</v>
      </c>
      <c r="I279" s="1">
        <v>7</v>
      </c>
      <c r="J279" s="1">
        <v>3</v>
      </c>
      <c r="K279" s="1">
        <v>90.27</v>
      </c>
      <c r="L279" s="1">
        <v>1</v>
      </c>
      <c r="M279" s="1" t="s">
        <v>13</v>
      </c>
      <c r="N279" s="1" t="s">
        <v>201</v>
      </c>
      <c r="O279" s="1">
        <f t="shared" si="49"/>
        <v>12</v>
      </c>
      <c r="P279" s="1">
        <f t="shared" si="50"/>
        <v>1</v>
      </c>
      <c r="Q279" s="1">
        <f t="shared" si="51"/>
        <v>1996</v>
      </c>
      <c r="R279" s="1">
        <f t="shared" si="52"/>
        <v>6</v>
      </c>
      <c r="S279" s="1" t="str">
        <f t="shared" si="54"/>
        <v>Slow</v>
      </c>
      <c r="T279" s="1" t="str">
        <f t="shared" si="55"/>
        <v>Ok</v>
      </c>
      <c r="U279" s="1" t="b">
        <f t="shared" si="56"/>
        <v>0</v>
      </c>
      <c r="V279" s="1">
        <f t="shared" si="57"/>
        <v>0</v>
      </c>
      <c r="W279" s="1" t="str">
        <f>VLOOKUP(K279,Master!$G$8:$H$12,2,1)</f>
        <v>Slow</v>
      </c>
      <c r="X279" s="1" t="str">
        <f>HLOOKUP(K279,Master!$F$3:$J$4,2,1)</f>
        <v>Slow</v>
      </c>
      <c r="Y279" s="1" t="s">
        <v>628</v>
      </c>
      <c r="Z279" s="1" t="s">
        <v>834</v>
      </c>
      <c r="AA279" s="1">
        <f>SEARCH("(",Sheet7!A279,1)</f>
        <v>10</v>
      </c>
      <c r="AB279" s="1">
        <f>SEARCH(")",Sheet7!A279,1)</f>
        <v>14</v>
      </c>
      <c r="AC279" s="1" t="str">
        <f>MID(Sheet7!A279,SEARCH("(",Sheet7!A279,1)+1,SEARCH(")",Sheet7!A279,1)-SEARCH("(",Sheet7!A279,1)-1)</f>
        <v>Aus</v>
      </c>
      <c r="AD279" s="1">
        <f>SEARCH(" ",Sheet7!A279,1)</f>
        <v>3</v>
      </c>
      <c r="AE279" s="1" t="str">
        <f>LEFT(Sheet7!A279,SEARCH(" ",Sheet7!A279,1)-1)</f>
        <v>ME</v>
      </c>
      <c r="AF279" s="1" t="str">
        <f>MID(Sheet7!A279,SEARCH(" ",Sheet7!A279,1)+1,SEARCH("(",Sheet7!A279,1)-SEARCH(" ",Sheet7!A279,1)-2)</f>
        <v>Waugh</v>
      </c>
      <c r="AG279" s="1">
        <f t="shared" si="58"/>
        <v>5</v>
      </c>
      <c r="AH279" s="1" t="str">
        <f t="shared" si="59"/>
        <v>WAUGH</v>
      </c>
      <c r="AI279" s="1" t="str">
        <f t="shared" si="53"/>
        <v>ME Waugh belongs to Australia</v>
      </c>
    </row>
    <row r="280" spans="1:35" x14ac:dyDescent="0.3">
      <c r="A280" s="1">
        <v>279</v>
      </c>
      <c r="B280" s="2">
        <v>35078</v>
      </c>
      <c r="C280" t="s">
        <v>75</v>
      </c>
      <c r="D280" s="1">
        <v>116</v>
      </c>
      <c r="E280" s="1" t="s">
        <v>432</v>
      </c>
      <c r="F280" s="1">
        <v>161</v>
      </c>
      <c r="H280" s="1">
        <v>126</v>
      </c>
      <c r="I280" s="1">
        <v>11</v>
      </c>
      <c r="J280" s="1">
        <v>0</v>
      </c>
      <c r="K280" s="1">
        <v>92.06</v>
      </c>
      <c r="L280" s="1">
        <v>2</v>
      </c>
      <c r="M280" s="1" t="s">
        <v>34</v>
      </c>
      <c r="N280" s="1" t="s">
        <v>33</v>
      </c>
      <c r="O280" s="1">
        <f t="shared" si="49"/>
        <v>14</v>
      </c>
      <c r="P280" s="1">
        <f t="shared" si="50"/>
        <v>1</v>
      </c>
      <c r="Q280" s="1">
        <f t="shared" si="51"/>
        <v>1996</v>
      </c>
      <c r="R280" s="1">
        <f t="shared" si="52"/>
        <v>1</v>
      </c>
      <c r="S280" s="1" t="str">
        <f t="shared" si="54"/>
        <v>Slow</v>
      </c>
      <c r="T280" s="1" t="str">
        <f t="shared" si="55"/>
        <v>Ok</v>
      </c>
      <c r="U280" s="1" t="b">
        <f t="shared" si="56"/>
        <v>0</v>
      </c>
      <c r="V280" s="1">
        <f t="shared" si="57"/>
        <v>0</v>
      </c>
      <c r="W280" s="1" t="str">
        <f>VLOOKUP(K280,Master!$G$8:$H$12,2,1)</f>
        <v>Slow</v>
      </c>
      <c r="X280" s="1" t="str">
        <f>HLOOKUP(K280,Master!$F$3:$J$4,2,1)</f>
        <v>Slow</v>
      </c>
      <c r="Y280" s="1" t="s">
        <v>632</v>
      </c>
      <c r="Z280" s="1" t="s">
        <v>837</v>
      </c>
      <c r="AA280" s="1">
        <f>SEARCH("(",Sheet7!A280,1)</f>
        <v>11</v>
      </c>
      <c r="AB280" s="1">
        <f>SEARCH(")",Sheet7!A280,1)</f>
        <v>14</v>
      </c>
      <c r="AC280" s="1" t="str">
        <f>MID(Sheet7!A280,SEARCH("(",Sheet7!A280,1)+1,SEARCH(")",Sheet7!A280,1)-SEARCH("(",Sheet7!A280,1)-1)</f>
        <v>SA</v>
      </c>
      <c r="AD280" s="1">
        <f>SEARCH(" ",Sheet7!A280,1)</f>
        <v>2</v>
      </c>
      <c r="AE280" s="1" t="str">
        <f>LEFT(Sheet7!A280,SEARCH(" ",Sheet7!A280,1)-1)</f>
        <v>G</v>
      </c>
      <c r="AF280" s="1" t="str">
        <f>MID(Sheet7!A280,SEARCH(" ",Sheet7!A280,1)+1,SEARCH("(",Sheet7!A280,1)-SEARCH(" ",Sheet7!A280,1)-2)</f>
        <v>Kirsten</v>
      </c>
      <c r="AG280" s="1">
        <f t="shared" si="58"/>
        <v>7</v>
      </c>
      <c r="AH280" s="1" t="str">
        <f t="shared" si="59"/>
        <v>KIRSTEN</v>
      </c>
      <c r="AI280" s="1" t="e">
        <f t="shared" si="53"/>
        <v>#N/A</v>
      </c>
    </row>
    <row r="281" spans="1:35" x14ac:dyDescent="0.3">
      <c r="A281" s="1">
        <v>280</v>
      </c>
      <c r="B281" s="2">
        <v>35080</v>
      </c>
      <c r="C281" t="s">
        <v>69</v>
      </c>
      <c r="D281" s="1">
        <v>102</v>
      </c>
      <c r="E281" s="1" t="s">
        <v>430</v>
      </c>
      <c r="F281" s="1">
        <v>161</v>
      </c>
      <c r="H281" s="1">
        <v>115</v>
      </c>
      <c r="I281" s="1">
        <v>6</v>
      </c>
      <c r="J281" s="1">
        <v>1</v>
      </c>
      <c r="K281" s="1">
        <v>88.69</v>
      </c>
      <c r="L281" s="1">
        <v>1</v>
      </c>
      <c r="M281" s="1" t="s">
        <v>13</v>
      </c>
      <c r="N281" s="1" t="s">
        <v>29</v>
      </c>
      <c r="O281" s="1">
        <f t="shared" si="49"/>
        <v>16</v>
      </c>
      <c r="P281" s="1">
        <f t="shared" si="50"/>
        <v>1</v>
      </c>
      <c r="Q281" s="1">
        <f t="shared" si="51"/>
        <v>1996</v>
      </c>
      <c r="R281" s="1">
        <f t="shared" si="52"/>
        <v>3</v>
      </c>
      <c r="S281" s="1" t="str">
        <f t="shared" si="54"/>
        <v>Slow</v>
      </c>
      <c r="T281" s="1" t="str">
        <f t="shared" si="55"/>
        <v>Ok</v>
      </c>
      <c r="U281" s="1" t="b">
        <f t="shared" si="56"/>
        <v>0</v>
      </c>
      <c r="V281" s="1">
        <f t="shared" si="57"/>
        <v>0</v>
      </c>
      <c r="W281" s="1" t="str">
        <f>VLOOKUP(K281,Master!$G$8:$H$12,2,1)</f>
        <v>Slow</v>
      </c>
      <c r="X281" s="1" t="str">
        <f>HLOOKUP(K281,Master!$F$3:$J$4,2,1)</f>
        <v>Slow</v>
      </c>
      <c r="Y281" s="1" t="s">
        <v>651</v>
      </c>
      <c r="Z281" s="1" t="s">
        <v>834</v>
      </c>
      <c r="AA281" s="1">
        <f>SEARCH("(",Sheet7!A281,1)</f>
        <v>10</v>
      </c>
      <c r="AB281" s="1">
        <f>SEARCH(")",Sheet7!A281,1)</f>
        <v>14</v>
      </c>
      <c r="AC281" s="1" t="str">
        <f>MID(Sheet7!A281,SEARCH("(",Sheet7!A281,1)+1,SEARCH(")",Sheet7!A281,1)-SEARCH("(",Sheet7!A281,1)-1)</f>
        <v>Aus</v>
      </c>
      <c r="AD281" s="1">
        <f>SEARCH(" ",Sheet7!A281,1)</f>
        <v>3</v>
      </c>
      <c r="AE281" s="1" t="str">
        <f>LEFT(Sheet7!A281,SEARCH(" ",Sheet7!A281,1)-1)</f>
        <v>SR</v>
      </c>
      <c r="AF281" s="1" t="str">
        <f>MID(Sheet7!A281,SEARCH(" ",Sheet7!A281,1)+1,SEARCH("(",Sheet7!A281,1)-SEARCH(" ",Sheet7!A281,1)-2)</f>
        <v>Waugh</v>
      </c>
      <c r="AG281" s="1">
        <f t="shared" si="58"/>
        <v>5</v>
      </c>
      <c r="AH281" s="1" t="str">
        <f t="shared" si="59"/>
        <v>WAUGH</v>
      </c>
      <c r="AI281" s="1" t="str">
        <f t="shared" si="53"/>
        <v>SR Waugh belongs to Australia</v>
      </c>
    </row>
    <row r="282" spans="1:35" x14ac:dyDescent="0.3">
      <c r="A282" s="1">
        <v>281</v>
      </c>
      <c r="B282" s="2">
        <v>35092</v>
      </c>
      <c r="C282" t="s">
        <v>73</v>
      </c>
      <c r="D282" s="1">
        <v>120</v>
      </c>
      <c r="E282" s="1" t="s">
        <v>432</v>
      </c>
      <c r="F282" s="1">
        <v>182</v>
      </c>
      <c r="H282" s="1">
        <v>137</v>
      </c>
      <c r="I282" s="1">
        <v>13</v>
      </c>
      <c r="J282" s="1">
        <v>1</v>
      </c>
      <c r="K282" s="1">
        <v>87.59</v>
      </c>
      <c r="L282" s="1">
        <v>1</v>
      </c>
      <c r="M282" s="1" t="s">
        <v>7</v>
      </c>
      <c r="N282" s="1" t="s">
        <v>253</v>
      </c>
      <c r="O282" s="1">
        <f t="shared" si="49"/>
        <v>28</v>
      </c>
      <c r="P282" s="1">
        <f t="shared" si="50"/>
        <v>1</v>
      </c>
      <c r="Q282" s="1">
        <f t="shared" si="51"/>
        <v>1996</v>
      </c>
      <c r="R282" s="1">
        <f t="shared" si="52"/>
        <v>1</v>
      </c>
      <c r="S282" s="1" t="str">
        <f t="shared" si="54"/>
        <v>Slow</v>
      </c>
      <c r="T282" s="1" t="str">
        <f t="shared" si="55"/>
        <v>Ok</v>
      </c>
      <c r="U282" s="1" t="b">
        <f t="shared" si="56"/>
        <v>0</v>
      </c>
      <c r="V282" s="1">
        <f t="shared" si="57"/>
        <v>0</v>
      </c>
      <c r="W282" s="1" t="str">
        <f>VLOOKUP(K282,Master!$G$8:$H$12,2,1)</f>
        <v>Slow</v>
      </c>
      <c r="X282" s="1" t="str">
        <f>HLOOKUP(K282,Master!$F$3:$J$4,2,1)</f>
        <v>Slow</v>
      </c>
      <c r="Y282" s="1" t="s">
        <v>649</v>
      </c>
      <c r="Z282" s="1" t="s">
        <v>832</v>
      </c>
      <c r="AA282" s="1">
        <f>SEARCH("(",Sheet7!A282,1)</f>
        <v>10</v>
      </c>
      <c r="AB282" s="1">
        <f>SEARCH(")",Sheet7!A282,1)</f>
        <v>13</v>
      </c>
      <c r="AC282" s="1" t="str">
        <f>MID(Sheet7!A282,SEARCH("(",Sheet7!A282,1)+1,SEARCH(")",Sheet7!A282,1)-SEARCH("(",Sheet7!A282,1)-1)</f>
        <v>NZ</v>
      </c>
      <c r="AD282" s="1">
        <f>SEARCH(" ",Sheet7!A282,1)</f>
        <v>3</v>
      </c>
      <c r="AE282" s="1" t="str">
        <f>LEFT(Sheet7!A282,SEARCH(" ",Sheet7!A282,1)-1)</f>
        <v>NJ</v>
      </c>
      <c r="AF282" s="1" t="str">
        <f>MID(Sheet7!A282,SEARCH(" ",Sheet7!A282,1)+1,SEARCH("(",Sheet7!A282,1)-SEARCH(" ",Sheet7!A282,1)-2)</f>
        <v>Astle</v>
      </c>
      <c r="AG282" s="1">
        <f t="shared" si="58"/>
        <v>5</v>
      </c>
      <c r="AH282" s="1" t="str">
        <f t="shared" si="59"/>
        <v>ASTLE</v>
      </c>
      <c r="AI282" s="1" t="str">
        <f t="shared" si="53"/>
        <v>NJ Astle belongs to New Zealand</v>
      </c>
    </row>
    <row r="283" spans="1:35" x14ac:dyDescent="0.3">
      <c r="A283" s="1">
        <v>282</v>
      </c>
      <c r="B283" s="2">
        <v>35109</v>
      </c>
      <c r="C283" t="s">
        <v>73</v>
      </c>
      <c r="D283" s="1">
        <v>101</v>
      </c>
      <c r="E283" s="1" t="s">
        <v>432</v>
      </c>
      <c r="F283" s="1">
        <v>172</v>
      </c>
      <c r="H283" s="1">
        <v>132</v>
      </c>
      <c r="I283" s="1">
        <v>8</v>
      </c>
      <c r="J283" s="1">
        <v>2</v>
      </c>
      <c r="K283" s="1">
        <v>76.510000000000005</v>
      </c>
      <c r="L283" s="1">
        <v>1</v>
      </c>
      <c r="M283" s="1" t="s">
        <v>34</v>
      </c>
      <c r="N283" s="1" t="s">
        <v>241</v>
      </c>
      <c r="O283" s="1">
        <f t="shared" si="49"/>
        <v>14</v>
      </c>
      <c r="P283" s="1">
        <f t="shared" si="50"/>
        <v>2</v>
      </c>
      <c r="Q283" s="1">
        <f t="shared" si="51"/>
        <v>1996</v>
      </c>
      <c r="R283" s="1">
        <f t="shared" si="52"/>
        <v>4</v>
      </c>
      <c r="S283" s="1" t="str">
        <f t="shared" si="54"/>
        <v>Slow</v>
      </c>
      <c r="T283" s="1" t="str">
        <f t="shared" si="55"/>
        <v>Ok</v>
      </c>
      <c r="U283" s="1" t="b">
        <f t="shared" si="56"/>
        <v>0</v>
      </c>
      <c r="V283" s="1">
        <f t="shared" si="57"/>
        <v>0</v>
      </c>
      <c r="W283" s="1" t="str">
        <f>VLOOKUP(K283,Master!$G$8:$H$12,2,1)</f>
        <v>Slow</v>
      </c>
      <c r="X283" s="1" t="str">
        <f>HLOOKUP(K283,Master!$F$3:$J$4,2,1)</f>
        <v>Slow</v>
      </c>
      <c r="Y283" s="1" t="s">
        <v>649</v>
      </c>
      <c r="Z283" s="1" t="s">
        <v>832</v>
      </c>
      <c r="AA283" s="1">
        <f>SEARCH("(",Sheet7!A283,1)</f>
        <v>10</v>
      </c>
      <c r="AB283" s="1">
        <f>SEARCH(")",Sheet7!A283,1)</f>
        <v>13</v>
      </c>
      <c r="AC283" s="1" t="str">
        <f>MID(Sheet7!A283,SEARCH("(",Sheet7!A283,1)+1,SEARCH(")",Sheet7!A283,1)-SEARCH("(",Sheet7!A283,1)-1)</f>
        <v>NZ</v>
      </c>
      <c r="AD283" s="1">
        <f>SEARCH(" ",Sheet7!A283,1)</f>
        <v>3</v>
      </c>
      <c r="AE283" s="1" t="str">
        <f>LEFT(Sheet7!A283,SEARCH(" ",Sheet7!A283,1)-1)</f>
        <v>NJ</v>
      </c>
      <c r="AF283" s="1" t="str">
        <f>MID(Sheet7!A283,SEARCH(" ",Sheet7!A283,1)+1,SEARCH("(",Sheet7!A283,1)-SEARCH(" ",Sheet7!A283,1)-2)</f>
        <v>Astle</v>
      </c>
      <c r="AG283" s="1">
        <f t="shared" si="58"/>
        <v>5</v>
      </c>
      <c r="AH283" s="1" t="str">
        <f t="shared" si="59"/>
        <v>ASTLE</v>
      </c>
      <c r="AI283" s="1" t="str">
        <f t="shared" si="53"/>
        <v>NJ Astle belongs to New Zealand</v>
      </c>
    </row>
    <row r="284" spans="1:35" x14ac:dyDescent="0.3">
      <c r="A284" s="1">
        <v>283</v>
      </c>
      <c r="B284" s="2">
        <v>35111</v>
      </c>
      <c r="C284" t="s">
        <v>75</v>
      </c>
      <c r="D284" s="1">
        <v>188</v>
      </c>
      <c r="E284" s="1" t="s">
        <v>430</v>
      </c>
      <c r="F284" s="1">
        <v>210</v>
      </c>
      <c r="H284" s="1">
        <v>159</v>
      </c>
      <c r="I284" s="1">
        <v>13</v>
      </c>
      <c r="J284" s="1">
        <v>4</v>
      </c>
      <c r="K284" s="1">
        <v>118.23</v>
      </c>
      <c r="L284" s="1">
        <v>1</v>
      </c>
      <c r="M284" s="2" t="s">
        <v>433</v>
      </c>
      <c r="N284" s="1" t="s">
        <v>16</v>
      </c>
      <c r="O284" s="1">
        <f t="shared" si="49"/>
        <v>16</v>
      </c>
      <c r="P284" s="1">
        <f t="shared" si="50"/>
        <v>2</v>
      </c>
      <c r="Q284" s="1">
        <f t="shared" si="51"/>
        <v>1996</v>
      </c>
      <c r="R284" s="1">
        <f t="shared" si="52"/>
        <v>6</v>
      </c>
      <c r="S284" s="1" t="str">
        <f t="shared" si="54"/>
        <v>Ok</v>
      </c>
      <c r="T284" s="1" t="str">
        <f t="shared" si="55"/>
        <v>Ok</v>
      </c>
      <c r="U284" s="1" t="b">
        <f t="shared" si="56"/>
        <v>1</v>
      </c>
      <c r="V284" s="1">
        <f t="shared" si="57"/>
        <v>1</v>
      </c>
      <c r="W284" s="1" t="str">
        <f>VLOOKUP(K284,Master!$G$8:$H$12,2,1)</f>
        <v>Ok</v>
      </c>
      <c r="X284" s="1" t="str">
        <f>HLOOKUP(K284,Master!$F$3:$J$4,2,1)</f>
        <v>Ok</v>
      </c>
      <c r="Y284" s="1" t="s">
        <v>632</v>
      </c>
      <c r="Z284" s="1" t="s">
        <v>837</v>
      </c>
      <c r="AA284" s="1">
        <f>SEARCH("(",Sheet7!A284,1)</f>
        <v>11</v>
      </c>
      <c r="AB284" s="1">
        <f>SEARCH(")",Sheet7!A284,1)</f>
        <v>14</v>
      </c>
      <c r="AC284" s="1" t="str">
        <f>MID(Sheet7!A284,SEARCH("(",Sheet7!A284,1)+1,SEARCH(")",Sheet7!A284,1)-SEARCH("(",Sheet7!A284,1)-1)</f>
        <v>SA</v>
      </c>
      <c r="AD284" s="1">
        <f>SEARCH(" ",Sheet7!A284,1)</f>
        <v>2</v>
      </c>
      <c r="AE284" s="1" t="str">
        <f>LEFT(Sheet7!A284,SEARCH(" ",Sheet7!A284,1)-1)</f>
        <v>G</v>
      </c>
      <c r="AF284" s="1" t="str">
        <f>MID(Sheet7!A284,SEARCH(" ",Sheet7!A284,1)+1,SEARCH("(",Sheet7!A284,1)-SEARCH(" ",Sheet7!A284,1)-2)</f>
        <v>Kirsten</v>
      </c>
      <c r="AG284" s="1">
        <f t="shared" si="58"/>
        <v>7</v>
      </c>
      <c r="AH284" s="1" t="str">
        <f t="shared" si="59"/>
        <v>KIRSTEN</v>
      </c>
      <c r="AI284" s="1" t="e">
        <f t="shared" si="53"/>
        <v>#N/A</v>
      </c>
    </row>
    <row r="285" spans="1:35" x14ac:dyDescent="0.3">
      <c r="A285" s="1">
        <v>284</v>
      </c>
      <c r="B285" s="2">
        <v>35113</v>
      </c>
      <c r="C285" t="s">
        <v>60</v>
      </c>
      <c r="D285" s="1">
        <v>127</v>
      </c>
      <c r="E285" s="1" t="s">
        <v>430</v>
      </c>
      <c r="F285" s="1">
        <v>175</v>
      </c>
      <c r="H285" s="1">
        <v>138</v>
      </c>
      <c r="I285" s="1">
        <v>15</v>
      </c>
      <c r="J285" s="1">
        <v>1</v>
      </c>
      <c r="K285" s="1">
        <v>92.02</v>
      </c>
      <c r="L285" s="1">
        <v>2</v>
      </c>
      <c r="M285" s="1" t="s">
        <v>434</v>
      </c>
      <c r="N285" s="1" t="s">
        <v>48</v>
      </c>
      <c r="O285" s="1">
        <f t="shared" si="49"/>
        <v>18</v>
      </c>
      <c r="P285" s="1">
        <f t="shared" si="50"/>
        <v>2</v>
      </c>
      <c r="Q285" s="1">
        <f t="shared" si="51"/>
        <v>1996</v>
      </c>
      <c r="R285" s="1">
        <f t="shared" si="52"/>
        <v>1</v>
      </c>
      <c r="S285" s="1" t="str">
        <f t="shared" si="54"/>
        <v>Slow</v>
      </c>
      <c r="T285" s="1" t="str">
        <f t="shared" si="55"/>
        <v>Ok</v>
      </c>
      <c r="U285" s="1" t="b">
        <f t="shared" si="56"/>
        <v>0</v>
      </c>
      <c r="V285" s="1">
        <f t="shared" si="57"/>
        <v>0</v>
      </c>
      <c r="W285" s="1" t="str">
        <f>VLOOKUP(K285,Master!$G$8:$H$12,2,1)</f>
        <v>Slow</v>
      </c>
      <c r="X285" s="1" t="str">
        <f>HLOOKUP(K285,Master!$F$3:$J$4,2,1)</f>
        <v>Slow</v>
      </c>
      <c r="Y285" s="1" t="s">
        <v>635</v>
      </c>
      <c r="Z285" s="1" t="s">
        <v>4</v>
      </c>
      <c r="AA285" s="1">
        <f>SEARCH("(",Sheet7!A285,1)</f>
        <v>14</v>
      </c>
      <c r="AB285" s="1">
        <f>SEARCH(")",Sheet7!A285,1)</f>
        <v>20</v>
      </c>
      <c r="AC285" s="1" t="str">
        <f>MID(Sheet7!A285,SEARCH("(",Sheet7!A285,1)+1,SEARCH(")",Sheet7!A285,1)-SEARCH("(",Sheet7!A285,1)-1)</f>
        <v>India</v>
      </c>
      <c r="AD285" s="1">
        <f>SEARCH(" ",Sheet7!A285,1)</f>
        <v>3</v>
      </c>
      <c r="AE285" s="1" t="str">
        <f>LEFT(Sheet7!A285,SEARCH(" ",Sheet7!A285,1)-1)</f>
        <v>SR</v>
      </c>
      <c r="AF285" s="1" t="str">
        <f>MID(Sheet7!A285,SEARCH(" ",Sheet7!A285,1)+1,SEARCH("(",Sheet7!A285,1)-SEARCH(" ",Sheet7!A285,1)-2)</f>
        <v>Tendulkar</v>
      </c>
      <c r="AG285" s="1">
        <f t="shared" si="58"/>
        <v>9</v>
      </c>
      <c r="AH285" s="1" t="str">
        <f t="shared" si="59"/>
        <v>TENDULKAR</v>
      </c>
      <c r="AI285" s="1" t="e">
        <f t="shared" si="53"/>
        <v>#N/A</v>
      </c>
    </row>
    <row r="286" spans="1:35" x14ac:dyDescent="0.3">
      <c r="A286" s="1">
        <v>285</v>
      </c>
      <c r="B286" s="2">
        <v>35117</v>
      </c>
      <c r="C286" t="s">
        <v>122</v>
      </c>
      <c r="D286" s="1">
        <v>104</v>
      </c>
      <c r="E286" s="1" t="s">
        <v>430</v>
      </c>
      <c r="F286" s="1">
        <v>170</v>
      </c>
      <c r="H286" s="1">
        <v>133</v>
      </c>
      <c r="I286" s="1">
        <v>6</v>
      </c>
      <c r="J286" s="1">
        <v>2</v>
      </c>
      <c r="K286" s="1">
        <v>78.19</v>
      </c>
      <c r="L286" s="1">
        <v>1</v>
      </c>
      <c r="M286" s="1" t="s">
        <v>438</v>
      </c>
      <c r="N286" s="1" t="s">
        <v>320</v>
      </c>
      <c r="O286" s="1">
        <f t="shared" si="49"/>
        <v>22</v>
      </c>
      <c r="P286" s="1">
        <f t="shared" si="50"/>
        <v>2</v>
      </c>
      <c r="Q286" s="1">
        <f t="shared" si="51"/>
        <v>1996</v>
      </c>
      <c r="R286" s="1">
        <f t="shared" si="52"/>
        <v>5</v>
      </c>
      <c r="S286" s="1" t="str">
        <f t="shared" si="54"/>
        <v>Slow</v>
      </c>
      <c r="T286" s="1" t="str">
        <f t="shared" si="55"/>
        <v>Ok</v>
      </c>
      <c r="U286" s="1" t="b">
        <f t="shared" si="56"/>
        <v>0</v>
      </c>
      <c r="V286" s="1">
        <f t="shared" si="57"/>
        <v>0</v>
      </c>
      <c r="W286" s="1" t="str">
        <f>VLOOKUP(K286,Master!$G$8:$H$12,2,1)</f>
        <v>Slow</v>
      </c>
      <c r="X286" s="1" t="str">
        <f>HLOOKUP(K286,Master!$F$3:$J$4,2,1)</f>
        <v>Slow</v>
      </c>
      <c r="Y286" s="1" t="s">
        <v>627</v>
      </c>
      <c r="Z286" s="1" t="s">
        <v>830</v>
      </c>
      <c r="AA286" s="1">
        <f>SEARCH("(",Sheet7!A286,1)</f>
        <v>9</v>
      </c>
      <c r="AB286" s="1">
        <f>SEARCH(")",Sheet7!A286,1)</f>
        <v>13</v>
      </c>
      <c r="AC286" s="1" t="str">
        <f>MID(Sheet7!A286,SEARCH("(",Sheet7!A286,1)+1,SEARCH(")",Sheet7!A286,1)-SEARCH("(",Sheet7!A286,1)-1)</f>
        <v>Eng</v>
      </c>
      <c r="AD286" s="1">
        <f>SEARCH(" ",Sheet7!A286,1)</f>
        <v>3</v>
      </c>
      <c r="AE286" s="1" t="str">
        <f>LEFT(Sheet7!A286,SEARCH(" ",Sheet7!A286,1)-1)</f>
        <v>GA</v>
      </c>
      <c r="AF286" s="1" t="str">
        <f>MID(Sheet7!A286,SEARCH(" ",Sheet7!A286,1)+1,SEARCH("(",Sheet7!A286,1)-SEARCH(" ",Sheet7!A286,1)-2)</f>
        <v>Hick</v>
      </c>
      <c r="AG286" s="1">
        <f t="shared" si="58"/>
        <v>4</v>
      </c>
      <c r="AH286" s="1" t="str">
        <f t="shared" si="59"/>
        <v>HICK</v>
      </c>
      <c r="AI286" s="1" t="str">
        <f t="shared" si="53"/>
        <v>GA Hick belongs to England</v>
      </c>
    </row>
    <row r="287" spans="1:35" x14ac:dyDescent="0.3">
      <c r="A287" s="1">
        <v>286</v>
      </c>
      <c r="B287" s="2">
        <v>35118</v>
      </c>
      <c r="C287" t="s">
        <v>67</v>
      </c>
      <c r="D287" s="1">
        <v>130</v>
      </c>
      <c r="E287" s="1" t="s">
        <v>432</v>
      </c>
      <c r="F287" s="1">
        <v>167</v>
      </c>
      <c r="H287" s="1">
        <v>128</v>
      </c>
      <c r="I287" s="1">
        <v>14</v>
      </c>
      <c r="J287" s="1">
        <v>1</v>
      </c>
      <c r="K287" s="1">
        <v>101.56</v>
      </c>
      <c r="L287" s="1">
        <v>1</v>
      </c>
      <c r="M287" s="1" t="s">
        <v>434</v>
      </c>
      <c r="N287" s="1" t="s">
        <v>204</v>
      </c>
      <c r="O287" s="1">
        <f t="shared" si="49"/>
        <v>23</v>
      </c>
      <c r="P287" s="1">
        <f t="shared" si="50"/>
        <v>2</v>
      </c>
      <c r="Q287" s="1">
        <f t="shared" si="51"/>
        <v>1996</v>
      </c>
      <c r="R287" s="1">
        <f t="shared" si="52"/>
        <v>6</v>
      </c>
      <c r="S287" s="1" t="str">
        <f t="shared" si="54"/>
        <v>Ok</v>
      </c>
      <c r="T287" s="1" t="str">
        <f t="shared" si="55"/>
        <v>Ok</v>
      </c>
      <c r="U287" s="1" t="b">
        <f t="shared" si="56"/>
        <v>0</v>
      </c>
      <c r="V287" s="1">
        <f t="shared" si="57"/>
        <v>0</v>
      </c>
      <c r="W287" s="1" t="str">
        <f>VLOOKUP(K287,Master!$G$8:$H$12,2,1)</f>
        <v>Ok</v>
      </c>
      <c r="X287" s="1" t="str">
        <f>HLOOKUP(K287,Master!$F$3:$J$4,2,1)</f>
        <v>Ok</v>
      </c>
      <c r="Y287" s="1" t="s">
        <v>628</v>
      </c>
      <c r="Z287" s="1" t="s">
        <v>834</v>
      </c>
      <c r="AA287" s="1">
        <f>SEARCH("(",Sheet7!A287,1)</f>
        <v>10</v>
      </c>
      <c r="AB287" s="1">
        <f>SEARCH(")",Sheet7!A287,1)</f>
        <v>14</v>
      </c>
      <c r="AC287" s="1" t="str">
        <f>MID(Sheet7!A287,SEARCH("(",Sheet7!A287,1)+1,SEARCH(")",Sheet7!A287,1)-SEARCH("(",Sheet7!A287,1)-1)</f>
        <v>Aus</v>
      </c>
      <c r="AD287" s="1">
        <f>SEARCH(" ",Sheet7!A287,1)</f>
        <v>3</v>
      </c>
      <c r="AE287" s="1" t="str">
        <f>LEFT(Sheet7!A287,SEARCH(" ",Sheet7!A287,1)-1)</f>
        <v>ME</v>
      </c>
      <c r="AF287" s="1" t="str">
        <f>MID(Sheet7!A287,SEARCH(" ",Sheet7!A287,1)+1,SEARCH("(",Sheet7!A287,1)-SEARCH(" ",Sheet7!A287,1)-2)</f>
        <v>Waugh</v>
      </c>
      <c r="AG287" s="1">
        <f t="shared" si="58"/>
        <v>5</v>
      </c>
      <c r="AH287" s="1" t="str">
        <f t="shared" si="59"/>
        <v>WAUGH</v>
      </c>
      <c r="AI287" s="1" t="str">
        <f t="shared" si="53"/>
        <v>ME Waugh belongs to Australia</v>
      </c>
    </row>
    <row r="288" spans="1:35" x14ac:dyDescent="0.3">
      <c r="A288" s="1">
        <v>287</v>
      </c>
      <c r="B288" s="2">
        <v>35122</v>
      </c>
      <c r="C288" t="s">
        <v>67</v>
      </c>
      <c r="D288" s="1">
        <v>126</v>
      </c>
      <c r="E288" s="1" t="s">
        <v>432</v>
      </c>
      <c r="F288" s="1">
        <v>195</v>
      </c>
      <c r="H288" s="1">
        <v>135</v>
      </c>
      <c r="I288" s="1">
        <v>8</v>
      </c>
      <c r="J288" s="1">
        <v>3</v>
      </c>
      <c r="K288" s="1">
        <v>93.33</v>
      </c>
      <c r="L288" s="1">
        <v>1</v>
      </c>
      <c r="M288" s="1" t="s">
        <v>4</v>
      </c>
      <c r="N288" s="1" t="s">
        <v>55</v>
      </c>
      <c r="O288" s="1">
        <f t="shared" si="49"/>
        <v>27</v>
      </c>
      <c r="P288" s="1">
        <f t="shared" si="50"/>
        <v>2</v>
      </c>
      <c r="Q288" s="1">
        <f t="shared" si="51"/>
        <v>1996</v>
      </c>
      <c r="R288" s="1">
        <f t="shared" si="52"/>
        <v>3</v>
      </c>
      <c r="S288" s="1" t="str">
        <f t="shared" si="54"/>
        <v>Slow</v>
      </c>
      <c r="T288" s="1" t="str">
        <f t="shared" si="55"/>
        <v>Ok</v>
      </c>
      <c r="U288" s="1" t="b">
        <f t="shared" si="56"/>
        <v>0</v>
      </c>
      <c r="V288" s="1">
        <f t="shared" si="57"/>
        <v>0</v>
      </c>
      <c r="W288" s="1" t="str">
        <f>VLOOKUP(K288,Master!$G$8:$H$12,2,1)</f>
        <v>Slow</v>
      </c>
      <c r="X288" s="1" t="str">
        <f>HLOOKUP(K288,Master!$F$3:$J$4,2,1)</f>
        <v>Slow</v>
      </c>
      <c r="Y288" s="1" t="s">
        <v>628</v>
      </c>
      <c r="Z288" s="1" t="s">
        <v>834</v>
      </c>
      <c r="AA288" s="1">
        <f>SEARCH("(",Sheet7!A288,1)</f>
        <v>10</v>
      </c>
      <c r="AB288" s="1">
        <f>SEARCH(")",Sheet7!A288,1)</f>
        <v>14</v>
      </c>
      <c r="AC288" s="1" t="str">
        <f>MID(Sheet7!A288,SEARCH("(",Sheet7!A288,1)+1,SEARCH(")",Sheet7!A288,1)-SEARCH("(",Sheet7!A288,1)-1)</f>
        <v>Aus</v>
      </c>
      <c r="AD288" s="1">
        <f>SEARCH(" ",Sheet7!A288,1)</f>
        <v>3</v>
      </c>
      <c r="AE288" s="1" t="str">
        <f>LEFT(Sheet7!A288,SEARCH(" ",Sheet7!A288,1)-1)</f>
        <v>ME</v>
      </c>
      <c r="AF288" s="1" t="str">
        <f>MID(Sheet7!A288,SEARCH(" ",Sheet7!A288,1)+1,SEARCH("(",Sheet7!A288,1)-SEARCH(" ",Sheet7!A288,1)-2)</f>
        <v>Waugh</v>
      </c>
      <c r="AG288" s="1">
        <f t="shared" si="58"/>
        <v>5</v>
      </c>
      <c r="AH288" s="1" t="str">
        <f t="shared" si="59"/>
        <v>WAUGH</v>
      </c>
      <c r="AI288" s="1" t="str">
        <f t="shared" si="53"/>
        <v>ME Waugh belongs to Australia</v>
      </c>
    </row>
    <row r="289" spans="1:35" x14ac:dyDescent="0.3">
      <c r="A289" s="1">
        <v>288</v>
      </c>
      <c r="B289" s="2">
        <v>35124</v>
      </c>
      <c r="C289" t="s">
        <v>101</v>
      </c>
      <c r="D289" s="1">
        <v>111</v>
      </c>
      <c r="E289" s="1" t="s">
        <v>432</v>
      </c>
      <c r="F289" s="1">
        <v>205</v>
      </c>
      <c r="H289" s="1">
        <v>139</v>
      </c>
      <c r="I289" s="1">
        <v>8</v>
      </c>
      <c r="J289" s="1">
        <v>0</v>
      </c>
      <c r="K289" s="1">
        <v>79.849999999999994</v>
      </c>
      <c r="L289" s="1">
        <v>1</v>
      </c>
      <c r="M289" s="1" t="s">
        <v>15</v>
      </c>
      <c r="N289" s="1" t="s">
        <v>23</v>
      </c>
      <c r="O289" s="1">
        <f t="shared" si="49"/>
        <v>29</v>
      </c>
      <c r="P289" s="1">
        <f t="shared" si="50"/>
        <v>2</v>
      </c>
      <c r="Q289" s="1">
        <f t="shared" si="51"/>
        <v>1996</v>
      </c>
      <c r="R289" s="1">
        <f t="shared" si="52"/>
        <v>5</v>
      </c>
      <c r="S289" s="1" t="str">
        <f t="shared" si="54"/>
        <v>Slow</v>
      </c>
      <c r="T289" s="1" t="str">
        <f t="shared" si="55"/>
        <v>Ok</v>
      </c>
      <c r="U289" s="1" t="b">
        <f t="shared" si="56"/>
        <v>0</v>
      </c>
      <c r="V289" s="1">
        <f t="shared" si="57"/>
        <v>0</v>
      </c>
      <c r="W289" s="1" t="str">
        <f>VLOOKUP(K289,Master!$G$8:$H$12,2,1)</f>
        <v>Slow</v>
      </c>
      <c r="X289" s="1" t="str">
        <f>HLOOKUP(K289,Master!$F$3:$J$4,2,1)</f>
        <v>Slow</v>
      </c>
      <c r="Y289" s="1" t="s">
        <v>620</v>
      </c>
      <c r="Z289" s="1" t="s">
        <v>833</v>
      </c>
      <c r="AA289" s="1">
        <f>SEARCH("(",Sheet7!A289,1)</f>
        <v>14</v>
      </c>
      <c r="AB289" s="1">
        <f>SEARCH(")",Sheet7!A289,1)</f>
        <v>18</v>
      </c>
      <c r="AC289" s="1" t="str">
        <f>MID(Sheet7!A289,SEARCH("(",Sheet7!A289,1)+1,SEARCH(")",Sheet7!A289,1)-SEARCH("(",Sheet7!A289,1)-1)</f>
        <v>Pak</v>
      </c>
      <c r="AD289" s="1">
        <f>SEARCH(" ",Sheet7!A289,1)</f>
        <v>6</v>
      </c>
      <c r="AE289" s="1" t="str">
        <f>LEFT(Sheet7!A289,SEARCH(" ",Sheet7!A289,1)-1)</f>
        <v>Aamer</v>
      </c>
      <c r="AF289" s="1" t="str">
        <f>MID(Sheet7!A289,SEARCH(" ",Sheet7!A289,1)+1,SEARCH("(",Sheet7!A289,1)-SEARCH(" ",Sheet7!A289,1)-2)</f>
        <v>Sohail</v>
      </c>
      <c r="AG289" s="1">
        <f t="shared" si="58"/>
        <v>6</v>
      </c>
      <c r="AH289" s="1" t="str">
        <f t="shared" si="59"/>
        <v>SOHAIL</v>
      </c>
      <c r="AI289" s="1" t="str">
        <f t="shared" si="53"/>
        <v>Aamer Sohail belongs to Pakistan</v>
      </c>
    </row>
    <row r="290" spans="1:35" x14ac:dyDescent="0.3">
      <c r="A290" s="1">
        <v>289</v>
      </c>
      <c r="B290" s="2">
        <v>35126</v>
      </c>
      <c r="C290" t="s">
        <v>60</v>
      </c>
      <c r="D290" s="1">
        <v>137</v>
      </c>
      <c r="E290" s="1" t="s">
        <v>432</v>
      </c>
      <c r="F290" s="1">
        <v>198</v>
      </c>
      <c r="H290" s="1">
        <v>137</v>
      </c>
      <c r="I290" s="1">
        <v>8</v>
      </c>
      <c r="J290" s="1">
        <v>5</v>
      </c>
      <c r="K290" s="1">
        <v>100</v>
      </c>
      <c r="L290" s="1">
        <v>1</v>
      </c>
      <c r="M290" s="1" t="s">
        <v>13</v>
      </c>
      <c r="N290" s="1" t="s">
        <v>200</v>
      </c>
      <c r="O290" s="1">
        <f t="shared" si="49"/>
        <v>2</v>
      </c>
      <c r="P290" s="1">
        <f t="shared" si="50"/>
        <v>3</v>
      </c>
      <c r="Q290" s="1">
        <f t="shared" si="51"/>
        <v>1996</v>
      </c>
      <c r="R290" s="1">
        <f t="shared" si="52"/>
        <v>7</v>
      </c>
      <c r="S290" s="1" t="str">
        <f t="shared" si="54"/>
        <v>Slow</v>
      </c>
      <c r="T290" s="1" t="str">
        <f t="shared" si="55"/>
        <v>Ok</v>
      </c>
      <c r="U290" s="1" t="b">
        <f t="shared" si="56"/>
        <v>0</v>
      </c>
      <c r="V290" s="1">
        <f t="shared" si="57"/>
        <v>0</v>
      </c>
      <c r="W290" s="1" t="str">
        <f>VLOOKUP(K290,Master!$G$8:$H$12,2,1)</f>
        <v>Ok</v>
      </c>
      <c r="X290" s="1" t="str">
        <f>HLOOKUP(K290,Master!$F$3:$J$4,2,1)</f>
        <v>Ok</v>
      </c>
      <c r="Y290" s="1" t="s">
        <v>635</v>
      </c>
      <c r="Z290" s="1" t="s">
        <v>4</v>
      </c>
      <c r="AA290" s="1">
        <f>SEARCH("(",Sheet7!A290,1)</f>
        <v>14</v>
      </c>
      <c r="AB290" s="1">
        <f>SEARCH(")",Sheet7!A290,1)</f>
        <v>20</v>
      </c>
      <c r="AC290" s="1" t="str">
        <f>MID(Sheet7!A290,SEARCH("(",Sheet7!A290,1)+1,SEARCH(")",Sheet7!A290,1)-SEARCH("(",Sheet7!A290,1)-1)</f>
        <v>India</v>
      </c>
      <c r="AD290" s="1">
        <f>SEARCH(" ",Sheet7!A290,1)</f>
        <v>3</v>
      </c>
      <c r="AE290" s="1" t="str">
        <f>LEFT(Sheet7!A290,SEARCH(" ",Sheet7!A290,1)-1)</f>
        <v>SR</v>
      </c>
      <c r="AF290" s="1" t="str">
        <f>MID(Sheet7!A290,SEARCH(" ",Sheet7!A290,1)+1,SEARCH("(",Sheet7!A290,1)-SEARCH(" ",Sheet7!A290,1)-2)</f>
        <v>Tendulkar</v>
      </c>
      <c r="AG290" s="1">
        <f t="shared" si="58"/>
        <v>9</v>
      </c>
      <c r="AH290" s="1" t="str">
        <f t="shared" si="59"/>
        <v>TENDULKAR</v>
      </c>
      <c r="AI290" s="1" t="e">
        <f t="shared" si="53"/>
        <v>#N/A</v>
      </c>
    </row>
    <row r="291" spans="1:35" x14ac:dyDescent="0.3">
      <c r="A291" s="1">
        <v>290</v>
      </c>
      <c r="B291" s="2">
        <v>35128</v>
      </c>
      <c r="C291" t="s">
        <v>225</v>
      </c>
      <c r="D291" s="1">
        <v>102</v>
      </c>
      <c r="E291" s="1" t="s">
        <v>432</v>
      </c>
      <c r="F291" s="1">
        <v>143</v>
      </c>
      <c r="H291" s="1">
        <v>112</v>
      </c>
      <c r="I291" s="1">
        <v>5</v>
      </c>
      <c r="J291" s="1">
        <v>1</v>
      </c>
      <c r="K291" s="1">
        <v>91.07</v>
      </c>
      <c r="L291" s="1">
        <v>1</v>
      </c>
      <c r="M291" s="1" t="s">
        <v>11</v>
      </c>
      <c r="N291" s="1" t="s">
        <v>20</v>
      </c>
      <c r="O291" s="1">
        <f t="shared" si="49"/>
        <v>4</v>
      </c>
      <c r="P291" s="1">
        <f t="shared" si="50"/>
        <v>3</v>
      </c>
      <c r="Q291" s="1">
        <f t="shared" si="51"/>
        <v>1996</v>
      </c>
      <c r="R291" s="1">
        <f t="shared" si="52"/>
        <v>2</v>
      </c>
      <c r="S291" s="1" t="str">
        <f t="shared" si="54"/>
        <v>Slow</v>
      </c>
      <c r="T291" s="1" t="str">
        <f t="shared" si="55"/>
        <v>Ok</v>
      </c>
      <c r="U291" s="1" t="b">
        <f t="shared" si="56"/>
        <v>0</v>
      </c>
      <c r="V291" s="1">
        <f t="shared" si="57"/>
        <v>0</v>
      </c>
      <c r="W291" s="1" t="str">
        <f>VLOOKUP(K291,Master!$G$8:$H$12,2,1)</f>
        <v>Slow</v>
      </c>
      <c r="X291" s="1" t="str">
        <f>HLOOKUP(K291,Master!$F$3:$J$4,2,1)</f>
        <v>Slow</v>
      </c>
      <c r="Y291" s="1" t="s">
        <v>650</v>
      </c>
      <c r="Z291" s="1" t="s">
        <v>834</v>
      </c>
      <c r="AA291" s="1">
        <f>SEARCH("(",Sheet7!A291,1)</f>
        <v>12</v>
      </c>
      <c r="AB291" s="1">
        <f>SEARCH(")",Sheet7!A291,1)</f>
        <v>16</v>
      </c>
      <c r="AC291" s="1" t="str">
        <f>MID(Sheet7!A291,SEARCH("(",Sheet7!A291,1)+1,SEARCH(")",Sheet7!A291,1)-SEARCH("(",Sheet7!A291,1)-1)</f>
        <v>Aus</v>
      </c>
      <c r="AD291" s="1">
        <f>SEARCH(" ",Sheet7!A291,1)</f>
        <v>3</v>
      </c>
      <c r="AE291" s="1" t="str">
        <f>LEFT(Sheet7!A291,SEARCH(" ",Sheet7!A291,1)-1)</f>
        <v>RT</v>
      </c>
      <c r="AF291" s="1" t="str">
        <f>MID(Sheet7!A291,SEARCH(" ",Sheet7!A291,1)+1,SEARCH("(",Sheet7!A291,1)-SEARCH(" ",Sheet7!A291,1)-2)</f>
        <v>Ponting</v>
      </c>
      <c r="AG291" s="1">
        <f t="shared" si="58"/>
        <v>7</v>
      </c>
      <c r="AH291" s="1" t="str">
        <f t="shared" si="59"/>
        <v>PONTING</v>
      </c>
      <c r="AI291" s="1" t="str">
        <f t="shared" si="53"/>
        <v>RT Ponting belongs to Australia</v>
      </c>
    </row>
    <row r="292" spans="1:35" x14ac:dyDescent="0.3">
      <c r="A292" s="1">
        <v>291</v>
      </c>
      <c r="B292" s="2">
        <v>35129</v>
      </c>
      <c r="C292" t="s">
        <v>154</v>
      </c>
      <c r="D292" s="1">
        <v>161</v>
      </c>
      <c r="E292" s="1" t="s">
        <v>432</v>
      </c>
      <c r="F292" s="1">
        <v>153</v>
      </c>
      <c r="H292" s="1">
        <v>132</v>
      </c>
      <c r="I292" s="1">
        <v>13</v>
      </c>
      <c r="J292" s="1">
        <v>4</v>
      </c>
      <c r="K292" s="1">
        <v>121.96</v>
      </c>
      <c r="L292" s="1">
        <v>1</v>
      </c>
      <c r="M292" s="2" t="s">
        <v>438</v>
      </c>
      <c r="N292" s="1" t="s">
        <v>16</v>
      </c>
      <c r="O292" s="1">
        <f t="shared" si="49"/>
        <v>5</v>
      </c>
      <c r="P292" s="1">
        <f t="shared" si="50"/>
        <v>3</v>
      </c>
      <c r="Q292" s="1">
        <f t="shared" si="51"/>
        <v>1996</v>
      </c>
      <c r="R292" s="1">
        <f t="shared" si="52"/>
        <v>3</v>
      </c>
      <c r="S292" s="1" t="str">
        <f t="shared" si="54"/>
        <v>Ok</v>
      </c>
      <c r="T292" s="1" t="str">
        <f t="shared" si="55"/>
        <v>Ok</v>
      </c>
      <c r="U292" s="1" t="b">
        <f t="shared" si="56"/>
        <v>0</v>
      </c>
      <c r="V292" s="1">
        <f t="shared" si="57"/>
        <v>0</v>
      </c>
      <c r="W292" s="1" t="str">
        <f>VLOOKUP(K292,Master!$G$8:$H$12,2,1)</f>
        <v>Ok</v>
      </c>
      <c r="X292" s="1" t="str">
        <f>HLOOKUP(K292,Master!$F$3:$J$4,2,1)</f>
        <v>Ok</v>
      </c>
      <c r="Y292" s="1" t="s">
        <v>624</v>
      </c>
      <c r="Z292" s="1" t="s">
        <v>837</v>
      </c>
      <c r="AA292" s="1">
        <f>SEARCH("(",Sheet7!A292,1)</f>
        <v>11</v>
      </c>
      <c r="AB292" s="1">
        <f>SEARCH(")",Sheet7!A292,1)</f>
        <v>14</v>
      </c>
      <c r="AC292" s="1" t="str">
        <f>MID(Sheet7!A292,SEARCH("(",Sheet7!A292,1)+1,SEARCH(")",Sheet7!A292,1)-SEARCH("(",Sheet7!A292,1)-1)</f>
        <v>SA</v>
      </c>
      <c r="AD292" s="1">
        <f>SEARCH(" ",Sheet7!A292,1)</f>
        <v>3</v>
      </c>
      <c r="AE292" s="1" t="str">
        <f>LEFT(Sheet7!A292,SEARCH(" ",Sheet7!A292,1)-1)</f>
        <v>AC</v>
      </c>
      <c r="AF292" s="1" t="str">
        <f>MID(Sheet7!A292,SEARCH(" ",Sheet7!A292,1)+1,SEARCH("(",Sheet7!A292,1)-SEARCH(" ",Sheet7!A292,1)-2)</f>
        <v>Hudson</v>
      </c>
      <c r="AG292" s="1">
        <f t="shared" si="58"/>
        <v>6</v>
      </c>
      <c r="AH292" s="1" t="str">
        <f t="shared" si="59"/>
        <v>HUDSON</v>
      </c>
      <c r="AI292" s="1" t="e">
        <f t="shared" si="53"/>
        <v>#N/A</v>
      </c>
    </row>
    <row r="293" spans="1:35" x14ac:dyDescent="0.3">
      <c r="A293" s="1">
        <v>292</v>
      </c>
      <c r="B293" s="2">
        <v>35130</v>
      </c>
      <c r="C293" t="s">
        <v>62</v>
      </c>
      <c r="D293" s="1">
        <v>145</v>
      </c>
      <c r="E293" s="1" t="s">
        <v>432</v>
      </c>
      <c r="F293" s="1">
        <v>153</v>
      </c>
      <c r="H293" s="1">
        <v>115</v>
      </c>
      <c r="I293" s="1">
        <v>14</v>
      </c>
      <c r="J293" s="1">
        <v>5</v>
      </c>
      <c r="K293" s="1">
        <v>126.08</v>
      </c>
      <c r="L293" s="1">
        <v>1</v>
      </c>
      <c r="M293" s="1" t="s">
        <v>434</v>
      </c>
      <c r="N293" s="1" t="s">
        <v>240</v>
      </c>
      <c r="O293" s="1">
        <f t="shared" si="49"/>
        <v>6</v>
      </c>
      <c r="P293" s="1">
        <f t="shared" si="50"/>
        <v>3</v>
      </c>
      <c r="Q293" s="1">
        <f t="shared" si="51"/>
        <v>1996</v>
      </c>
      <c r="R293" s="1">
        <f t="shared" si="52"/>
        <v>4</v>
      </c>
      <c r="S293" s="1" t="str">
        <f t="shared" si="54"/>
        <v>Ok</v>
      </c>
      <c r="T293" s="1" t="str">
        <f t="shared" si="55"/>
        <v>Ok</v>
      </c>
      <c r="U293" s="1" t="b">
        <f t="shared" si="56"/>
        <v>0</v>
      </c>
      <c r="V293" s="1">
        <f t="shared" si="57"/>
        <v>0</v>
      </c>
      <c r="W293" s="1" t="str">
        <f>VLOOKUP(K293,Master!$G$8:$H$12,2,1)</f>
        <v>Ok</v>
      </c>
      <c r="X293" s="1" t="str">
        <f>HLOOKUP(K293,Master!$F$3:$J$4,2,1)</f>
        <v>Ok</v>
      </c>
      <c r="Y293" s="1" t="s">
        <v>615</v>
      </c>
      <c r="Z293" s="1" t="s">
        <v>835</v>
      </c>
      <c r="AA293" s="1">
        <f>SEARCH("(",Sheet7!A293,1)</f>
        <v>13</v>
      </c>
      <c r="AB293" s="1">
        <f>SEARCH(")",Sheet7!A293,1)</f>
        <v>16</v>
      </c>
      <c r="AC293" s="1" t="str">
        <f>MID(Sheet7!A293,SEARCH("(",Sheet7!A293,1)+1,SEARCH(")",Sheet7!A293,1)-SEARCH("(",Sheet7!A293,1)-1)</f>
        <v>SL</v>
      </c>
      <c r="AD293" s="1">
        <f>SEARCH(" ",Sheet7!A293,1)</f>
        <v>3</v>
      </c>
      <c r="AE293" s="1" t="str">
        <f>LEFT(Sheet7!A293,SEARCH(" ",Sheet7!A293,1)-1)</f>
        <v>PA</v>
      </c>
      <c r="AF293" s="1" t="str">
        <f>MID(Sheet7!A293,SEARCH(" ",Sheet7!A293,1)+1,SEARCH("(",Sheet7!A293,1)-SEARCH(" ",Sheet7!A293,1)-2)</f>
        <v>de Silva</v>
      </c>
      <c r="AG293" s="1">
        <f t="shared" si="58"/>
        <v>8</v>
      </c>
      <c r="AH293" s="1" t="str">
        <f t="shared" si="59"/>
        <v>DE SILVA</v>
      </c>
      <c r="AI293" s="1" t="str">
        <f t="shared" si="53"/>
        <v>PA de Silva belongs to Sri Lanka</v>
      </c>
    </row>
    <row r="294" spans="1:35" x14ac:dyDescent="0.3">
      <c r="A294" s="1">
        <v>293</v>
      </c>
      <c r="B294" s="2">
        <v>35130</v>
      </c>
      <c r="C294" t="s">
        <v>157</v>
      </c>
      <c r="D294" s="1">
        <v>106</v>
      </c>
      <c r="E294" s="1" t="s">
        <v>432</v>
      </c>
      <c r="F294" s="1">
        <v>137</v>
      </c>
      <c r="H294" s="1">
        <v>110</v>
      </c>
      <c r="I294" s="1">
        <v>11</v>
      </c>
      <c r="J294" s="1">
        <v>0</v>
      </c>
      <c r="K294" s="1">
        <v>96.36</v>
      </c>
      <c r="L294" s="1">
        <v>1</v>
      </c>
      <c r="M294" s="1" t="s">
        <v>7</v>
      </c>
      <c r="N294" s="1" t="s">
        <v>276</v>
      </c>
      <c r="O294" s="1">
        <f t="shared" si="49"/>
        <v>6</v>
      </c>
      <c r="P294" s="1">
        <f t="shared" si="50"/>
        <v>3</v>
      </c>
      <c r="Q294" s="1">
        <f t="shared" si="51"/>
        <v>1996</v>
      </c>
      <c r="R294" s="1">
        <f t="shared" si="52"/>
        <v>4</v>
      </c>
      <c r="S294" s="1" t="str">
        <f t="shared" si="54"/>
        <v>Slow</v>
      </c>
      <c r="T294" s="1" t="str">
        <f t="shared" si="55"/>
        <v>Ok</v>
      </c>
      <c r="U294" s="1" t="b">
        <f t="shared" si="56"/>
        <v>0</v>
      </c>
      <c r="V294" s="1">
        <f t="shared" si="57"/>
        <v>0</v>
      </c>
      <c r="W294" s="1" t="str">
        <f>VLOOKUP(K294,Master!$G$8:$H$12,2,1)</f>
        <v>Slow</v>
      </c>
      <c r="X294" s="1" t="str">
        <f>HLOOKUP(K294,Master!$F$3:$J$4,2,1)</f>
        <v>Slow</v>
      </c>
      <c r="Y294" s="1" t="s">
        <v>625</v>
      </c>
      <c r="Z294" s="1" t="s">
        <v>4</v>
      </c>
      <c r="AA294" s="1">
        <f>SEARCH("(",Sheet7!A294,1)</f>
        <v>11</v>
      </c>
      <c r="AB294" s="1">
        <f>SEARCH(")",Sheet7!A294,1)</f>
        <v>17</v>
      </c>
      <c r="AC294" s="1" t="str">
        <f>MID(Sheet7!A294,SEARCH("(",Sheet7!A294,1)+1,SEARCH(")",Sheet7!A294,1)-SEARCH("(",Sheet7!A294,1)-1)</f>
        <v>India</v>
      </c>
      <c r="AD294" s="1">
        <f>SEARCH(" ",Sheet7!A294,1)</f>
        <v>3</v>
      </c>
      <c r="AE294" s="1" t="str">
        <f>LEFT(Sheet7!A294,SEARCH(" ",Sheet7!A294,1)-1)</f>
        <v>VG</v>
      </c>
      <c r="AF294" s="1" t="str">
        <f>MID(Sheet7!A294,SEARCH(" ",Sheet7!A294,1)+1,SEARCH("(",Sheet7!A294,1)-SEARCH(" ",Sheet7!A294,1)-2)</f>
        <v>Kambli</v>
      </c>
      <c r="AG294" s="1">
        <f t="shared" si="58"/>
        <v>6</v>
      </c>
      <c r="AH294" s="1" t="str">
        <f t="shared" si="59"/>
        <v>KAMBLI</v>
      </c>
      <c r="AI294" s="1" t="e">
        <f t="shared" si="53"/>
        <v>#N/A</v>
      </c>
    </row>
    <row r="295" spans="1:35" x14ac:dyDescent="0.3">
      <c r="A295" s="1">
        <v>294</v>
      </c>
      <c r="B295" s="2">
        <v>35135</v>
      </c>
      <c r="C295" t="s">
        <v>107</v>
      </c>
      <c r="D295" s="1">
        <v>130</v>
      </c>
      <c r="E295" s="1" t="s">
        <v>432</v>
      </c>
      <c r="F295" s="1">
        <v>162</v>
      </c>
      <c r="H295" s="1">
        <v>124</v>
      </c>
      <c r="I295" s="1">
        <v>13</v>
      </c>
      <c r="J295" s="1">
        <v>4</v>
      </c>
      <c r="K295" s="1">
        <v>104.83</v>
      </c>
      <c r="L295" s="1">
        <v>1</v>
      </c>
      <c r="M295" s="1" t="s">
        <v>18</v>
      </c>
      <c r="N295" s="1" t="s">
        <v>10</v>
      </c>
      <c r="O295" s="1">
        <f t="shared" si="49"/>
        <v>11</v>
      </c>
      <c r="P295" s="1">
        <f t="shared" si="50"/>
        <v>3</v>
      </c>
      <c r="Q295" s="1">
        <f t="shared" si="51"/>
        <v>1996</v>
      </c>
      <c r="R295" s="1">
        <f t="shared" si="52"/>
        <v>2</v>
      </c>
      <c r="S295" s="1" t="str">
        <f t="shared" si="54"/>
        <v>Ok</v>
      </c>
      <c r="T295" s="1" t="str">
        <f t="shared" si="55"/>
        <v>Ok</v>
      </c>
      <c r="U295" s="1" t="b">
        <f t="shared" si="56"/>
        <v>0</v>
      </c>
      <c r="V295" s="1">
        <f t="shared" si="57"/>
        <v>0</v>
      </c>
      <c r="W295" s="1" t="str">
        <f>VLOOKUP(K295,Master!$G$8:$H$12,2,1)</f>
        <v>Ok</v>
      </c>
      <c r="X295" s="1" t="str">
        <f>HLOOKUP(K295,Master!$F$3:$J$4,2,1)</f>
        <v>Ok</v>
      </c>
      <c r="Y295" s="1" t="s">
        <v>652</v>
      </c>
      <c r="Z295" s="1" t="s">
        <v>832</v>
      </c>
      <c r="AA295" s="1">
        <f>SEARCH("(",Sheet7!A295,1)</f>
        <v>11</v>
      </c>
      <c r="AB295" s="1">
        <f>SEARCH(")",Sheet7!A295,1)</f>
        <v>14</v>
      </c>
      <c r="AC295" s="1" t="str">
        <f>MID(Sheet7!A295,SEARCH("(",Sheet7!A295,1)+1,SEARCH(")",Sheet7!A295,1)-SEARCH("(",Sheet7!A295,1)-1)</f>
        <v>NZ</v>
      </c>
      <c r="AD295" s="1">
        <f>SEARCH(" ",Sheet7!A295,1)</f>
        <v>3</v>
      </c>
      <c r="AE295" s="1" t="str">
        <f>LEFT(Sheet7!A295,SEARCH(" ",Sheet7!A295,1)-1)</f>
        <v>CZ</v>
      </c>
      <c r="AF295" s="1" t="str">
        <f>MID(Sheet7!A295,SEARCH(" ",Sheet7!A295,1)+1,SEARCH("(",Sheet7!A295,1)-SEARCH(" ",Sheet7!A295,1)-2)</f>
        <v>Harris</v>
      </c>
      <c r="AG295" s="1">
        <f t="shared" si="58"/>
        <v>6</v>
      </c>
      <c r="AH295" s="1" t="str">
        <f t="shared" si="59"/>
        <v>HARRIS</v>
      </c>
      <c r="AI295" s="1" t="str">
        <f t="shared" si="53"/>
        <v>CZ Harris belongs to New Zealand</v>
      </c>
    </row>
    <row r="296" spans="1:35" x14ac:dyDescent="0.3">
      <c r="A296" s="1">
        <v>295</v>
      </c>
      <c r="B296" s="2">
        <v>35135</v>
      </c>
      <c r="C296" t="s">
        <v>224</v>
      </c>
      <c r="D296" s="1">
        <v>111</v>
      </c>
      <c r="E296" s="1" t="s">
        <v>432</v>
      </c>
      <c r="F296" s="1">
        <v>142</v>
      </c>
      <c r="H296" s="1">
        <v>94</v>
      </c>
      <c r="I296" s="1">
        <v>16</v>
      </c>
      <c r="J296" s="1">
        <v>0</v>
      </c>
      <c r="K296" s="1">
        <v>118.08</v>
      </c>
      <c r="L296" s="1">
        <v>1</v>
      </c>
      <c r="M296" s="1" t="s">
        <v>15</v>
      </c>
      <c r="N296" s="1" t="s">
        <v>23</v>
      </c>
      <c r="O296" s="1">
        <f t="shared" si="49"/>
        <v>11</v>
      </c>
      <c r="P296" s="1">
        <f t="shared" si="50"/>
        <v>3</v>
      </c>
      <c r="Q296" s="1">
        <f t="shared" si="51"/>
        <v>1996</v>
      </c>
      <c r="R296" s="1">
        <f t="shared" si="52"/>
        <v>2</v>
      </c>
      <c r="S296" s="1" t="str">
        <f t="shared" si="54"/>
        <v>Ok</v>
      </c>
      <c r="T296" s="1" t="str">
        <f t="shared" si="55"/>
        <v>Ok</v>
      </c>
      <c r="U296" s="1" t="b">
        <f t="shared" si="56"/>
        <v>0</v>
      </c>
      <c r="V296" s="1">
        <f t="shared" si="57"/>
        <v>0</v>
      </c>
      <c r="W296" s="1" t="str">
        <f>VLOOKUP(K296,Master!$G$8:$H$12,2,1)</f>
        <v>Ok</v>
      </c>
      <c r="X296" s="1" t="str">
        <f>HLOOKUP(K296,Master!$F$3:$J$4,2,1)</f>
        <v>Ok</v>
      </c>
      <c r="Y296" s="1" t="s">
        <v>626</v>
      </c>
      <c r="Z296" s="1" t="s">
        <v>831</v>
      </c>
      <c r="AA296" s="1">
        <f>SEARCH("(",Sheet7!A296,1)</f>
        <v>9</v>
      </c>
      <c r="AB296" s="1">
        <f>SEARCH(")",Sheet7!A296,1)</f>
        <v>12</v>
      </c>
      <c r="AC296" s="1" t="str">
        <f>MID(Sheet7!A296,SEARCH("(",Sheet7!A296,1)+1,SEARCH(")",Sheet7!A296,1)-SEARCH("(",Sheet7!A296,1)-1)</f>
        <v>WI</v>
      </c>
      <c r="AD296" s="1">
        <f>SEARCH(" ",Sheet7!A296,1)</f>
        <v>3</v>
      </c>
      <c r="AE296" s="1" t="str">
        <f>LEFT(Sheet7!A296,SEARCH(" ",Sheet7!A296,1)-1)</f>
        <v>BC</v>
      </c>
      <c r="AF296" s="1" t="str">
        <f>MID(Sheet7!A296,SEARCH(" ",Sheet7!A296,1)+1,SEARCH("(",Sheet7!A296,1)-SEARCH(" ",Sheet7!A296,1)-2)</f>
        <v>Lara</v>
      </c>
      <c r="AG296" s="1">
        <f t="shared" si="58"/>
        <v>4</v>
      </c>
      <c r="AH296" s="1" t="str">
        <f t="shared" si="59"/>
        <v>LARA</v>
      </c>
      <c r="AI296" s="1" t="str">
        <f t="shared" si="53"/>
        <v>BC Lara belongs to West Indies</v>
      </c>
    </row>
    <row r="297" spans="1:35" x14ac:dyDescent="0.3">
      <c r="A297" s="1">
        <v>296</v>
      </c>
      <c r="B297" s="2">
        <v>35135</v>
      </c>
      <c r="C297" t="s">
        <v>67</v>
      </c>
      <c r="D297" s="1">
        <v>110</v>
      </c>
      <c r="E297" s="1" t="s">
        <v>432</v>
      </c>
      <c r="F297" s="1">
        <v>156</v>
      </c>
      <c r="H297" s="1">
        <v>112</v>
      </c>
      <c r="I297" s="1">
        <v>6</v>
      </c>
      <c r="J297" s="1">
        <v>2</v>
      </c>
      <c r="K297" s="1">
        <v>98.21</v>
      </c>
      <c r="L297" s="1">
        <v>2</v>
      </c>
      <c r="M297" s="1" t="s">
        <v>31</v>
      </c>
      <c r="N297" s="1" t="s">
        <v>10</v>
      </c>
      <c r="O297" s="1">
        <f t="shared" si="49"/>
        <v>11</v>
      </c>
      <c r="P297" s="1">
        <f t="shared" si="50"/>
        <v>3</v>
      </c>
      <c r="Q297" s="1">
        <f t="shared" si="51"/>
        <v>1996</v>
      </c>
      <c r="R297" s="1">
        <f t="shared" si="52"/>
        <v>2</v>
      </c>
      <c r="S297" s="1" t="str">
        <f t="shared" si="54"/>
        <v>Slow</v>
      </c>
      <c r="T297" s="1" t="str">
        <f t="shared" si="55"/>
        <v>Ok</v>
      </c>
      <c r="U297" s="1" t="b">
        <f t="shared" si="56"/>
        <v>0</v>
      </c>
      <c r="V297" s="1">
        <f t="shared" si="57"/>
        <v>0</v>
      </c>
      <c r="W297" s="1" t="str">
        <f>VLOOKUP(K297,Master!$G$8:$H$12,2,1)</f>
        <v>Slow</v>
      </c>
      <c r="X297" s="1" t="str">
        <f>HLOOKUP(K297,Master!$F$3:$J$4,2,1)</f>
        <v>Slow</v>
      </c>
      <c r="Y297" s="1" t="s">
        <v>628</v>
      </c>
      <c r="Z297" s="1" t="s">
        <v>834</v>
      </c>
      <c r="AA297" s="1">
        <f>SEARCH("(",Sheet7!A297,1)</f>
        <v>10</v>
      </c>
      <c r="AB297" s="1">
        <f>SEARCH(")",Sheet7!A297,1)</f>
        <v>14</v>
      </c>
      <c r="AC297" s="1" t="str">
        <f>MID(Sheet7!A297,SEARCH("(",Sheet7!A297,1)+1,SEARCH(")",Sheet7!A297,1)-SEARCH("(",Sheet7!A297,1)-1)</f>
        <v>Aus</v>
      </c>
      <c r="AD297" s="1">
        <f>SEARCH(" ",Sheet7!A297,1)</f>
        <v>3</v>
      </c>
      <c r="AE297" s="1" t="str">
        <f>LEFT(Sheet7!A297,SEARCH(" ",Sheet7!A297,1)-1)</f>
        <v>ME</v>
      </c>
      <c r="AF297" s="1" t="str">
        <f>MID(Sheet7!A297,SEARCH(" ",Sheet7!A297,1)+1,SEARCH("(",Sheet7!A297,1)-SEARCH(" ",Sheet7!A297,1)-2)</f>
        <v>Waugh</v>
      </c>
      <c r="AG297" s="1">
        <f t="shared" si="58"/>
        <v>5</v>
      </c>
      <c r="AH297" s="1" t="str">
        <f t="shared" si="59"/>
        <v>WAUGH</v>
      </c>
      <c r="AI297" s="1" t="str">
        <f t="shared" si="53"/>
        <v>ME Waugh belongs to Australia</v>
      </c>
    </row>
    <row r="298" spans="1:35" x14ac:dyDescent="0.3">
      <c r="A298" s="1">
        <v>297</v>
      </c>
      <c r="B298" s="2">
        <v>35141</v>
      </c>
      <c r="C298" t="s">
        <v>62</v>
      </c>
      <c r="D298" s="1">
        <v>107</v>
      </c>
      <c r="E298" s="1" t="s">
        <v>430</v>
      </c>
      <c r="F298" s="1">
        <v>176</v>
      </c>
      <c r="H298" s="1">
        <v>124</v>
      </c>
      <c r="I298" s="1">
        <v>13</v>
      </c>
      <c r="J298" s="1">
        <v>0</v>
      </c>
      <c r="K298" s="1">
        <v>86.29</v>
      </c>
      <c r="L298" s="1">
        <v>2</v>
      </c>
      <c r="M298" s="1" t="s">
        <v>18</v>
      </c>
      <c r="N298" s="1" t="s">
        <v>209</v>
      </c>
      <c r="O298" s="1">
        <f t="shared" si="49"/>
        <v>17</v>
      </c>
      <c r="P298" s="1">
        <f t="shared" si="50"/>
        <v>3</v>
      </c>
      <c r="Q298" s="1">
        <f t="shared" si="51"/>
        <v>1996</v>
      </c>
      <c r="R298" s="1">
        <f t="shared" si="52"/>
        <v>1</v>
      </c>
      <c r="S298" s="1" t="str">
        <f t="shared" si="54"/>
        <v>Slow</v>
      </c>
      <c r="T298" s="1" t="str">
        <f t="shared" si="55"/>
        <v>Ok</v>
      </c>
      <c r="U298" s="1" t="b">
        <f t="shared" si="56"/>
        <v>0</v>
      </c>
      <c r="V298" s="1">
        <f t="shared" si="57"/>
        <v>0</v>
      </c>
      <c r="W298" s="1" t="str">
        <f>VLOOKUP(K298,Master!$G$8:$H$12,2,1)</f>
        <v>Slow</v>
      </c>
      <c r="X298" s="1" t="str">
        <f>HLOOKUP(K298,Master!$F$3:$J$4,2,1)</f>
        <v>Slow</v>
      </c>
      <c r="Y298" s="1" t="s">
        <v>615</v>
      </c>
      <c r="Z298" s="1" t="s">
        <v>835</v>
      </c>
      <c r="AA298" s="1">
        <f>SEARCH("(",Sheet7!A298,1)</f>
        <v>13</v>
      </c>
      <c r="AB298" s="1">
        <f>SEARCH(")",Sheet7!A298,1)</f>
        <v>16</v>
      </c>
      <c r="AC298" s="1" t="str">
        <f>MID(Sheet7!A298,SEARCH("(",Sheet7!A298,1)+1,SEARCH(")",Sheet7!A298,1)-SEARCH("(",Sheet7!A298,1)-1)</f>
        <v>SL</v>
      </c>
      <c r="AD298" s="1">
        <f>SEARCH(" ",Sheet7!A298,1)</f>
        <v>3</v>
      </c>
      <c r="AE298" s="1" t="str">
        <f>LEFT(Sheet7!A298,SEARCH(" ",Sheet7!A298,1)-1)</f>
        <v>PA</v>
      </c>
      <c r="AF298" s="1" t="str">
        <f>MID(Sheet7!A298,SEARCH(" ",Sheet7!A298,1)+1,SEARCH("(",Sheet7!A298,1)-SEARCH(" ",Sheet7!A298,1)-2)</f>
        <v>de Silva</v>
      </c>
      <c r="AG298" s="1">
        <f t="shared" si="58"/>
        <v>8</v>
      </c>
      <c r="AH298" s="1" t="str">
        <f t="shared" si="59"/>
        <v>DE SILVA</v>
      </c>
      <c r="AI298" s="1" t="str">
        <f t="shared" si="53"/>
        <v>PA de Silva belongs to Sri Lanka</v>
      </c>
    </row>
    <row r="299" spans="1:35" x14ac:dyDescent="0.3">
      <c r="A299" s="1">
        <v>298</v>
      </c>
      <c r="B299" s="2">
        <v>35153</v>
      </c>
      <c r="C299" t="s">
        <v>264</v>
      </c>
      <c r="D299" s="1">
        <v>106</v>
      </c>
      <c r="E299" s="1" t="s">
        <v>430</v>
      </c>
      <c r="F299" s="1">
        <v>176</v>
      </c>
      <c r="H299" s="1">
        <v>108</v>
      </c>
      <c r="I299" s="1">
        <v>7</v>
      </c>
      <c r="J299" s="1">
        <v>1</v>
      </c>
      <c r="K299" s="1">
        <v>98.14</v>
      </c>
      <c r="L299" s="1">
        <v>2</v>
      </c>
      <c r="M299" s="1" t="s">
        <v>11</v>
      </c>
      <c r="N299" s="1" t="s">
        <v>235</v>
      </c>
      <c r="O299" s="1">
        <f t="shared" si="49"/>
        <v>29</v>
      </c>
      <c r="P299" s="1">
        <f t="shared" si="50"/>
        <v>3</v>
      </c>
      <c r="Q299" s="1">
        <f t="shared" si="51"/>
        <v>1996</v>
      </c>
      <c r="R299" s="1">
        <f t="shared" si="52"/>
        <v>6</v>
      </c>
      <c r="S299" s="1" t="str">
        <f t="shared" si="54"/>
        <v>Slow</v>
      </c>
      <c r="T299" s="1" t="str">
        <f t="shared" si="55"/>
        <v>Ok</v>
      </c>
      <c r="U299" s="1" t="b">
        <f t="shared" si="56"/>
        <v>0</v>
      </c>
      <c r="V299" s="1">
        <f t="shared" si="57"/>
        <v>0</v>
      </c>
      <c r="W299" s="1" t="str">
        <f>VLOOKUP(K299,Master!$G$8:$H$12,2,1)</f>
        <v>Slow</v>
      </c>
      <c r="X299" s="1" t="str">
        <f>HLOOKUP(K299,Master!$F$3:$J$4,2,1)</f>
        <v>Slow</v>
      </c>
      <c r="Y299" s="1" t="s">
        <v>653</v>
      </c>
      <c r="Z299" s="1" t="s">
        <v>832</v>
      </c>
      <c r="AA299" s="1">
        <f>SEARCH("(",Sheet7!A299,1)</f>
        <v>12</v>
      </c>
      <c r="AB299" s="1">
        <f>SEARCH(")",Sheet7!A299,1)</f>
        <v>15</v>
      </c>
      <c r="AC299" s="1" t="str">
        <f>MID(Sheet7!A299,SEARCH("(",Sheet7!A299,1)+1,SEARCH(")",Sheet7!A299,1)-SEARCH("(",Sheet7!A299,1)-1)</f>
        <v>NZ</v>
      </c>
      <c r="AD299" s="1">
        <f>SEARCH(" ",Sheet7!A299,1)</f>
        <v>3</v>
      </c>
      <c r="AE299" s="1" t="str">
        <f>LEFT(Sheet7!A299,SEARCH(" ",Sheet7!A299,1)-1)</f>
        <v>SP</v>
      </c>
      <c r="AF299" s="1" t="str">
        <f>MID(Sheet7!A299,SEARCH(" ",Sheet7!A299,1)+1,SEARCH("(",Sheet7!A299,1)-SEARCH(" ",Sheet7!A299,1)-2)</f>
        <v>Fleming</v>
      </c>
      <c r="AG299" s="1">
        <f t="shared" si="58"/>
        <v>7</v>
      </c>
      <c r="AH299" s="1" t="str">
        <f t="shared" si="59"/>
        <v>FLEMING</v>
      </c>
      <c r="AI299" s="1" t="str">
        <f t="shared" si="53"/>
        <v>SP Fleming belongs to New Zealand</v>
      </c>
    </row>
    <row r="300" spans="1:35" x14ac:dyDescent="0.3">
      <c r="A300" s="1">
        <v>299</v>
      </c>
      <c r="B300" s="2">
        <v>35154</v>
      </c>
      <c r="C300" t="s">
        <v>224</v>
      </c>
      <c r="D300" s="1">
        <v>146</v>
      </c>
      <c r="E300" s="1" t="s">
        <v>430</v>
      </c>
      <c r="F300" s="1">
        <v>165</v>
      </c>
      <c r="H300" s="1">
        <v>134</v>
      </c>
      <c r="I300" s="1">
        <v>12</v>
      </c>
      <c r="J300" s="1">
        <v>3</v>
      </c>
      <c r="K300" s="1">
        <v>108.95</v>
      </c>
      <c r="L300" s="1">
        <v>2</v>
      </c>
      <c r="M300" s="1" t="s">
        <v>31</v>
      </c>
      <c r="N300" s="1" t="s">
        <v>235</v>
      </c>
      <c r="O300" s="1">
        <f t="shared" si="49"/>
        <v>30</v>
      </c>
      <c r="P300" s="1">
        <f t="shared" si="50"/>
        <v>3</v>
      </c>
      <c r="Q300" s="1">
        <f t="shared" si="51"/>
        <v>1996</v>
      </c>
      <c r="R300" s="1">
        <f t="shared" si="52"/>
        <v>7</v>
      </c>
      <c r="S300" s="1" t="str">
        <f t="shared" si="54"/>
        <v>Ok</v>
      </c>
      <c r="T300" s="1" t="str">
        <f t="shared" si="55"/>
        <v>Ok</v>
      </c>
      <c r="U300" s="1" t="b">
        <f t="shared" si="56"/>
        <v>0</v>
      </c>
      <c r="V300" s="1">
        <f t="shared" si="57"/>
        <v>0</v>
      </c>
      <c r="W300" s="1" t="str">
        <f>VLOOKUP(K300,Master!$G$8:$H$12,2,1)</f>
        <v>Ok</v>
      </c>
      <c r="X300" s="1" t="str">
        <f>HLOOKUP(K300,Master!$F$3:$J$4,2,1)</f>
        <v>Ok</v>
      </c>
      <c r="Y300" s="1" t="s">
        <v>626</v>
      </c>
      <c r="Z300" s="1" t="s">
        <v>831</v>
      </c>
      <c r="AA300" s="1">
        <f>SEARCH("(",Sheet7!A300,1)</f>
        <v>9</v>
      </c>
      <c r="AB300" s="1">
        <f>SEARCH(")",Sheet7!A300,1)</f>
        <v>12</v>
      </c>
      <c r="AC300" s="1" t="str">
        <f>MID(Sheet7!A300,SEARCH("(",Sheet7!A300,1)+1,SEARCH(")",Sheet7!A300,1)-SEARCH("(",Sheet7!A300,1)-1)</f>
        <v>WI</v>
      </c>
      <c r="AD300" s="1">
        <f>SEARCH(" ",Sheet7!A300,1)</f>
        <v>3</v>
      </c>
      <c r="AE300" s="1" t="str">
        <f>LEFT(Sheet7!A300,SEARCH(" ",Sheet7!A300,1)-1)</f>
        <v>BC</v>
      </c>
      <c r="AF300" s="1" t="str">
        <f>MID(Sheet7!A300,SEARCH(" ",Sheet7!A300,1)+1,SEARCH("(",Sheet7!A300,1)-SEARCH(" ",Sheet7!A300,1)-2)</f>
        <v>Lara</v>
      </c>
      <c r="AG300" s="1">
        <f t="shared" si="58"/>
        <v>4</v>
      </c>
      <c r="AH300" s="1" t="str">
        <f t="shared" si="59"/>
        <v>LARA</v>
      </c>
      <c r="AI300" s="1" t="str">
        <f t="shared" si="53"/>
        <v>BC Lara belongs to West Indies</v>
      </c>
    </row>
    <row r="301" spans="1:35" x14ac:dyDescent="0.3">
      <c r="A301" s="1">
        <v>300</v>
      </c>
      <c r="B301" s="2">
        <v>35157</v>
      </c>
      <c r="C301" t="s">
        <v>216</v>
      </c>
      <c r="D301" s="1">
        <v>134</v>
      </c>
      <c r="E301" s="1" t="s">
        <v>432</v>
      </c>
      <c r="F301" s="1" t="s">
        <v>214</v>
      </c>
      <c r="H301" s="1">
        <v>65</v>
      </c>
      <c r="I301" s="1">
        <v>11</v>
      </c>
      <c r="J301" s="1">
        <v>11</v>
      </c>
      <c r="K301" s="1">
        <v>206.15</v>
      </c>
      <c r="L301" s="1">
        <v>1</v>
      </c>
      <c r="M301" s="1" t="s">
        <v>9</v>
      </c>
      <c r="N301" s="1" t="s">
        <v>266</v>
      </c>
      <c r="O301" s="1">
        <f t="shared" si="49"/>
        <v>2</v>
      </c>
      <c r="P301" s="1">
        <f t="shared" si="50"/>
        <v>4</v>
      </c>
      <c r="Q301" s="1">
        <f t="shared" si="51"/>
        <v>1996</v>
      </c>
      <c r="R301" s="1">
        <f t="shared" si="52"/>
        <v>3</v>
      </c>
      <c r="S301" s="1" t="str">
        <f t="shared" si="54"/>
        <v>Excellent</v>
      </c>
      <c r="T301" s="1" t="str">
        <f t="shared" si="55"/>
        <v>Ok</v>
      </c>
      <c r="U301" s="1" t="b">
        <f t="shared" si="56"/>
        <v>1</v>
      </c>
      <c r="V301" s="1">
        <f t="shared" si="57"/>
        <v>2</v>
      </c>
      <c r="W301" s="1" t="str">
        <f>VLOOKUP(K301,Master!$G$8:$H$12,2,1)</f>
        <v>Excellent</v>
      </c>
      <c r="X301" s="1" t="str">
        <f>HLOOKUP(K301,Master!$F$3:$J$4,2,1)</f>
        <v>Excellent</v>
      </c>
      <c r="Y301" s="1" t="s">
        <v>640</v>
      </c>
      <c r="Z301" s="1" t="s">
        <v>835</v>
      </c>
      <c r="AA301" s="1">
        <f>SEARCH("(",Sheet7!A301,1)</f>
        <v>15</v>
      </c>
      <c r="AB301" s="1">
        <f>SEARCH(")",Sheet7!A301,1)</f>
        <v>18</v>
      </c>
      <c r="AC301" s="1" t="str">
        <f>MID(Sheet7!A301,SEARCH("(",Sheet7!A301,1)+1,SEARCH(")",Sheet7!A301,1)-SEARCH("(",Sheet7!A301,1)-1)</f>
        <v>SL</v>
      </c>
      <c r="AD301" s="1">
        <f>SEARCH(" ",Sheet7!A301,1)</f>
        <v>3</v>
      </c>
      <c r="AE301" s="1" t="str">
        <f>LEFT(Sheet7!A301,SEARCH(" ",Sheet7!A301,1)-1)</f>
        <v>ST</v>
      </c>
      <c r="AF301" s="1" t="str">
        <f>MID(Sheet7!A301,SEARCH(" ",Sheet7!A301,1)+1,SEARCH("(",Sheet7!A301,1)-SEARCH(" ",Sheet7!A301,1)-2)</f>
        <v>Jayasuriya</v>
      </c>
      <c r="AG301" s="1">
        <f t="shared" si="58"/>
        <v>10</v>
      </c>
      <c r="AH301" s="1" t="str">
        <f t="shared" si="59"/>
        <v>JAYASURIYA</v>
      </c>
      <c r="AI301" s="1" t="str">
        <f t="shared" si="53"/>
        <v>ST Jayasuriya belongs to Sri Lanka</v>
      </c>
    </row>
    <row r="302" spans="1:35" x14ac:dyDescent="0.3">
      <c r="A302" s="1">
        <v>301</v>
      </c>
      <c r="B302" s="2">
        <v>35160</v>
      </c>
      <c r="C302" t="s">
        <v>60</v>
      </c>
      <c r="D302" s="1">
        <v>100</v>
      </c>
      <c r="E302" s="1" t="s">
        <v>432</v>
      </c>
      <c r="F302" s="1" t="s">
        <v>214</v>
      </c>
      <c r="H302" s="1">
        <v>111</v>
      </c>
      <c r="I302" s="1">
        <v>9</v>
      </c>
      <c r="J302" s="1">
        <v>1</v>
      </c>
      <c r="K302" s="1">
        <v>90.09</v>
      </c>
      <c r="L302" s="1">
        <v>1</v>
      </c>
      <c r="M302" s="1" t="s">
        <v>9</v>
      </c>
      <c r="N302" s="1" t="s">
        <v>266</v>
      </c>
      <c r="O302" s="1">
        <f t="shared" si="49"/>
        <v>5</v>
      </c>
      <c r="P302" s="1">
        <f t="shared" si="50"/>
        <v>4</v>
      </c>
      <c r="Q302" s="1">
        <f t="shared" si="51"/>
        <v>1996</v>
      </c>
      <c r="R302" s="1">
        <f t="shared" si="52"/>
        <v>6</v>
      </c>
      <c r="S302" s="1" t="str">
        <f t="shared" si="54"/>
        <v>Slow</v>
      </c>
      <c r="T302" s="1" t="str">
        <f t="shared" si="55"/>
        <v>Ok</v>
      </c>
      <c r="U302" s="1" t="b">
        <f t="shared" si="56"/>
        <v>0</v>
      </c>
      <c r="V302" s="1">
        <f t="shared" si="57"/>
        <v>0</v>
      </c>
      <c r="W302" s="1" t="str">
        <f>VLOOKUP(K302,Master!$G$8:$H$12,2,1)</f>
        <v>Slow</v>
      </c>
      <c r="X302" s="1" t="str">
        <f>HLOOKUP(K302,Master!$F$3:$J$4,2,1)</f>
        <v>Slow</v>
      </c>
      <c r="Y302" s="1" t="s">
        <v>635</v>
      </c>
      <c r="Z302" s="1" t="s">
        <v>4</v>
      </c>
      <c r="AA302" s="1">
        <f>SEARCH("(",Sheet7!A302,1)</f>
        <v>14</v>
      </c>
      <c r="AB302" s="1">
        <f>SEARCH(")",Sheet7!A302,1)</f>
        <v>20</v>
      </c>
      <c r="AC302" s="1" t="str">
        <f>MID(Sheet7!A302,SEARCH("(",Sheet7!A302,1)+1,SEARCH(")",Sheet7!A302,1)-SEARCH("(",Sheet7!A302,1)-1)</f>
        <v>India</v>
      </c>
      <c r="AD302" s="1">
        <f>SEARCH(" ",Sheet7!A302,1)</f>
        <v>3</v>
      </c>
      <c r="AE302" s="1" t="str">
        <f>LEFT(Sheet7!A302,SEARCH(" ",Sheet7!A302,1)-1)</f>
        <v>SR</v>
      </c>
      <c r="AF302" s="1" t="str">
        <f>MID(Sheet7!A302,SEARCH(" ",Sheet7!A302,1)+1,SEARCH("(",Sheet7!A302,1)-SEARCH(" ",Sheet7!A302,1)-2)</f>
        <v>Tendulkar</v>
      </c>
      <c r="AG302" s="1">
        <f t="shared" si="58"/>
        <v>9</v>
      </c>
      <c r="AH302" s="1" t="str">
        <f t="shared" si="59"/>
        <v>TENDULKAR</v>
      </c>
      <c r="AI302" s="1" t="e">
        <f t="shared" si="53"/>
        <v>#N/A</v>
      </c>
    </row>
    <row r="303" spans="1:35" x14ac:dyDescent="0.3">
      <c r="A303" s="1">
        <v>302</v>
      </c>
      <c r="B303" s="2">
        <v>35161</v>
      </c>
      <c r="C303" t="s">
        <v>224</v>
      </c>
      <c r="D303" s="1">
        <v>104</v>
      </c>
      <c r="E303" s="1" t="s">
        <v>432</v>
      </c>
      <c r="F303" s="1">
        <v>172</v>
      </c>
      <c r="H303" s="1">
        <v>103</v>
      </c>
      <c r="I303" s="1">
        <v>10</v>
      </c>
      <c r="J303" s="1">
        <v>1</v>
      </c>
      <c r="K303" s="1">
        <v>100.97</v>
      </c>
      <c r="L303" s="1">
        <v>2</v>
      </c>
      <c r="M303" s="1" t="s">
        <v>31</v>
      </c>
      <c r="N303" s="1" t="s">
        <v>399</v>
      </c>
      <c r="O303" s="1">
        <f t="shared" si="49"/>
        <v>6</v>
      </c>
      <c r="P303" s="1">
        <f t="shared" si="50"/>
        <v>4</v>
      </c>
      <c r="Q303" s="1">
        <f t="shared" si="51"/>
        <v>1996</v>
      </c>
      <c r="R303" s="1">
        <f t="shared" si="52"/>
        <v>7</v>
      </c>
      <c r="S303" s="1" t="str">
        <f t="shared" si="54"/>
        <v>Ok</v>
      </c>
      <c r="T303" s="1" t="str">
        <f t="shared" si="55"/>
        <v>Ok</v>
      </c>
      <c r="U303" s="1" t="b">
        <f t="shared" si="56"/>
        <v>0</v>
      </c>
      <c r="V303" s="1">
        <f t="shared" si="57"/>
        <v>0</v>
      </c>
      <c r="W303" s="1" t="str">
        <f>VLOOKUP(K303,Master!$G$8:$H$12,2,1)</f>
        <v>Ok</v>
      </c>
      <c r="X303" s="1" t="str">
        <f>HLOOKUP(K303,Master!$F$3:$J$4,2,1)</f>
        <v>Ok</v>
      </c>
      <c r="Y303" s="1" t="s">
        <v>626</v>
      </c>
      <c r="Z303" s="1" t="s">
        <v>831</v>
      </c>
      <c r="AA303" s="1">
        <f>SEARCH("(",Sheet7!A303,1)</f>
        <v>9</v>
      </c>
      <c r="AB303" s="1">
        <f>SEARCH(")",Sheet7!A303,1)</f>
        <v>12</v>
      </c>
      <c r="AC303" s="1" t="str">
        <f>MID(Sheet7!A303,SEARCH("(",Sheet7!A303,1)+1,SEARCH(")",Sheet7!A303,1)-SEARCH("(",Sheet7!A303,1)-1)</f>
        <v>WI</v>
      </c>
      <c r="AD303" s="1">
        <f>SEARCH(" ",Sheet7!A303,1)</f>
        <v>3</v>
      </c>
      <c r="AE303" s="1" t="str">
        <f>LEFT(Sheet7!A303,SEARCH(" ",Sheet7!A303,1)-1)</f>
        <v>BC</v>
      </c>
      <c r="AF303" s="1" t="str">
        <f>MID(Sheet7!A303,SEARCH(" ",Sheet7!A303,1)+1,SEARCH("(",Sheet7!A303,1)-SEARCH(" ",Sheet7!A303,1)-2)</f>
        <v>Lara</v>
      </c>
      <c r="AG303" s="1">
        <f t="shared" si="58"/>
        <v>4</v>
      </c>
      <c r="AH303" s="1" t="str">
        <f t="shared" si="59"/>
        <v>LARA</v>
      </c>
      <c r="AI303" s="1" t="str">
        <f t="shared" si="53"/>
        <v>BC Lara belongs to West Indies</v>
      </c>
    </row>
    <row r="304" spans="1:35" x14ac:dyDescent="0.3">
      <c r="A304" s="1">
        <v>303</v>
      </c>
      <c r="B304" s="2">
        <v>35161</v>
      </c>
      <c r="C304" t="s">
        <v>127</v>
      </c>
      <c r="D304" s="1">
        <v>103</v>
      </c>
      <c r="E304" s="1" t="s">
        <v>430</v>
      </c>
      <c r="F304" s="1">
        <v>160</v>
      </c>
      <c r="H304" s="1">
        <v>124</v>
      </c>
      <c r="I304" s="1">
        <v>10</v>
      </c>
      <c r="J304" s="1">
        <v>2</v>
      </c>
      <c r="K304" s="1">
        <v>83.06</v>
      </c>
      <c r="L304" s="1">
        <v>2</v>
      </c>
      <c r="M304" s="1" t="s">
        <v>31</v>
      </c>
      <c r="N304" s="1" t="s">
        <v>399</v>
      </c>
      <c r="O304" s="1">
        <f t="shared" si="49"/>
        <v>6</v>
      </c>
      <c r="P304" s="1">
        <f t="shared" si="50"/>
        <v>4</v>
      </c>
      <c r="Q304" s="1">
        <f t="shared" si="51"/>
        <v>1996</v>
      </c>
      <c r="R304" s="1">
        <f t="shared" si="52"/>
        <v>7</v>
      </c>
      <c r="S304" s="1" t="str">
        <f t="shared" si="54"/>
        <v>Slow</v>
      </c>
      <c r="T304" s="1" t="str">
        <f t="shared" si="55"/>
        <v>Ok</v>
      </c>
      <c r="U304" s="1" t="b">
        <f t="shared" si="56"/>
        <v>0</v>
      </c>
      <c r="V304" s="1">
        <f t="shared" si="57"/>
        <v>0</v>
      </c>
      <c r="W304" s="1" t="str">
        <f>VLOOKUP(K304,Master!$G$8:$H$12,2,1)</f>
        <v>Slow</v>
      </c>
      <c r="X304" s="1" t="str">
        <f>HLOOKUP(K304,Master!$F$3:$J$4,2,1)</f>
        <v>Slow</v>
      </c>
      <c r="Y304" s="1" t="s">
        <v>601</v>
      </c>
      <c r="Z304" s="1" t="s">
        <v>831</v>
      </c>
      <c r="AA304" s="1">
        <f>SEARCH("(",Sheet7!A304,1)</f>
        <v>12</v>
      </c>
      <c r="AB304" s="1">
        <f>SEARCH(")",Sheet7!A304,1)</f>
        <v>15</v>
      </c>
      <c r="AC304" s="1" t="str">
        <f>MID(Sheet7!A304,SEARCH("(",Sheet7!A304,1)+1,SEARCH(")",Sheet7!A304,1)-SEARCH("(",Sheet7!A304,1)-1)</f>
        <v>WI</v>
      </c>
      <c r="AD304" s="1">
        <f>SEARCH(" ",Sheet7!A304,1)</f>
        <v>3</v>
      </c>
      <c r="AE304" s="1" t="str">
        <f>LEFT(Sheet7!A304,SEARCH(" ",Sheet7!A304,1)-1)</f>
        <v>PV</v>
      </c>
      <c r="AF304" s="1" t="str">
        <f>MID(Sheet7!A304,SEARCH(" ",Sheet7!A304,1)+1,SEARCH("(",Sheet7!A304,1)-SEARCH(" ",Sheet7!A304,1)-2)</f>
        <v>Simmons</v>
      </c>
      <c r="AG304" s="1">
        <f t="shared" si="58"/>
        <v>7</v>
      </c>
      <c r="AH304" s="1" t="str">
        <f t="shared" si="59"/>
        <v>SIMMONS</v>
      </c>
      <c r="AI304" s="1" t="str">
        <f t="shared" si="53"/>
        <v>PV Simmons belongs to West Indies</v>
      </c>
    </row>
    <row r="305" spans="1:35" x14ac:dyDescent="0.3">
      <c r="A305" s="1">
        <v>304</v>
      </c>
      <c r="B305" s="2">
        <v>35167</v>
      </c>
      <c r="C305" t="s">
        <v>101</v>
      </c>
      <c r="D305" s="1">
        <v>105</v>
      </c>
      <c r="E305" s="1" t="s">
        <v>432</v>
      </c>
      <c r="F305" s="1" t="s">
        <v>214</v>
      </c>
      <c r="H305" s="1">
        <v>127</v>
      </c>
      <c r="I305" s="1">
        <v>8</v>
      </c>
      <c r="J305" s="1">
        <v>0</v>
      </c>
      <c r="K305" s="1">
        <v>82.67</v>
      </c>
      <c r="L305" s="1">
        <v>1</v>
      </c>
      <c r="M305" s="1" t="s">
        <v>4</v>
      </c>
      <c r="N305" s="1" t="s">
        <v>14</v>
      </c>
      <c r="O305" s="1">
        <f t="shared" si="49"/>
        <v>12</v>
      </c>
      <c r="P305" s="1">
        <f t="shared" si="50"/>
        <v>4</v>
      </c>
      <c r="Q305" s="1">
        <f t="shared" si="51"/>
        <v>1996</v>
      </c>
      <c r="R305" s="1">
        <f t="shared" si="52"/>
        <v>6</v>
      </c>
      <c r="S305" s="1" t="str">
        <f t="shared" si="54"/>
        <v>Slow</v>
      </c>
      <c r="T305" s="1" t="str">
        <f t="shared" si="55"/>
        <v>Ok</v>
      </c>
      <c r="U305" s="1" t="b">
        <f t="shared" si="56"/>
        <v>0</v>
      </c>
      <c r="V305" s="1">
        <f t="shared" si="57"/>
        <v>0</v>
      </c>
      <c r="W305" s="1" t="str">
        <f>VLOOKUP(K305,Master!$G$8:$H$12,2,1)</f>
        <v>Slow</v>
      </c>
      <c r="X305" s="1" t="str">
        <f>HLOOKUP(K305,Master!$F$3:$J$4,2,1)</f>
        <v>Slow</v>
      </c>
      <c r="Y305" s="1" t="s">
        <v>620</v>
      </c>
      <c r="Z305" s="1" t="s">
        <v>833</v>
      </c>
      <c r="AA305" s="1">
        <f>SEARCH("(",Sheet7!A305,1)</f>
        <v>14</v>
      </c>
      <c r="AB305" s="1">
        <f>SEARCH(")",Sheet7!A305,1)</f>
        <v>18</v>
      </c>
      <c r="AC305" s="1" t="str">
        <f>MID(Sheet7!A305,SEARCH("(",Sheet7!A305,1)+1,SEARCH(")",Sheet7!A305,1)-SEARCH("(",Sheet7!A305,1)-1)</f>
        <v>Pak</v>
      </c>
      <c r="AD305" s="1">
        <f>SEARCH(" ",Sheet7!A305,1)</f>
        <v>6</v>
      </c>
      <c r="AE305" s="1" t="str">
        <f>LEFT(Sheet7!A305,SEARCH(" ",Sheet7!A305,1)-1)</f>
        <v>Aamer</v>
      </c>
      <c r="AF305" s="1" t="str">
        <f>MID(Sheet7!A305,SEARCH(" ",Sheet7!A305,1)+1,SEARCH("(",Sheet7!A305,1)-SEARCH(" ",Sheet7!A305,1)-2)</f>
        <v>Sohail</v>
      </c>
      <c r="AG305" s="1">
        <f t="shared" si="58"/>
        <v>6</v>
      </c>
      <c r="AH305" s="1" t="str">
        <f t="shared" si="59"/>
        <v>SOHAIL</v>
      </c>
      <c r="AI305" s="1" t="str">
        <f t="shared" si="53"/>
        <v>Aamer Sohail belongs to Pakistan</v>
      </c>
    </row>
    <row r="306" spans="1:35" x14ac:dyDescent="0.3">
      <c r="A306" s="1">
        <v>305</v>
      </c>
      <c r="B306" s="2">
        <v>35168</v>
      </c>
      <c r="C306" t="s">
        <v>121</v>
      </c>
      <c r="D306" s="1">
        <v>110</v>
      </c>
      <c r="E306" s="1" t="s">
        <v>430</v>
      </c>
      <c r="F306" s="1">
        <v>124</v>
      </c>
      <c r="H306" s="1">
        <v>109</v>
      </c>
      <c r="I306" s="1">
        <v>6</v>
      </c>
      <c r="J306" s="1">
        <v>3</v>
      </c>
      <c r="K306" s="1">
        <v>100.91</v>
      </c>
      <c r="L306" s="1">
        <v>1</v>
      </c>
      <c r="M306" s="1" t="s">
        <v>9</v>
      </c>
      <c r="N306" s="1" t="s">
        <v>14</v>
      </c>
      <c r="O306" s="1">
        <f t="shared" si="49"/>
        <v>13</v>
      </c>
      <c r="P306" s="1">
        <f t="shared" si="50"/>
        <v>4</v>
      </c>
      <c r="Q306" s="1">
        <f t="shared" si="51"/>
        <v>1996</v>
      </c>
      <c r="R306" s="1">
        <f t="shared" si="52"/>
        <v>7</v>
      </c>
      <c r="S306" s="1" t="str">
        <f t="shared" si="54"/>
        <v>Ok</v>
      </c>
      <c r="T306" s="1" t="str">
        <f t="shared" si="55"/>
        <v>Ok</v>
      </c>
      <c r="U306" s="1" t="b">
        <f t="shared" si="56"/>
        <v>0</v>
      </c>
      <c r="V306" s="1">
        <f t="shared" si="57"/>
        <v>0</v>
      </c>
      <c r="W306" s="1" t="str">
        <f>VLOOKUP(K306,Master!$G$8:$H$12,2,1)</f>
        <v>Ok</v>
      </c>
      <c r="X306" s="1" t="str">
        <f>HLOOKUP(K306,Master!$F$3:$J$4,2,1)</f>
        <v>Ok</v>
      </c>
      <c r="Y306" s="1" t="s">
        <v>654</v>
      </c>
      <c r="Z306" s="1" t="s">
        <v>837</v>
      </c>
      <c r="AA306" s="1">
        <f>SEARCH("(",Sheet7!A306,1)</f>
        <v>13</v>
      </c>
      <c r="AB306" s="1">
        <f>SEARCH(")",Sheet7!A306,1)</f>
        <v>16</v>
      </c>
      <c r="AC306" s="1" t="str">
        <f>MID(Sheet7!A306,SEARCH("(",Sheet7!A306,1)+1,SEARCH(")",Sheet7!A306,1)-SEARCH("(",Sheet7!A306,1)-1)</f>
        <v>SA</v>
      </c>
      <c r="AD306" s="1">
        <f>SEARCH(" ",Sheet7!A306,1)</f>
        <v>3</v>
      </c>
      <c r="AE306" s="1" t="str">
        <f>LEFT(Sheet7!A306,SEARCH(" ",Sheet7!A306,1)-1)</f>
        <v>DJ</v>
      </c>
      <c r="AF306" s="1" t="str">
        <f>MID(Sheet7!A306,SEARCH(" ",Sheet7!A306,1)+1,SEARCH("(",Sheet7!A306,1)-SEARCH(" ",Sheet7!A306,1)-2)</f>
        <v>Cullinan</v>
      </c>
      <c r="AG306" s="1">
        <f t="shared" si="58"/>
        <v>8</v>
      </c>
      <c r="AH306" s="1" t="str">
        <f t="shared" si="59"/>
        <v>CULLINAN</v>
      </c>
      <c r="AI306" s="1" t="e">
        <f t="shared" si="53"/>
        <v>#N/A</v>
      </c>
    </row>
    <row r="307" spans="1:35" x14ac:dyDescent="0.3">
      <c r="A307" s="1">
        <v>306</v>
      </c>
      <c r="B307" s="2">
        <v>35169</v>
      </c>
      <c r="C307" t="s">
        <v>75</v>
      </c>
      <c r="D307" s="1">
        <v>106</v>
      </c>
      <c r="E307" s="1" t="s">
        <v>432</v>
      </c>
      <c r="F307" s="1">
        <v>182</v>
      </c>
      <c r="H307" s="1">
        <v>116</v>
      </c>
      <c r="I307" s="1">
        <v>9</v>
      </c>
      <c r="J307" s="1">
        <v>0</v>
      </c>
      <c r="K307" s="1">
        <v>91.37</v>
      </c>
      <c r="L307" s="1">
        <v>1</v>
      </c>
      <c r="M307" s="1" t="s">
        <v>4</v>
      </c>
      <c r="N307" s="1" t="s">
        <v>14</v>
      </c>
      <c r="O307" s="1">
        <f t="shared" si="49"/>
        <v>14</v>
      </c>
      <c r="P307" s="1">
        <f t="shared" si="50"/>
        <v>4</v>
      </c>
      <c r="Q307" s="1">
        <f t="shared" si="51"/>
        <v>1996</v>
      </c>
      <c r="R307" s="1">
        <f t="shared" si="52"/>
        <v>1</v>
      </c>
      <c r="S307" s="1" t="str">
        <f t="shared" si="54"/>
        <v>Slow</v>
      </c>
      <c r="T307" s="1" t="str">
        <f t="shared" si="55"/>
        <v>Ok</v>
      </c>
      <c r="U307" s="1" t="b">
        <f t="shared" si="56"/>
        <v>0</v>
      </c>
      <c r="V307" s="1">
        <f t="shared" si="57"/>
        <v>0</v>
      </c>
      <c r="W307" s="1" t="str">
        <f>VLOOKUP(K307,Master!$G$8:$H$12,2,1)</f>
        <v>Slow</v>
      </c>
      <c r="X307" s="1" t="str">
        <f>HLOOKUP(K307,Master!$F$3:$J$4,2,1)</f>
        <v>Slow</v>
      </c>
      <c r="Y307" s="1" t="s">
        <v>632</v>
      </c>
      <c r="Z307" s="1" t="s">
        <v>837</v>
      </c>
      <c r="AA307" s="1">
        <f>SEARCH("(",Sheet7!A307,1)</f>
        <v>11</v>
      </c>
      <c r="AB307" s="1">
        <f>SEARCH(")",Sheet7!A307,1)</f>
        <v>14</v>
      </c>
      <c r="AC307" s="1" t="str">
        <f>MID(Sheet7!A307,SEARCH("(",Sheet7!A307,1)+1,SEARCH(")",Sheet7!A307,1)-SEARCH("(",Sheet7!A307,1)-1)</f>
        <v>SA</v>
      </c>
      <c r="AD307" s="1">
        <f>SEARCH(" ",Sheet7!A307,1)</f>
        <v>2</v>
      </c>
      <c r="AE307" s="1" t="str">
        <f>LEFT(Sheet7!A307,SEARCH(" ",Sheet7!A307,1)-1)</f>
        <v>G</v>
      </c>
      <c r="AF307" s="1" t="str">
        <f>MID(Sheet7!A307,SEARCH(" ",Sheet7!A307,1)+1,SEARCH("(",Sheet7!A307,1)-SEARCH(" ",Sheet7!A307,1)-2)</f>
        <v>Kirsten</v>
      </c>
      <c r="AG307" s="1">
        <f t="shared" si="58"/>
        <v>7</v>
      </c>
      <c r="AH307" s="1" t="str">
        <f t="shared" si="59"/>
        <v>KIRSTEN</v>
      </c>
      <c r="AI307" s="1" t="e">
        <f t="shared" si="53"/>
        <v>#N/A</v>
      </c>
    </row>
    <row r="308" spans="1:35" x14ac:dyDescent="0.3">
      <c r="A308" s="1">
        <v>307</v>
      </c>
      <c r="B308" s="2">
        <v>35170</v>
      </c>
      <c r="C308" t="s">
        <v>60</v>
      </c>
      <c r="D308" s="1">
        <v>118</v>
      </c>
      <c r="E308" s="1" t="s">
        <v>432</v>
      </c>
      <c r="F308" s="1" t="s">
        <v>214</v>
      </c>
      <c r="H308" s="1">
        <v>140</v>
      </c>
      <c r="I308" s="1">
        <v>8</v>
      </c>
      <c r="J308" s="1">
        <v>2</v>
      </c>
      <c r="K308" s="1">
        <v>84.28</v>
      </c>
      <c r="L308" s="1">
        <v>1</v>
      </c>
      <c r="M308" s="1" t="s">
        <v>9</v>
      </c>
      <c r="N308" s="1" t="s">
        <v>14</v>
      </c>
      <c r="O308" s="1">
        <f t="shared" si="49"/>
        <v>15</v>
      </c>
      <c r="P308" s="1">
        <f t="shared" si="50"/>
        <v>4</v>
      </c>
      <c r="Q308" s="1">
        <f t="shared" si="51"/>
        <v>1996</v>
      </c>
      <c r="R308" s="1">
        <f t="shared" si="52"/>
        <v>2</v>
      </c>
      <c r="S308" s="1" t="str">
        <f t="shared" si="54"/>
        <v>Slow</v>
      </c>
      <c r="T308" s="1" t="str">
        <f t="shared" si="55"/>
        <v>Ok</v>
      </c>
      <c r="U308" s="1" t="b">
        <f t="shared" si="56"/>
        <v>0</v>
      </c>
      <c r="V308" s="1">
        <f t="shared" si="57"/>
        <v>0</v>
      </c>
      <c r="W308" s="1" t="str">
        <f>VLOOKUP(K308,Master!$G$8:$H$12,2,1)</f>
        <v>Slow</v>
      </c>
      <c r="X308" s="1" t="str">
        <f>HLOOKUP(K308,Master!$F$3:$J$4,2,1)</f>
        <v>Slow</v>
      </c>
      <c r="Y308" s="1" t="s">
        <v>635</v>
      </c>
      <c r="Z308" s="1" t="s">
        <v>4</v>
      </c>
      <c r="AA308" s="1">
        <f>SEARCH("(",Sheet7!A308,1)</f>
        <v>14</v>
      </c>
      <c r="AB308" s="1">
        <f>SEARCH(")",Sheet7!A308,1)</f>
        <v>20</v>
      </c>
      <c r="AC308" s="1" t="str">
        <f>MID(Sheet7!A308,SEARCH("(",Sheet7!A308,1)+1,SEARCH(")",Sheet7!A308,1)-SEARCH("(",Sheet7!A308,1)-1)</f>
        <v>India</v>
      </c>
      <c r="AD308" s="1">
        <f>SEARCH(" ",Sheet7!A308,1)</f>
        <v>3</v>
      </c>
      <c r="AE308" s="1" t="str">
        <f>LEFT(Sheet7!A308,SEARCH(" ",Sheet7!A308,1)-1)</f>
        <v>SR</v>
      </c>
      <c r="AF308" s="1" t="str">
        <f>MID(Sheet7!A308,SEARCH(" ",Sheet7!A308,1)+1,SEARCH("(",Sheet7!A308,1)-SEARCH(" ",Sheet7!A308,1)-2)</f>
        <v>Tendulkar</v>
      </c>
      <c r="AG308" s="1">
        <f t="shared" si="58"/>
        <v>9</v>
      </c>
      <c r="AH308" s="1" t="str">
        <f t="shared" si="59"/>
        <v>TENDULKAR</v>
      </c>
      <c r="AI308" s="1" t="e">
        <f t="shared" si="53"/>
        <v>#N/A</v>
      </c>
    </row>
    <row r="309" spans="1:35" x14ac:dyDescent="0.3">
      <c r="A309" s="1">
        <v>308</v>
      </c>
      <c r="B309" s="2">
        <v>35170</v>
      </c>
      <c r="C309" t="s">
        <v>106</v>
      </c>
      <c r="D309" s="1">
        <v>101</v>
      </c>
      <c r="E309" s="1" t="s">
        <v>432</v>
      </c>
      <c r="F309" s="1" t="s">
        <v>214</v>
      </c>
      <c r="H309" s="1">
        <v>117</v>
      </c>
      <c r="I309" s="1">
        <v>3</v>
      </c>
      <c r="J309" s="1">
        <v>3</v>
      </c>
      <c r="K309" s="1">
        <v>86.32</v>
      </c>
      <c r="L309" s="1">
        <v>1</v>
      </c>
      <c r="M309" s="1" t="s">
        <v>9</v>
      </c>
      <c r="N309" s="1" t="s">
        <v>14</v>
      </c>
      <c r="O309" s="1">
        <f t="shared" si="49"/>
        <v>15</v>
      </c>
      <c r="P309" s="1">
        <f t="shared" si="50"/>
        <v>4</v>
      </c>
      <c r="Q309" s="1">
        <f t="shared" si="51"/>
        <v>1996</v>
      </c>
      <c r="R309" s="1">
        <f t="shared" si="52"/>
        <v>2</v>
      </c>
      <c r="S309" s="1" t="str">
        <f t="shared" si="54"/>
        <v>Slow</v>
      </c>
      <c r="T309" s="1" t="str">
        <f t="shared" si="55"/>
        <v>Ok</v>
      </c>
      <c r="U309" s="1" t="b">
        <f t="shared" si="56"/>
        <v>0</v>
      </c>
      <c r="V309" s="1">
        <f t="shared" si="57"/>
        <v>0</v>
      </c>
      <c r="W309" s="1" t="str">
        <f>VLOOKUP(K309,Master!$G$8:$H$12,2,1)</f>
        <v>Slow</v>
      </c>
      <c r="X309" s="1" t="str">
        <f>HLOOKUP(K309,Master!$F$3:$J$4,2,1)</f>
        <v>Slow</v>
      </c>
      <c r="Y309" s="1" t="s">
        <v>608</v>
      </c>
      <c r="Z309" s="1" t="s">
        <v>4</v>
      </c>
      <c r="AA309" s="1">
        <f>SEARCH("(",Sheet7!A309,1)</f>
        <v>10</v>
      </c>
      <c r="AB309" s="1">
        <f>SEARCH(")",Sheet7!A309,1)</f>
        <v>16</v>
      </c>
      <c r="AC309" s="1" t="str">
        <f>MID(Sheet7!A309,SEARCH("(",Sheet7!A309,1)+1,SEARCH(")",Sheet7!A309,1)-SEARCH("(",Sheet7!A309,1)-1)</f>
        <v>India</v>
      </c>
      <c r="AD309" s="1">
        <f>SEARCH(" ",Sheet7!A309,1)</f>
        <v>3</v>
      </c>
      <c r="AE309" s="1" t="str">
        <f>LEFT(Sheet7!A309,SEARCH(" ",Sheet7!A309,1)-1)</f>
        <v>NS</v>
      </c>
      <c r="AF309" s="1" t="str">
        <f>MID(Sheet7!A309,SEARCH(" ",Sheet7!A309,1)+1,SEARCH("(",Sheet7!A309,1)-SEARCH(" ",Sheet7!A309,1)-2)</f>
        <v>Sidhu</v>
      </c>
      <c r="AG309" s="1">
        <f t="shared" si="58"/>
        <v>5</v>
      </c>
      <c r="AH309" s="1" t="str">
        <f t="shared" si="59"/>
        <v>SIDHU</v>
      </c>
      <c r="AI309" s="1" t="e">
        <f t="shared" si="53"/>
        <v>#N/A</v>
      </c>
    </row>
    <row r="310" spans="1:35" x14ac:dyDescent="0.3">
      <c r="A310" s="1">
        <v>309</v>
      </c>
      <c r="B310" s="2">
        <v>35174</v>
      </c>
      <c r="C310" t="s">
        <v>75</v>
      </c>
      <c r="D310" s="1">
        <v>115</v>
      </c>
      <c r="E310" s="1" t="s">
        <v>430</v>
      </c>
      <c r="F310" s="1">
        <v>212</v>
      </c>
      <c r="H310" s="1">
        <v>142</v>
      </c>
      <c r="I310" s="1">
        <v>4</v>
      </c>
      <c r="J310" s="1">
        <v>1</v>
      </c>
      <c r="K310" s="1">
        <v>80.98</v>
      </c>
      <c r="L310" s="1">
        <v>1</v>
      </c>
      <c r="M310" s="1" t="s">
        <v>4</v>
      </c>
      <c r="N310" s="1" t="s">
        <v>14</v>
      </c>
      <c r="O310" s="1">
        <f t="shared" si="49"/>
        <v>19</v>
      </c>
      <c r="P310" s="1">
        <f t="shared" si="50"/>
        <v>4</v>
      </c>
      <c r="Q310" s="1">
        <f t="shared" si="51"/>
        <v>1996</v>
      </c>
      <c r="R310" s="1">
        <f t="shared" si="52"/>
        <v>6</v>
      </c>
      <c r="S310" s="1" t="str">
        <f t="shared" si="54"/>
        <v>Slow</v>
      </c>
      <c r="T310" s="1" t="str">
        <f t="shared" si="55"/>
        <v>Ok</v>
      </c>
      <c r="U310" s="1" t="b">
        <f t="shared" si="56"/>
        <v>0</v>
      </c>
      <c r="V310" s="1">
        <f t="shared" si="57"/>
        <v>0</v>
      </c>
      <c r="W310" s="1" t="str">
        <f>VLOOKUP(K310,Master!$G$8:$H$12,2,1)</f>
        <v>Slow</v>
      </c>
      <c r="X310" s="1" t="str">
        <f>HLOOKUP(K310,Master!$F$3:$J$4,2,1)</f>
        <v>Slow</v>
      </c>
      <c r="Y310" s="1" t="s">
        <v>632</v>
      </c>
      <c r="Z310" s="1" t="s">
        <v>837</v>
      </c>
      <c r="AA310" s="1">
        <f>SEARCH("(",Sheet7!A310,1)</f>
        <v>11</v>
      </c>
      <c r="AB310" s="1">
        <f>SEARCH(")",Sheet7!A310,1)</f>
        <v>14</v>
      </c>
      <c r="AC310" s="1" t="str">
        <f>MID(Sheet7!A310,SEARCH("(",Sheet7!A310,1)+1,SEARCH(")",Sheet7!A310,1)-SEARCH("(",Sheet7!A310,1)-1)</f>
        <v>SA</v>
      </c>
      <c r="AD310" s="1">
        <f>SEARCH(" ",Sheet7!A310,1)</f>
        <v>2</v>
      </c>
      <c r="AE310" s="1" t="str">
        <f>LEFT(Sheet7!A310,SEARCH(" ",Sheet7!A310,1)-1)</f>
        <v>G</v>
      </c>
      <c r="AF310" s="1" t="str">
        <f>MID(Sheet7!A310,SEARCH(" ",Sheet7!A310,1)+1,SEARCH("(",Sheet7!A310,1)-SEARCH(" ",Sheet7!A310,1)-2)</f>
        <v>Kirsten</v>
      </c>
      <c r="AG310" s="1">
        <f t="shared" si="58"/>
        <v>7</v>
      </c>
      <c r="AH310" s="1" t="str">
        <f t="shared" si="59"/>
        <v>KIRSTEN</v>
      </c>
      <c r="AI310" s="1" t="e">
        <f t="shared" si="53"/>
        <v>#N/A</v>
      </c>
    </row>
    <row r="311" spans="1:35" x14ac:dyDescent="0.3">
      <c r="A311" s="1">
        <v>310</v>
      </c>
      <c r="B311" s="2">
        <v>35211</v>
      </c>
      <c r="C311" t="s">
        <v>315</v>
      </c>
      <c r="D311" s="1">
        <v>118</v>
      </c>
      <c r="E311" s="1" t="s">
        <v>432</v>
      </c>
      <c r="F311" s="1">
        <v>180</v>
      </c>
      <c r="H311" s="1">
        <v>137</v>
      </c>
      <c r="I311" s="1">
        <v>10</v>
      </c>
      <c r="J311" s="1">
        <v>2</v>
      </c>
      <c r="K311" s="1">
        <v>86.13</v>
      </c>
      <c r="L311" s="1">
        <v>2</v>
      </c>
      <c r="M311" s="1" t="s">
        <v>4</v>
      </c>
      <c r="N311" s="1" t="s">
        <v>12</v>
      </c>
      <c r="O311" s="1">
        <f t="shared" si="49"/>
        <v>26</v>
      </c>
      <c r="P311" s="1">
        <f t="shared" si="50"/>
        <v>5</v>
      </c>
      <c r="Q311" s="1">
        <f t="shared" si="51"/>
        <v>1996</v>
      </c>
      <c r="R311" s="1">
        <f t="shared" si="52"/>
        <v>1</v>
      </c>
      <c r="S311" s="1" t="str">
        <f t="shared" si="54"/>
        <v>Slow</v>
      </c>
      <c r="T311" s="1" t="str">
        <f t="shared" si="55"/>
        <v>Ok</v>
      </c>
      <c r="U311" s="1" t="b">
        <f t="shared" si="56"/>
        <v>0</v>
      </c>
      <c r="V311" s="1">
        <f t="shared" si="57"/>
        <v>0</v>
      </c>
      <c r="W311" s="1" t="str">
        <f>VLOOKUP(K311,Master!$G$8:$H$12,2,1)</f>
        <v>Slow</v>
      </c>
      <c r="X311" s="1" t="str">
        <f>HLOOKUP(K311,Master!$F$3:$J$4,2,1)</f>
        <v>Slow</v>
      </c>
      <c r="Y311" s="1" t="s">
        <v>655</v>
      </c>
      <c r="Z311" s="1" t="s">
        <v>830</v>
      </c>
      <c r="AA311" s="1">
        <f>SEARCH("(",Sheet7!A311,1)</f>
        <v>10</v>
      </c>
      <c r="AB311" s="1">
        <f>SEARCH(")",Sheet7!A311,1)</f>
        <v>14</v>
      </c>
      <c r="AC311" s="1" t="str">
        <f>MID(Sheet7!A311,SEARCH("(",Sheet7!A311,1)+1,SEARCH(")",Sheet7!A311,1)-SEARCH("(",Sheet7!A311,1)-1)</f>
        <v>Eng</v>
      </c>
      <c r="AD311" s="1">
        <f>SEARCH(" ",Sheet7!A311,1)</f>
        <v>3</v>
      </c>
      <c r="AE311" s="1" t="str">
        <f>LEFT(Sheet7!A311,SEARCH(" ",Sheet7!A311,1)-1)</f>
        <v>AD</v>
      </c>
      <c r="AF311" s="1" t="str">
        <f>MID(Sheet7!A311,SEARCH(" ",Sheet7!A311,1)+1,SEARCH("(",Sheet7!A311,1)-SEARCH(" ",Sheet7!A311,1)-2)</f>
        <v>Brown</v>
      </c>
      <c r="AG311" s="1">
        <f t="shared" si="58"/>
        <v>5</v>
      </c>
      <c r="AH311" s="1" t="str">
        <f t="shared" si="59"/>
        <v>BROWN</v>
      </c>
      <c r="AI311" s="1" t="str">
        <f t="shared" si="53"/>
        <v>AD Brown belongs to England</v>
      </c>
    </row>
    <row r="312" spans="1:35" x14ac:dyDescent="0.3">
      <c r="A312" s="1">
        <v>311</v>
      </c>
      <c r="B312" s="2">
        <v>35305</v>
      </c>
      <c r="C312" t="s">
        <v>216</v>
      </c>
      <c r="D312" s="1">
        <v>120</v>
      </c>
      <c r="E312" s="1" t="s">
        <v>430</v>
      </c>
      <c r="F312" s="1" t="s">
        <v>214</v>
      </c>
      <c r="H312" s="1">
        <v>128</v>
      </c>
      <c r="I312" s="1">
        <v>8</v>
      </c>
      <c r="J312" s="1">
        <v>3</v>
      </c>
      <c r="K312" s="1">
        <v>93.75</v>
      </c>
      <c r="L312" s="1">
        <v>2</v>
      </c>
      <c r="M312" s="1" t="s">
        <v>4</v>
      </c>
      <c r="N312" s="1" t="s">
        <v>59</v>
      </c>
      <c r="O312" s="1">
        <f t="shared" si="49"/>
        <v>28</v>
      </c>
      <c r="P312" s="1">
        <f t="shared" si="50"/>
        <v>8</v>
      </c>
      <c r="Q312" s="1">
        <f t="shared" si="51"/>
        <v>1996</v>
      </c>
      <c r="R312" s="1">
        <f t="shared" si="52"/>
        <v>4</v>
      </c>
      <c r="S312" s="1" t="str">
        <f t="shared" si="54"/>
        <v>Slow</v>
      </c>
      <c r="T312" s="1" t="str">
        <f t="shared" si="55"/>
        <v>Ok</v>
      </c>
      <c r="U312" s="1" t="b">
        <f t="shared" si="56"/>
        <v>0</v>
      </c>
      <c r="V312" s="1">
        <f t="shared" si="57"/>
        <v>0</v>
      </c>
      <c r="W312" s="1" t="str">
        <f>VLOOKUP(K312,Master!$G$8:$H$12,2,1)</f>
        <v>Slow</v>
      </c>
      <c r="X312" s="1" t="str">
        <f>HLOOKUP(K312,Master!$F$3:$J$4,2,1)</f>
        <v>Slow</v>
      </c>
      <c r="Y312" s="1" t="s">
        <v>640</v>
      </c>
      <c r="Z312" s="1" t="s">
        <v>835</v>
      </c>
      <c r="AA312" s="1">
        <f>SEARCH("(",Sheet7!A312,1)</f>
        <v>15</v>
      </c>
      <c r="AB312" s="1">
        <f>SEARCH(")",Sheet7!A312,1)</f>
        <v>18</v>
      </c>
      <c r="AC312" s="1" t="str">
        <f>MID(Sheet7!A312,SEARCH("(",Sheet7!A312,1)+1,SEARCH(")",Sheet7!A312,1)-SEARCH("(",Sheet7!A312,1)-1)</f>
        <v>SL</v>
      </c>
      <c r="AD312" s="1">
        <f>SEARCH(" ",Sheet7!A312,1)</f>
        <v>3</v>
      </c>
      <c r="AE312" s="1" t="str">
        <f>LEFT(Sheet7!A312,SEARCH(" ",Sheet7!A312,1)-1)</f>
        <v>ST</v>
      </c>
      <c r="AF312" s="1" t="str">
        <f>MID(Sheet7!A312,SEARCH(" ",Sheet7!A312,1)+1,SEARCH("(",Sheet7!A312,1)-SEARCH(" ",Sheet7!A312,1)-2)</f>
        <v>Jayasuriya</v>
      </c>
      <c r="AG312" s="1">
        <f t="shared" si="58"/>
        <v>10</v>
      </c>
      <c r="AH312" s="1" t="str">
        <f t="shared" si="59"/>
        <v>JAYASURIYA</v>
      </c>
      <c r="AI312" s="1" t="str">
        <f t="shared" si="53"/>
        <v>ST Jayasuriya belongs to Sri Lanka</v>
      </c>
    </row>
    <row r="313" spans="1:35" x14ac:dyDescent="0.3">
      <c r="A313" s="1">
        <v>312</v>
      </c>
      <c r="B313" s="2">
        <v>35305</v>
      </c>
      <c r="C313" t="s">
        <v>60</v>
      </c>
      <c r="D313" s="1">
        <v>110</v>
      </c>
      <c r="E313" s="1" t="s">
        <v>432</v>
      </c>
      <c r="F313" s="1" t="s">
        <v>214</v>
      </c>
      <c r="H313" s="1">
        <v>138</v>
      </c>
      <c r="I313" s="1">
        <v>5</v>
      </c>
      <c r="J313" s="1">
        <v>1</v>
      </c>
      <c r="K313" s="1">
        <v>79.709999999999994</v>
      </c>
      <c r="L313" s="1">
        <v>1</v>
      </c>
      <c r="M313" s="1" t="s">
        <v>13</v>
      </c>
      <c r="N313" s="1" t="s">
        <v>59</v>
      </c>
      <c r="O313" s="1">
        <f t="shared" si="49"/>
        <v>28</v>
      </c>
      <c r="P313" s="1">
        <f t="shared" si="50"/>
        <v>8</v>
      </c>
      <c r="Q313" s="1">
        <f t="shared" si="51"/>
        <v>1996</v>
      </c>
      <c r="R313" s="1">
        <f t="shared" si="52"/>
        <v>4</v>
      </c>
      <c r="S313" s="1" t="str">
        <f t="shared" si="54"/>
        <v>Slow</v>
      </c>
      <c r="T313" s="1" t="str">
        <f t="shared" si="55"/>
        <v>Ok</v>
      </c>
      <c r="U313" s="1" t="b">
        <f t="shared" si="56"/>
        <v>0</v>
      </c>
      <c r="V313" s="1">
        <f t="shared" si="57"/>
        <v>0</v>
      </c>
      <c r="W313" s="1" t="str">
        <f>VLOOKUP(K313,Master!$G$8:$H$12,2,1)</f>
        <v>Slow</v>
      </c>
      <c r="X313" s="1" t="str">
        <f>HLOOKUP(K313,Master!$F$3:$J$4,2,1)</f>
        <v>Slow</v>
      </c>
      <c r="Y313" s="1" t="s">
        <v>635</v>
      </c>
      <c r="Z313" s="1" t="s">
        <v>4</v>
      </c>
      <c r="AA313" s="1">
        <f>SEARCH("(",Sheet7!A313,1)</f>
        <v>14</v>
      </c>
      <c r="AB313" s="1">
        <f>SEARCH(")",Sheet7!A313,1)</f>
        <v>20</v>
      </c>
      <c r="AC313" s="1" t="str">
        <f>MID(Sheet7!A313,SEARCH("(",Sheet7!A313,1)+1,SEARCH(")",Sheet7!A313,1)-SEARCH("(",Sheet7!A313,1)-1)</f>
        <v>India</v>
      </c>
      <c r="AD313" s="1">
        <f>SEARCH(" ",Sheet7!A313,1)</f>
        <v>3</v>
      </c>
      <c r="AE313" s="1" t="str">
        <f>LEFT(Sheet7!A313,SEARCH(" ",Sheet7!A313,1)-1)</f>
        <v>SR</v>
      </c>
      <c r="AF313" s="1" t="str">
        <f>MID(Sheet7!A313,SEARCH(" ",Sheet7!A313,1)+1,SEARCH("(",Sheet7!A313,1)-SEARCH(" ",Sheet7!A313,1)-2)</f>
        <v>Tendulkar</v>
      </c>
      <c r="AG313" s="1">
        <f t="shared" si="58"/>
        <v>9</v>
      </c>
      <c r="AH313" s="1" t="str">
        <f t="shared" si="59"/>
        <v>TENDULKAR</v>
      </c>
      <c r="AI313" s="1" t="e">
        <f t="shared" si="53"/>
        <v>#N/A</v>
      </c>
    </row>
    <row r="314" spans="1:35" x14ac:dyDescent="0.3">
      <c r="A314" s="1">
        <v>313</v>
      </c>
      <c r="B314" s="2">
        <v>35308</v>
      </c>
      <c r="C314" t="s">
        <v>128</v>
      </c>
      <c r="D314" s="1">
        <v>113</v>
      </c>
      <c r="E314" s="1" t="s">
        <v>432</v>
      </c>
      <c r="F314" s="1">
        <v>161</v>
      </c>
      <c r="H314" s="1">
        <v>132</v>
      </c>
      <c r="I314" s="1">
        <v>11</v>
      </c>
      <c r="J314" s="1">
        <v>0</v>
      </c>
      <c r="K314" s="1">
        <v>85.6</v>
      </c>
      <c r="L314" s="1">
        <v>1</v>
      </c>
      <c r="M314" s="1" t="s">
        <v>9</v>
      </c>
      <c r="N314" s="1" t="s">
        <v>32</v>
      </c>
      <c r="O314" s="1">
        <f t="shared" si="49"/>
        <v>31</v>
      </c>
      <c r="P314" s="1">
        <f t="shared" si="50"/>
        <v>8</v>
      </c>
      <c r="Q314" s="1">
        <f t="shared" si="51"/>
        <v>1996</v>
      </c>
      <c r="R314" s="1">
        <f t="shared" si="52"/>
        <v>7</v>
      </c>
      <c r="S314" s="1" t="str">
        <f t="shared" si="54"/>
        <v>Slow</v>
      </c>
      <c r="T314" s="1" t="str">
        <f t="shared" si="55"/>
        <v>Ok</v>
      </c>
      <c r="U314" s="1" t="b">
        <f t="shared" si="56"/>
        <v>0</v>
      </c>
      <c r="V314" s="1">
        <f t="shared" si="57"/>
        <v>0</v>
      </c>
      <c r="W314" s="1" t="str">
        <f>VLOOKUP(K314,Master!$G$8:$H$12,2,1)</f>
        <v>Slow</v>
      </c>
      <c r="X314" s="1" t="str">
        <f>HLOOKUP(K314,Master!$F$3:$J$4,2,1)</f>
        <v>Slow</v>
      </c>
      <c r="Y314" s="1" t="s">
        <v>656</v>
      </c>
      <c r="Z314" s="1" t="s">
        <v>830</v>
      </c>
      <c r="AA314" s="1">
        <f>SEARCH("(",Sheet7!A314,1)</f>
        <v>11</v>
      </c>
      <c r="AB314" s="1">
        <f>SEARCH(")",Sheet7!A314,1)</f>
        <v>15</v>
      </c>
      <c r="AC314" s="1" t="str">
        <f>MID(Sheet7!A314,SEARCH("(",Sheet7!A314,1)+1,SEARCH(")",Sheet7!A314,1)-SEARCH("(",Sheet7!A314,1)-1)</f>
        <v>Eng</v>
      </c>
      <c r="AD314" s="1">
        <f>SEARCH(" ",Sheet7!A314,1)</f>
        <v>3</v>
      </c>
      <c r="AE314" s="1" t="str">
        <f>LEFT(Sheet7!A314,SEARCH(" ",Sheet7!A314,1)-1)</f>
        <v>NV</v>
      </c>
      <c r="AF314" s="1" t="str">
        <f>MID(Sheet7!A314,SEARCH(" ",Sheet7!A314,1)+1,SEARCH("(",Sheet7!A314,1)-SEARCH(" ",Sheet7!A314,1)-2)</f>
        <v>Knight</v>
      </c>
      <c r="AG314" s="1">
        <f t="shared" si="58"/>
        <v>6</v>
      </c>
      <c r="AH314" s="1" t="str">
        <f t="shared" si="59"/>
        <v>KNIGHT</v>
      </c>
      <c r="AI314" s="1" t="str">
        <f t="shared" si="53"/>
        <v>NV Knight belongs to England</v>
      </c>
    </row>
    <row r="315" spans="1:35" x14ac:dyDescent="0.3">
      <c r="A315" s="1">
        <v>314</v>
      </c>
      <c r="B315" s="2">
        <v>35309</v>
      </c>
      <c r="C315" t="s">
        <v>128</v>
      </c>
      <c r="D315" s="1">
        <v>125</v>
      </c>
      <c r="E315" s="1" t="s">
        <v>430</v>
      </c>
      <c r="F315" s="1">
        <v>210</v>
      </c>
      <c r="H315" s="1">
        <v>145</v>
      </c>
      <c r="I315" s="1">
        <v>9</v>
      </c>
      <c r="J315" s="1">
        <v>0</v>
      </c>
      <c r="K315" s="1">
        <v>86.2</v>
      </c>
      <c r="L315" s="1">
        <v>1</v>
      </c>
      <c r="M315" s="1" t="s">
        <v>9</v>
      </c>
      <c r="N315" s="1" t="s">
        <v>53</v>
      </c>
      <c r="O315" s="1">
        <f t="shared" si="49"/>
        <v>1</v>
      </c>
      <c r="P315" s="1">
        <f t="shared" si="50"/>
        <v>9</v>
      </c>
      <c r="Q315" s="1">
        <f t="shared" si="51"/>
        <v>1996</v>
      </c>
      <c r="R315" s="1">
        <f t="shared" si="52"/>
        <v>1</v>
      </c>
      <c r="S315" s="1" t="str">
        <f t="shared" si="54"/>
        <v>Slow</v>
      </c>
      <c r="T315" s="1" t="str">
        <f t="shared" si="55"/>
        <v>Ok</v>
      </c>
      <c r="U315" s="1" t="b">
        <f t="shared" si="56"/>
        <v>0</v>
      </c>
      <c r="V315" s="1">
        <f t="shared" si="57"/>
        <v>0</v>
      </c>
      <c r="W315" s="1" t="str">
        <f>VLOOKUP(K315,Master!$G$8:$H$12,2,1)</f>
        <v>Slow</v>
      </c>
      <c r="X315" s="1" t="str">
        <f>HLOOKUP(K315,Master!$F$3:$J$4,2,1)</f>
        <v>Slow</v>
      </c>
      <c r="Y315" s="1" t="s">
        <v>656</v>
      </c>
      <c r="Z315" s="1" t="s">
        <v>830</v>
      </c>
      <c r="AA315" s="1">
        <f>SEARCH("(",Sheet7!A315,1)</f>
        <v>11</v>
      </c>
      <c r="AB315" s="1">
        <f>SEARCH(")",Sheet7!A315,1)</f>
        <v>15</v>
      </c>
      <c r="AC315" s="1" t="str">
        <f>MID(Sheet7!A315,SEARCH("(",Sheet7!A315,1)+1,SEARCH(")",Sheet7!A315,1)-SEARCH("(",Sheet7!A315,1)-1)</f>
        <v>Eng</v>
      </c>
      <c r="AD315" s="1">
        <f>SEARCH(" ",Sheet7!A315,1)</f>
        <v>3</v>
      </c>
      <c r="AE315" s="1" t="str">
        <f>LEFT(Sheet7!A315,SEARCH(" ",Sheet7!A315,1)-1)</f>
        <v>NV</v>
      </c>
      <c r="AF315" s="1" t="str">
        <f>MID(Sheet7!A315,SEARCH(" ",Sheet7!A315,1)+1,SEARCH("(",Sheet7!A315,1)-SEARCH(" ",Sheet7!A315,1)-2)</f>
        <v>Knight</v>
      </c>
      <c r="AG315" s="1">
        <f t="shared" si="58"/>
        <v>6</v>
      </c>
      <c r="AH315" s="1" t="str">
        <f t="shared" si="59"/>
        <v>KNIGHT</v>
      </c>
      <c r="AI315" s="1" t="str">
        <f t="shared" si="53"/>
        <v>NV Knight belongs to England</v>
      </c>
    </row>
    <row r="316" spans="1:35" x14ac:dyDescent="0.3">
      <c r="A316" s="1">
        <v>315</v>
      </c>
      <c r="B316" s="2">
        <v>35311</v>
      </c>
      <c r="C316" t="s">
        <v>62</v>
      </c>
      <c r="D316" s="1">
        <v>127</v>
      </c>
      <c r="E316" s="1" t="s">
        <v>430</v>
      </c>
      <c r="F316" s="1" t="s">
        <v>214</v>
      </c>
      <c r="H316" s="1">
        <v>123</v>
      </c>
      <c r="I316" s="1">
        <v>13</v>
      </c>
      <c r="J316" s="1">
        <v>1</v>
      </c>
      <c r="K316" s="1">
        <v>103.25</v>
      </c>
      <c r="L316" s="1">
        <v>2</v>
      </c>
      <c r="M316" s="1" t="s">
        <v>7</v>
      </c>
      <c r="N316" s="1" t="s">
        <v>242</v>
      </c>
      <c r="O316" s="1">
        <f t="shared" si="49"/>
        <v>3</v>
      </c>
      <c r="P316" s="1">
        <f t="shared" si="50"/>
        <v>9</v>
      </c>
      <c r="Q316" s="1">
        <f t="shared" si="51"/>
        <v>1996</v>
      </c>
      <c r="R316" s="1">
        <f t="shared" si="52"/>
        <v>3</v>
      </c>
      <c r="S316" s="1" t="str">
        <f t="shared" si="54"/>
        <v>Ok</v>
      </c>
      <c r="T316" s="1" t="str">
        <f t="shared" si="55"/>
        <v>Ok</v>
      </c>
      <c r="U316" s="1" t="b">
        <f t="shared" si="56"/>
        <v>0</v>
      </c>
      <c r="V316" s="1">
        <f t="shared" si="57"/>
        <v>0</v>
      </c>
      <c r="W316" s="1" t="str">
        <f>VLOOKUP(K316,Master!$G$8:$H$12,2,1)</f>
        <v>Ok</v>
      </c>
      <c r="X316" s="1" t="str">
        <f>HLOOKUP(K316,Master!$F$3:$J$4,2,1)</f>
        <v>Ok</v>
      </c>
      <c r="Y316" s="1" t="s">
        <v>615</v>
      </c>
      <c r="Z316" s="1" t="s">
        <v>835</v>
      </c>
      <c r="AA316" s="1">
        <f>SEARCH("(",Sheet7!A316,1)</f>
        <v>13</v>
      </c>
      <c r="AB316" s="1">
        <f>SEARCH(")",Sheet7!A316,1)</f>
        <v>16</v>
      </c>
      <c r="AC316" s="1" t="str">
        <f>MID(Sheet7!A316,SEARCH("(",Sheet7!A316,1)+1,SEARCH(")",Sheet7!A316,1)-SEARCH("(",Sheet7!A316,1)-1)</f>
        <v>SL</v>
      </c>
      <c r="AD316" s="1">
        <f>SEARCH(" ",Sheet7!A316,1)</f>
        <v>3</v>
      </c>
      <c r="AE316" s="1" t="str">
        <f>LEFT(Sheet7!A316,SEARCH(" ",Sheet7!A316,1)-1)</f>
        <v>PA</v>
      </c>
      <c r="AF316" s="1" t="str">
        <f>MID(Sheet7!A316,SEARCH(" ",Sheet7!A316,1)+1,SEARCH("(",Sheet7!A316,1)-SEARCH(" ",Sheet7!A316,1)-2)</f>
        <v>de Silva</v>
      </c>
      <c r="AG316" s="1">
        <f t="shared" si="58"/>
        <v>8</v>
      </c>
      <c r="AH316" s="1" t="str">
        <f t="shared" si="59"/>
        <v>DE SILVA</v>
      </c>
      <c r="AI316" s="1" t="str">
        <f t="shared" si="53"/>
        <v>PA de Silva belongs to Sri Lanka</v>
      </c>
    </row>
    <row r="317" spans="1:35" x14ac:dyDescent="0.3">
      <c r="A317" s="1">
        <v>316</v>
      </c>
      <c r="B317" s="2">
        <v>35336</v>
      </c>
      <c r="C317" t="s">
        <v>125</v>
      </c>
      <c r="D317" s="1">
        <v>100</v>
      </c>
      <c r="E317" s="1" t="s">
        <v>430</v>
      </c>
      <c r="F317" s="1" t="s">
        <v>214</v>
      </c>
      <c r="H317" s="1">
        <v>89</v>
      </c>
      <c r="I317" s="1">
        <v>17</v>
      </c>
      <c r="J317" s="1">
        <v>1</v>
      </c>
      <c r="K317" s="1">
        <v>112.35</v>
      </c>
      <c r="L317" s="1">
        <v>2</v>
      </c>
      <c r="M317" s="1" t="s">
        <v>434</v>
      </c>
      <c r="N317" s="1" t="s">
        <v>199</v>
      </c>
      <c r="O317" s="1">
        <f t="shared" si="49"/>
        <v>28</v>
      </c>
      <c r="P317" s="1">
        <f t="shared" si="50"/>
        <v>9</v>
      </c>
      <c r="Q317" s="1">
        <f t="shared" si="51"/>
        <v>1996</v>
      </c>
      <c r="R317" s="1">
        <f t="shared" si="52"/>
        <v>7</v>
      </c>
      <c r="S317" s="1" t="str">
        <f t="shared" si="54"/>
        <v>Ok</v>
      </c>
      <c r="T317" s="1" t="str">
        <f t="shared" si="55"/>
        <v>Ok</v>
      </c>
      <c r="U317" s="1" t="b">
        <f t="shared" si="56"/>
        <v>0</v>
      </c>
      <c r="V317" s="1">
        <f t="shared" si="57"/>
        <v>0</v>
      </c>
      <c r="W317" s="1" t="str">
        <f>VLOOKUP(K317,Master!$G$8:$H$12,2,1)</f>
        <v>Ok</v>
      </c>
      <c r="X317" s="1" t="str">
        <f>HLOOKUP(K317,Master!$F$3:$J$4,2,1)</f>
        <v>Ok</v>
      </c>
      <c r="Y317" s="1" t="s">
        <v>657</v>
      </c>
      <c r="Z317" s="1" t="s">
        <v>835</v>
      </c>
      <c r="AA317" s="1">
        <f>SEARCH("(",Sheet7!A317,1)</f>
        <v>18</v>
      </c>
      <c r="AB317" s="1">
        <f>SEARCH(")",Sheet7!A317,1)</f>
        <v>21</v>
      </c>
      <c r="AC317" s="1" t="str">
        <f>MID(Sheet7!A317,SEARCH("(",Sheet7!A317,1)+1,SEARCH(")",Sheet7!A317,1)-SEARCH("(",Sheet7!A317,1)-1)</f>
        <v>SL</v>
      </c>
      <c r="AD317" s="1">
        <f>SEARCH(" ",Sheet7!A317,1)</f>
        <v>3</v>
      </c>
      <c r="AE317" s="1" t="str">
        <f>LEFT(Sheet7!A317,SEARCH(" ",Sheet7!A317,1)-1)</f>
        <v>RS</v>
      </c>
      <c r="AF317" s="1" t="str">
        <f>MID(Sheet7!A317,SEARCH(" ",Sheet7!A317,1)+1,SEARCH("(",Sheet7!A317,1)-SEARCH(" ",Sheet7!A317,1)-2)</f>
        <v>Kaluwitharana</v>
      </c>
      <c r="AG317" s="1">
        <f t="shared" si="58"/>
        <v>13</v>
      </c>
      <c r="AH317" s="1" t="str">
        <f t="shared" si="59"/>
        <v>KALUWITHARANA</v>
      </c>
      <c r="AI317" s="1" t="str">
        <f t="shared" si="53"/>
        <v>RS Kaluwitharana belongs to Sri Lanka</v>
      </c>
    </row>
    <row r="318" spans="1:35" x14ac:dyDescent="0.3">
      <c r="A318" s="1">
        <v>317</v>
      </c>
      <c r="B318" s="2">
        <v>35337</v>
      </c>
      <c r="C318" t="s">
        <v>121</v>
      </c>
      <c r="D318" s="1">
        <v>124</v>
      </c>
      <c r="E318" s="1" t="s">
        <v>432</v>
      </c>
      <c r="F318" s="1">
        <v>160</v>
      </c>
      <c r="H318" s="1">
        <v>117</v>
      </c>
      <c r="I318" s="1">
        <v>12</v>
      </c>
      <c r="J318" s="1">
        <v>0</v>
      </c>
      <c r="K318" s="1">
        <v>105.98</v>
      </c>
      <c r="L318" s="1">
        <v>1</v>
      </c>
      <c r="M318" s="1" t="s">
        <v>9</v>
      </c>
      <c r="N318" s="1" t="s">
        <v>199</v>
      </c>
      <c r="O318" s="1">
        <f t="shared" si="49"/>
        <v>29</v>
      </c>
      <c r="P318" s="1">
        <f t="shared" si="50"/>
        <v>9</v>
      </c>
      <c r="Q318" s="1">
        <f t="shared" si="51"/>
        <v>1996</v>
      </c>
      <c r="R318" s="1">
        <f t="shared" si="52"/>
        <v>1</v>
      </c>
      <c r="S318" s="1" t="str">
        <f t="shared" si="54"/>
        <v>Ok</v>
      </c>
      <c r="T318" s="1" t="str">
        <f t="shared" si="55"/>
        <v>Ok</v>
      </c>
      <c r="U318" s="1" t="b">
        <f t="shared" si="56"/>
        <v>0</v>
      </c>
      <c r="V318" s="1">
        <f t="shared" si="57"/>
        <v>0</v>
      </c>
      <c r="W318" s="1" t="str">
        <f>VLOOKUP(K318,Master!$G$8:$H$12,2,1)</f>
        <v>Ok</v>
      </c>
      <c r="X318" s="1" t="str">
        <f>HLOOKUP(K318,Master!$F$3:$J$4,2,1)</f>
        <v>Ok</v>
      </c>
      <c r="Y318" s="1" t="s">
        <v>654</v>
      </c>
      <c r="Z318" s="1" t="s">
        <v>837</v>
      </c>
      <c r="AA318" s="1">
        <f>SEARCH("(",Sheet7!A318,1)</f>
        <v>13</v>
      </c>
      <c r="AB318" s="1">
        <f>SEARCH(")",Sheet7!A318,1)</f>
        <v>16</v>
      </c>
      <c r="AC318" s="1" t="str">
        <f>MID(Sheet7!A318,SEARCH("(",Sheet7!A318,1)+1,SEARCH(")",Sheet7!A318,1)-SEARCH("(",Sheet7!A318,1)-1)</f>
        <v>SA</v>
      </c>
      <c r="AD318" s="1">
        <f>SEARCH(" ",Sheet7!A318,1)</f>
        <v>3</v>
      </c>
      <c r="AE318" s="1" t="str">
        <f>LEFT(Sheet7!A318,SEARCH(" ",Sheet7!A318,1)-1)</f>
        <v>DJ</v>
      </c>
      <c r="AF318" s="1" t="str">
        <f>MID(Sheet7!A318,SEARCH(" ",Sheet7!A318,1)+1,SEARCH("(",Sheet7!A318,1)-SEARCH(" ",Sheet7!A318,1)-2)</f>
        <v>Cullinan</v>
      </c>
      <c r="AG318" s="1">
        <f t="shared" si="58"/>
        <v>8</v>
      </c>
      <c r="AH318" s="1" t="str">
        <f t="shared" si="59"/>
        <v>CULLINAN</v>
      </c>
      <c r="AI318" s="1" t="e">
        <f t="shared" si="53"/>
        <v>#N/A</v>
      </c>
    </row>
    <row r="319" spans="1:35" x14ac:dyDescent="0.3">
      <c r="A319" s="1">
        <v>318</v>
      </c>
      <c r="B319" s="2">
        <v>35337</v>
      </c>
      <c r="C319" t="s">
        <v>86</v>
      </c>
      <c r="D319" s="1">
        <v>121</v>
      </c>
      <c r="E319" s="1" t="s">
        <v>432</v>
      </c>
      <c r="F319" s="1">
        <v>160</v>
      </c>
      <c r="H319" s="1">
        <v>114</v>
      </c>
      <c r="I319" s="1">
        <v>12</v>
      </c>
      <c r="J319" s="1">
        <v>0</v>
      </c>
      <c r="K319" s="1">
        <v>106.14</v>
      </c>
      <c r="L319" s="1">
        <v>1</v>
      </c>
      <c r="M319" s="1" t="s">
        <v>9</v>
      </c>
      <c r="N319" s="1" t="s">
        <v>199</v>
      </c>
      <c r="O319" s="1">
        <f t="shared" si="49"/>
        <v>29</v>
      </c>
      <c r="P319" s="1">
        <f t="shared" si="50"/>
        <v>9</v>
      </c>
      <c r="Q319" s="1">
        <f t="shared" si="51"/>
        <v>1996</v>
      </c>
      <c r="R319" s="1">
        <f t="shared" si="52"/>
        <v>1</v>
      </c>
      <c r="S319" s="1" t="str">
        <f t="shared" si="54"/>
        <v>Ok</v>
      </c>
      <c r="T319" s="1" t="str">
        <f t="shared" si="55"/>
        <v>Ok</v>
      </c>
      <c r="U319" s="1" t="b">
        <f t="shared" si="56"/>
        <v>0</v>
      </c>
      <c r="V319" s="1">
        <f t="shared" si="57"/>
        <v>0</v>
      </c>
      <c r="W319" s="1" t="str">
        <f>VLOOKUP(K319,Master!$G$8:$H$12,2,1)</f>
        <v>Ok</v>
      </c>
      <c r="X319" s="1" t="str">
        <f>HLOOKUP(K319,Master!$F$3:$J$4,2,1)</f>
        <v>Ok</v>
      </c>
      <c r="Y319" s="1" t="s">
        <v>658</v>
      </c>
      <c r="Z319" s="1" t="s">
        <v>837</v>
      </c>
      <c r="AA319" s="1">
        <f>SEARCH("(",Sheet7!A319,1)</f>
        <v>11</v>
      </c>
      <c r="AB319" s="1">
        <f>SEARCH(")",Sheet7!A319,1)</f>
        <v>14</v>
      </c>
      <c r="AC319" s="1" t="str">
        <f>MID(Sheet7!A319,SEARCH("(",Sheet7!A319,1)+1,SEARCH(")",Sheet7!A319,1)-SEARCH("(",Sheet7!A319,1)-1)</f>
        <v>SA</v>
      </c>
      <c r="AD319" s="1">
        <f>SEARCH(" ",Sheet7!A319,1)</f>
        <v>3</v>
      </c>
      <c r="AE319" s="1" t="str">
        <f>LEFT(Sheet7!A319,SEARCH(" ",Sheet7!A319,1)-1)</f>
        <v>JN</v>
      </c>
      <c r="AF319" s="1" t="str">
        <f>MID(Sheet7!A319,SEARCH(" ",Sheet7!A319,1)+1,SEARCH("(",Sheet7!A319,1)-SEARCH(" ",Sheet7!A319,1)-2)</f>
        <v>Rhodes</v>
      </c>
      <c r="AG319" s="1">
        <f t="shared" si="58"/>
        <v>6</v>
      </c>
      <c r="AH319" s="1" t="str">
        <f t="shared" si="59"/>
        <v>RHODES</v>
      </c>
      <c r="AI319" s="1" t="e">
        <f t="shared" si="53"/>
        <v>#N/A</v>
      </c>
    </row>
    <row r="320" spans="1:35" x14ac:dyDescent="0.3">
      <c r="A320" s="1">
        <v>319</v>
      </c>
      <c r="B320" s="2">
        <v>35342</v>
      </c>
      <c r="C320" t="s">
        <v>62</v>
      </c>
      <c r="D320" s="1">
        <v>122</v>
      </c>
      <c r="E320" s="1" t="s">
        <v>432</v>
      </c>
      <c r="F320" s="1" t="s">
        <v>214</v>
      </c>
      <c r="H320" s="1">
        <v>116</v>
      </c>
      <c r="I320" s="1">
        <v>12</v>
      </c>
      <c r="J320" s="1">
        <v>2</v>
      </c>
      <c r="K320" s="1">
        <v>105.17</v>
      </c>
      <c r="L320" s="1">
        <v>2</v>
      </c>
      <c r="M320" s="1" t="s">
        <v>9</v>
      </c>
      <c r="N320" s="1" t="s">
        <v>199</v>
      </c>
      <c r="O320" s="1">
        <f t="shared" si="49"/>
        <v>4</v>
      </c>
      <c r="P320" s="1">
        <f t="shared" si="50"/>
        <v>10</v>
      </c>
      <c r="Q320" s="1">
        <f t="shared" si="51"/>
        <v>1996</v>
      </c>
      <c r="R320" s="1">
        <f t="shared" si="52"/>
        <v>6</v>
      </c>
      <c r="S320" s="1" t="str">
        <f t="shared" si="54"/>
        <v>Ok</v>
      </c>
      <c r="T320" s="1" t="str">
        <f t="shared" si="55"/>
        <v>Ok</v>
      </c>
      <c r="U320" s="1" t="b">
        <f t="shared" si="56"/>
        <v>0</v>
      </c>
      <c r="V320" s="1">
        <f t="shared" si="57"/>
        <v>0</v>
      </c>
      <c r="W320" s="1" t="str">
        <f>VLOOKUP(K320,Master!$G$8:$H$12,2,1)</f>
        <v>Ok</v>
      </c>
      <c r="X320" s="1" t="str">
        <f>HLOOKUP(K320,Master!$F$3:$J$4,2,1)</f>
        <v>Ok</v>
      </c>
      <c r="Y320" s="1" t="s">
        <v>615</v>
      </c>
      <c r="Z320" s="1" t="s">
        <v>835</v>
      </c>
      <c r="AA320" s="1">
        <f>SEARCH("(",Sheet7!A320,1)</f>
        <v>13</v>
      </c>
      <c r="AB320" s="1">
        <f>SEARCH(")",Sheet7!A320,1)</f>
        <v>16</v>
      </c>
      <c r="AC320" s="1" t="str">
        <f>MID(Sheet7!A320,SEARCH("(",Sheet7!A320,1)+1,SEARCH(")",Sheet7!A320,1)-SEARCH("(",Sheet7!A320,1)-1)</f>
        <v>SL</v>
      </c>
      <c r="AD320" s="1">
        <f>SEARCH(" ",Sheet7!A320,1)</f>
        <v>3</v>
      </c>
      <c r="AE320" s="1" t="str">
        <f>LEFT(Sheet7!A320,SEARCH(" ",Sheet7!A320,1)-1)</f>
        <v>PA</v>
      </c>
      <c r="AF320" s="1" t="str">
        <f>MID(Sheet7!A320,SEARCH(" ",Sheet7!A320,1)+1,SEARCH("(",Sheet7!A320,1)-SEARCH(" ",Sheet7!A320,1)-2)</f>
        <v>de Silva</v>
      </c>
      <c r="AG320" s="1">
        <f t="shared" si="58"/>
        <v>8</v>
      </c>
      <c r="AH320" s="1" t="str">
        <f t="shared" si="59"/>
        <v>DE SILVA</v>
      </c>
      <c r="AI320" s="1" t="str">
        <f t="shared" si="53"/>
        <v>PA de Silva belongs to Sri Lanka</v>
      </c>
    </row>
    <row r="321" spans="1:35" x14ac:dyDescent="0.3">
      <c r="A321" s="1">
        <v>320</v>
      </c>
      <c r="B321" s="2">
        <v>35342</v>
      </c>
      <c r="C321" t="s">
        <v>63</v>
      </c>
      <c r="D321" s="1">
        <v>115</v>
      </c>
      <c r="E321" s="1" t="s">
        <v>432</v>
      </c>
      <c r="F321" s="1">
        <v>176</v>
      </c>
      <c r="H321" s="1">
        <v>120</v>
      </c>
      <c r="I321" s="1">
        <v>13</v>
      </c>
      <c r="J321" s="1">
        <v>1</v>
      </c>
      <c r="K321" s="1">
        <v>95.83</v>
      </c>
      <c r="L321" s="1">
        <v>1</v>
      </c>
      <c r="M321" s="1" t="s">
        <v>13</v>
      </c>
      <c r="N321" s="1" t="s">
        <v>199</v>
      </c>
      <c r="O321" s="1">
        <f t="shared" si="49"/>
        <v>4</v>
      </c>
      <c r="P321" s="1">
        <f t="shared" si="50"/>
        <v>10</v>
      </c>
      <c r="Q321" s="1">
        <f t="shared" si="51"/>
        <v>1996</v>
      </c>
      <c r="R321" s="1">
        <f t="shared" si="52"/>
        <v>6</v>
      </c>
      <c r="S321" s="1" t="str">
        <f t="shared" si="54"/>
        <v>Slow</v>
      </c>
      <c r="T321" s="1" t="str">
        <f t="shared" si="55"/>
        <v>Ok</v>
      </c>
      <c r="U321" s="1" t="b">
        <f t="shared" si="56"/>
        <v>0</v>
      </c>
      <c r="V321" s="1">
        <f t="shared" si="57"/>
        <v>0</v>
      </c>
      <c r="W321" s="1" t="str">
        <f>VLOOKUP(K321,Master!$G$8:$H$12,2,1)</f>
        <v>Slow</v>
      </c>
      <c r="X321" s="1" t="str">
        <f>HLOOKUP(K321,Master!$F$3:$J$4,2,1)</f>
        <v>Slow</v>
      </c>
      <c r="Y321" s="1" t="s">
        <v>611</v>
      </c>
      <c r="Z321" s="1" t="s">
        <v>833</v>
      </c>
      <c r="AA321" s="1">
        <f>SEARCH("(",Sheet7!A321,1)</f>
        <v>13</v>
      </c>
      <c r="AB321" s="1">
        <f>SEARCH(")",Sheet7!A321,1)</f>
        <v>17</v>
      </c>
      <c r="AC321" s="1" t="str">
        <f>MID(Sheet7!A321,SEARCH("(",Sheet7!A321,1)+1,SEARCH(")",Sheet7!A321,1)-SEARCH("(",Sheet7!A321,1)-1)</f>
        <v>Pak</v>
      </c>
      <c r="AD321" s="1">
        <f>SEARCH(" ",Sheet7!A321,1)</f>
        <v>6</v>
      </c>
      <c r="AE321" s="1" t="str">
        <f>LEFT(Sheet7!A321,SEARCH(" ",Sheet7!A321,1)-1)</f>
        <v>Saeed</v>
      </c>
      <c r="AF321" s="1" t="str">
        <f>MID(Sheet7!A321,SEARCH(" ",Sheet7!A321,1)+1,SEARCH("(",Sheet7!A321,1)-SEARCH(" ",Sheet7!A321,1)-2)</f>
        <v>Anwar</v>
      </c>
      <c r="AG321" s="1">
        <f t="shared" si="58"/>
        <v>5</v>
      </c>
      <c r="AH321" s="1" t="str">
        <f t="shared" si="59"/>
        <v>ANWAR</v>
      </c>
      <c r="AI321" s="1" t="str">
        <f t="shared" si="53"/>
        <v>Saeed Anwar belongs to Pakistan</v>
      </c>
    </row>
    <row r="322" spans="1:35" x14ac:dyDescent="0.3">
      <c r="A322" s="1">
        <v>321</v>
      </c>
      <c r="B322" s="2">
        <v>35342</v>
      </c>
      <c r="C322" t="s">
        <v>289</v>
      </c>
      <c r="D322" s="1">
        <v>102</v>
      </c>
      <c r="E322" s="1" t="s">
        <v>432</v>
      </c>
      <c r="F322" s="1">
        <v>50</v>
      </c>
      <c r="H322" s="1">
        <v>40</v>
      </c>
      <c r="I322" s="1">
        <v>6</v>
      </c>
      <c r="J322" s="1">
        <v>11</v>
      </c>
      <c r="K322" s="1">
        <v>255</v>
      </c>
      <c r="L322" s="1">
        <v>1</v>
      </c>
      <c r="M322" s="1" t="s">
        <v>13</v>
      </c>
      <c r="N322" s="1" t="s">
        <v>199</v>
      </c>
      <c r="O322" s="1">
        <f t="shared" ref="O322:O385" si="60">DAY(B322)</f>
        <v>4</v>
      </c>
      <c r="P322" s="1">
        <f t="shared" ref="P322:P385" si="61">MONTH(B322)</f>
        <v>10</v>
      </c>
      <c r="Q322" s="1">
        <f t="shared" ref="Q322:Q385" si="62">YEAR(B322)</f>
        <v>1996</v>
      </c>
      <c r="R322" s="1">
        <f t="shared" ref="R322:R385" si="63">WEEKDAY(B322)</f>
        <v>6</v>
      </c>
      <c r="S322" s="1" t="str">
        <f t="shared" si="54"/>
        <v>Excellent</v>
      </c>
      <c r="T322" s="1" t="str">
        <f t="shared" si="55"/>
        <v>Ok</v>
      </c>
      <c r="U322" s="1" t="b">
        <f t="shared" si="56"/>
        <v>1</v>
      </c>
      <c r="V322" s="1">
        <f t="shared" si="57"/>
        <v>2</v>
      </c>
      <c r="W322" s="1" t="str">
        <f>VLOOKUP(K322,Master!$G$8:$H$12,2,1)</f>
        <v>Excellent</v>
      </c>
      <c r="X322" s="1" t="str">
        <f>HLOOKUP(K322,Master!$F$3:$J$4,2,1)</f>
        <v>Excellent</v>
      </c>
      <c r="Y322" s="1" t="s">
        <v>659</v>
      </c>
      <c r="Z322" s="1" t="s">
        <v>833</v>
      </c>
      <c r="AA322" s="1">
        <f>SEARCH("(",Sheet7!A322,1)</f>
        <v>15</v>
      </c>
      <c r="AB322" s="1">
        <f>SEARCH(")",Sheet7!A322,1)</f>
        <v>19</v>
      </c>
      <c r="AC322" s="1" t="str">
        <f>MID(Sheet7!A322,SEARCH("(",Sheet7!A322,1)+1,SEARCH(")",Sheet7!A322,1)-SEARCH("(",Sheet7!A322,1)-1)</f>
        <v>Pak</v>
      </c>
      <c r="AD322" s="1">
        <f>SEARCH(" ",Sheet7!A322,1)</f>
        <v>7</v>
      </c>
      <c r="AE322" s="1" t="str">
        <f>LEFT(Sheet7!A322,SEARCH(" ",Sheet7!A322,1)-1)</f>
        <v>Shahid</v>
      </c>
      <c r="AF322" s="1" t="str">
        <f>MID(Sheet7!A322,SEARCH(" ",Sheet7!A322,1)+1,SEARCH("(",Sheet7!A322,1)-SEARCH(" ",Sheet7!A322,1)-2)</f>
        <v>Afridi</v>
      </c>
      <c r="AG322" s="1">
        <f t="shared" si="58"/>
        <v>6</v>
      </c>
      <c r="AH322" s="1" t="str">
        <f t="shared" si="59"/>
        <v>AFRIDI</v>
      </c>
      <c r="AI322" s="1" t="str">
        <f t="shared" ref="AI322:AI385" si="64">CONCATENATE(AE322," ",AF322," belongs to ",VLOOKUP(AC322,Countries,2,0))</f>
        <v>Shahid Afridi belongs to Pakistan</v>
      </c>
    </row>
    <row r="323" spans="1:35" x14ac:dyDescent="0.3">
      <c r="A323" s="1">
        <v>322</v>
      </c>
      <c r="B323" s="2">
        <v>35344</v>
      </c>
      <c r="C323" t="s">
        <v>75</v>
      </c>
      <c r="D323" s="1">
        <v>118</v>
      </c>
      <c r="E323" s="1" t="s">
        <v>430</v>
      </c>
      <c r="F323" s="1">
        <v>170</v>
      </c>
      <c r="H323" s="1">
        <v>127</v>
      </c>
      <c r="I323" s="1">
        <v>16</v>
      </c>
      <c r="J323" s="1">
        <v>0</v>
      </c>
      <c r="K323" s="1">
        <v>92.91</v>
      </c>
      <c r="L323" s="1">
        <v>2</v>
      </c>
      <c r="M323" s="1" t="s">
        <v>9</v>
      </c>
      <c r="N323" s="1" t="s">
        <v>199</v>
      </c>
      <c r="O323" s="1">
        <f t="shared" si="60"/>
        <v>6</v>
      </c>
      <c r="P323" s="1">
        <f t="shared" si="61"/>
        <v>10</v>
      </c>
      <c r="Q323" s="1">
        <f t="shared" si="62"/>
        <v>1996</v>
      </c>
      <c r="R323" s="1">
        <f t="shared" si="63"/>
        <v>1</v>
      </c>
      <c r="S323" s="1" t="str">
        <f t="shared" ref="S323:S386" si="65">IF(K323&gt;$AK$7,$AK$13,IF(K323&gt;$AK$8,$AK$14,IF(K323&gt;$AK$9,$AK$15,IF(K323&gt;$AK$10,$AK$16,$AK$17))))</f>
        <v>Slow</v>
      </c>
      <c r="T323" s="1" t="str">
        <f t="shared" ref="T323:T386" si="66">IF(AND(D323&gt;150,K323&gt;150,J323&gt;3),"Phenominal","Ok")</f>
        <v>Ok</v>
      </c>
      <c r="U323" s="1" t="b">
        <f t="shared" ref="U323:U386" si="67">OR(D323&gt;175,K323&gt;200,J323&gt;7)</f>
        <v>0</v>
      </c>
      <c r="V323" s="1">
        <f t="shared" ref="V323:V386" si="68">SUM(D323&gt;175,J323&gt;7,K323&gt;150)</f>
        <v>0</v>
      </c>
      <c r="W323" s="1" t="str">
        <f>VLOOKUP(K323,Master!$G$8:$H$12,2,1)</f>
        <v>Slow</v>
      </c>
      <c r="X323" s="1" t="str">
        <f>HLOOKUP(K323,Master!$F$3:$J$4,2,1)</f>
        <v>Slow</v>
      </c>
      <c r="Y323" s="1" t="s">
        <v>632</v>
      </c>
      <c r="Z323" s="1" t="s">
        <v>837</v>
      </c>
      <c r="AA323" s="1">
        <f>SEARCH("(",Sheet7!A323,1)</f>
        <v>11</v>
      </c>
      <c r="AB323" s="1">
        <f>SEARCH(")",Sheet7!A323,1)</f>
        <v>14</v>
      </c>
      <c r="AC323" s="1" t="str">
        <f>MID(Sheet7!A323,SEARCH("(",Sheet7!A323,1)+1,SEARCH(")",Sheet7!A323,1)-SEARCH("(",Sheet7!A323,1)-1)</f>
        <v>SA</v>
      </c>
      <c r="AD323" s="1">
        <f>SEARCH(" ",Sheet7!A323,1)</f>
        <v>2</v>
      </c>
      <c r="AE323" s="1" t="str">
        <f>LEFT(Sheet7!A323,SEARCH(" ",Sheet7!A323,1)-1)</f>
        <v>G</v>
      </c>
      <c r="AF323" s="1" t="str">
        <f>MID(Sheet7!A323,SEARCH(" ",Sheet7!A323,1)+1,SEARCH("(",Sheet7!A323,1)-SEARCH(" ",Sheet7!A323,1)-2)</f>
        <v>Kirsten</v>
      </c>
      <c r="AG323" s="1">
        <f t="shared" ref="AG323:AG386" si="69">LEN(AF323)</f>
        <v>7</v>
      </c>
      <c r="AH323" s="1" t="str">
        <f t="shared" ref="AH323:AH386" si="70">UPPER(AF323)</f>
        <v>KIRSTEN</v>
      </c>
      <c r="AI323" s="1" t="e">
        <f t="shared" si="64"/>
        <v>#N/A</v>
      </c>
    </row>
    <row r="324" spans="1:35" x14ac:dyDescent="0.3">
      <c r="A324" s="1">
        <v>323</v>
      </c>
      <c r="B324" s="2">
        <v>35357</v>
      </c>
      <c r="C324" t="s">
        <v>75</v>
      </c>
      <c r="D324" s="1">
        <v>105</v>
      </c>
      <c r="E324" s="1" t="s">
        <v>430</v>
      </c>
      <c r="F324" s="1">
        <v>203</v>
      </c>
      <c r="H324" s="1">
        <v>134</v>
      </c>
      <c r="I324" s="1">
        <v>9</v>
      </c>
      <c r="J324" s="1">
        <v>0</v>
      </c>
      <c r="K324" s="1">
        <v>78.349999999999994</v>
      </c>
      <c r="L324" s="1">
        <v>2</v>
      </c>
      <c r="M324" s="1" t="s">
        <v>18</v>
      </c>
      <c r="N324" s="1" t="s">
        <v>5</v>
      </c>
      <c r="O324" s="1">
        <f t="shared" si="60"/>
        <v>19</v>
      </c>
      <c r="P324" s="1">
        <f t="shared" si="61"/>
        <v>10</v>
      </c>
      <c r="Q324" s="1">
        <f t="shared" si="62"/>
        <v>1996</v>
      </c>
      <c r="R324" s="1">
        <f t="shared" si="63"/>
        <v>7</v>
      </c>
      <c r="S324" s="1" t="str">
        <f t="shared" si="65"/>
        <v>Slow</v>
      </c>
      <c r="T324" s="1" t="str">
        <f t="shared" si="66"/>
        <v>Ok</v>
      </c>
      <c r="U324" s="1" t="b">
        <f t="shared" si="67"/>
        <v>0</v>
      </c>
      <c r="V324" s="1">
        <f t="shared" si="68"/>
        <v>0</v>
      </c>
      <c r="W324" s="1" t="str">
        <f>VLOOKUP(K324,Master!$G$8:$H$12,2,1)</f>
        <v>Slow</v>
      </c>
      <c r="X324" s="1" t="str">
        <f>HLOOKUP(K324,Master!$F$3:$J$4,2,1)</f>
        <v>Slow</v>
      </c>
      <c r="Y324" s="1" t="s">
        <v>632</v>
      </c>
      <c r="Z324" s="1" t="s">
        <v>837</v>
      </c>
      <c r="AA324" s="1">
        <f>SEARCH("(",Sheet7!A324,1)</f>
        <v>11</v>
      </c>
      <c r="AB324" s="1">
        <f>SEARCH(")",Sheet7!A324,1)</f>
        <v>14</v>
      </c>
      <c r="AC324" s="1" t="str">
        <f>MID(Sheet7!A324,SEARCH("(",Sheet7!A324,1)+1,SEARCH(")",Sheet7!A324,1)-SEARCH("(",Sheet7!A324,1)-1)</f>
        <v>SA</v>
      </c>
      <c r="AD324" s="1">
        <f>SEARCH(" ",Sheet7!A324,1)</f>
        <v>2</v>
      </c>
      <c r="AE324" s="1" t="str">
        <f>LEFT(Sheet7!A324,SEARCH(" ",Sheet7!A324,1)-1)</f>
        <v>G</v>
      </c>
      <c r="AF324" s="1" t="str">
        <f>MID(Sheet7!A324,SEARCH(" ",Sheet7!A324,1)+1,SEARCH("(",Sheet7!A324,1)-SEARCH(" ",Sheet7!A324,1)-2)</f>
        <v>Kirsten</v>
      </c>
      <c r="AG324" s="1">
        <f t="shared" si="69"/>
        <v>7</v>
      </c>
      <c r="AH324" s="1" t="str">
        <f t="shared" si="70"/>
        <v>KIRSTEN</v>
      </c>
      <c r="AI324" s="1" t="e">
        <f t="shared" si="64"/>
        <v>#N/A</v>
      </c>
    </row>
    <row r="325" spans="1:35" x14ac:dyDescent="0.3">
      <c r="A325" s="1">
        <v>324</v>
      </c>
      <c r="B325" s="2">
        <v>35359</v>
      </c>
      <c r="C325" t="s">
        <v>130</v>
      </c>
      <c r="D325" s="1">
        <v>105</v>
      </c>
      <c r="E325" s="1" t="s">
        <v>432</v>
      </c>
      <c r="F325" s="1">
        <v>195</v>
      </c>
      <c r="H325" s="1">
        <v>144</v>
      </c>
      <c r="I325" s="1">
        <v>9</v>
      </c>
      <c r="J325" s="1">
        <v>0</v>
      </c>
      <c r="K325" s="1">
        <v>72.91</v>
      </c>
      <c r="L325" s="1">
        <v>1</v>
      </c>
      <c r="M325" s="1" t="s">
        <v>4</v>
      </c>
      <c r="N325" s="1" t="s">
        <v>42</v>
      </c>
      <c r="O325" s="1">
        <f t="shared" si="60"/>
        <v>21</v>
      </c>
      <c r="P325" s="1">
        <f t="shared" si="61"/>
        <v>10</v>
      </c>
      <c r="Q325" s="1">
        <f t="shared" si="62"/>
        <v>1996</v>
      </c>
      <c r="R325" s="1">
        <f t="shared" si="63"/>
        <v>2</v>
      </c>
      <c r="S325" s="1" t="str">
        <f t="shared" si="65"/>
        <v>Slow</v>
      </c>
      <c r="T325" s="1" t="str">
        <f t="shared" si="66"/>
        <v>Ok</v>
      </c>
      <c r="U325" s="1" t="b">
        <f t="shared" si="67"/>
        <v>0</v>
      </c>
      <c r="V325" s="1">
        <f t="shared" si="68"/>
        <v>0</v>
      </c>
      <c r="W325" s="1" t="str">
        <f>VLOOKUP(K325,Master!$G$8:$H$12,2,1)</f>
        <v>Slow</v>
      </c>
      <c r="X325" s="1" t="str">
        <f>HLOOKUP(K325,Master!$F$3:$J$4,2,1)</f>
        <v>Slow</v>
      </c>
      <c r="Y325" s="1" t="s">
        <v>660</v>
      </c>
      <c r="Z325" s="1" t="s">
        <v>834</v>
      </c>
      <c r="AA325" s="1">
        <f>SEARCH("(",Sheet7!A325,1)</f>
        <v>11</v>
      </c>
      <c r="AB325" s="1">
        <f>SEARCH(")",Sheet7!A325,1)</f>
        <v>15</v>
      </c>
      <c r="AC325" s="1" t="str">
        <f>MID(Sheet7!A325,SEARCH("(",Sheet7!A325,1)+1,SEARCH(")",Sheet7!A325,1)-SEARCH("(",Sheet7!A325,1)-1)</f>
        <v>Aus</v>
      </c>
      <c r="AD325" s="1">
        <f>SEARCH(" ",Sheet7!A325,1)</f>
        <v>3</v>
      </c>
      <c r="AE325" s="1" t="str">
        <f>LEFT(Sheet7!A325,SEARCH(" ",Sheet7!A325,1)-1)</f>
        <v>MA</v>
      </c>
      <c r="AF325" s="1" t="str">
        <f>MID(Sheet7!A325,SEARCH(" ",Sheet7!A325,1)+1,SEARCH("(",Sheet7!A325,1)-SEARCH(" ",Sheet7!A325,1)-2)</f>
        <v>Taylor</v>
      </c>
      <c r="AG325" s="1">
        <f t="shared" si="69"/>
        <v>6</v>
      </c>
      <c r="AH325" s="1" t="str">
        <f t="shared" si="70"/>
        <v>TAYLOR</v>
      </c>
      <c r="AI325" s="1" t="str">
        <f t="shared" si="64"/>
        <v>MA Taylor belongs to Australia</v>
      </c>
    </row>
    <row r="326" spans="1:35" x14ac:dyDescent="0.3">
      <c r="A326" s="1">
        <v>325</v>
      </c>
      <c r="B326" s="2">
        <v>35361</v>
      </c>
      <c r="C326" t="s">
        <v>121</v>
      </c>
      <c r="D326" s="1">
        <v>106</v>
      </c>
      <c r="E326" s="1" t="s">
        <v>432</v>
      </c>
      <c r="F326" s="1">
        <v>193</v>
      </c>
      <c r="H326" s="1">
        <v>130</v>
      </c>
      <c r="I326" s="1">
        <v>10</v>
      </c>
      <c r="J326" s="1">
        <v>0</v>
      </c>
      <c r="K326" s="1">
        <v>81.53</v>
      </c>
      <c r="L326" s="1">
        <v>1</v>
      </c>
      <c r="M326" s="1" t="s">
        <v>4</v>
      </c>
      <c r="N326" s="1" t="s">
        <v>20</v>
      </c>
      <c r="O326" s="1">
        <f t="shared" si="60"/>
        <v>23</v>
      </c>
      <c r="P326" s="1">
        <f t="shared" si="61"/>
        <v>10</v>
      </c>
      <c r="Q326" s="1">
        <f t="shared" si="62"/>
        <v>1996</v>
      </c>
      <c r="R326" s="1">
        <f t="shared" si="63"/>
        <v>4</v>
      </c>
      <c r="S326" s="1" t="str">
        <f t="shared" si="65"/>
        <v>Slow</v>
      </c>
      <c r="T326" s="1" t="str">
        <f t="shared" si="66"/>
        <v>Ok</v>
      </c>
      <c r="U326" s="1" t="b">
        <f t="shared" si="67"/>
        <v>0</v>
      </c>
      <c r="V326" s="1">
        <f t="shared" si="68"/>
        <v>0</v>
      </c>
      <c r="W326" s="1" t="str">
        <f>VLOOKUP(K326,Master!$G$8:$H$12,2,1)</f>
        <v>Slow</v>
      </c>
      <c r="X326" s="1" t="str">
        <f>HLOOKUP(K326,Master!$F$3:$J$4,2,1)</f>
        <v>Slow</v>
      </c>
      <c r="Y326" s="1" t="s">
        <v>654</v>
      </c>
      <c r="Z326" s="1" t="s">
        <v>837</v>
      </c>
      <c r="AA326" s="1">
        <f>SEARCH("(",Sheet7!A326,1)</f>
        <v>13</v>
      </c>
      <c r="AB326" s="1">
        <f>SEARCH(")",Sheet7!A326,1)</f>
        <v>16</v>
      </c>
      <c r="AC326" s="1" t="str">
        <f>MID(Sheet7!A326,SEARCH("(",Sheet7!A326,1)+1,SEARCH(")",Sheet7!A326,1)-SEARCH("(",Sheet7!A326,1)-1)</f>
        <v>SA</v>
      </c>
      <c r="AD326" s="1">
        <f>SEARCH(" ",Sheet7!A326,1)</f>
        <v>3</v>
      </c>
      <c r="AE326" s="1" t="str">
        <f>LEFT(Sheet7!A326,SEARCH(" ",Sheet7!A326,1)-1)</f>
        <v>DJ</v>
      </c>
      <c r="AF326" s="1" t="str">
        <f>MID(Sheet7!A326,SEARCH(" ",Sheet7!A326,1)+1,SEARCH("(",Sheet7!A326,1)-SEARCH(" ",Sheet7!A326,1)-2)</f>
        <v>Cullinan</v>
      </c>
      <c r="AG326" s="1">
        <f t="shared" si="69"/>
        <v>8</v>
      </c>
      <c r="AH326" s="1" t="str">
        <f t="shared" si="70"/>
        <v>CULLINAN</v>
      </c>
      <c r="AI326" s="1" t="e">
        <f t="shared" si="64"/>
        <v>#N/A</v>
      </c>
    </row>
    <row r="327" spans="1:35" x14ac:dyDescent="0.3">
      <c r="A327" s="1">
        <v>326</v>
      </c>
      <c r="B327" s="2">
        <v>35372</v>
      </c>
      <c r="C327" t="s">
        <v>81</v>
      </c>
      <c r="D327" s="1">
        <v>117</v>
      </c>
      <c r="E327" s="1" t="s">
        <v>432</v>
      </c>
      <c r="F327" s="1" t="s">
        <v>214</v>
      </c>
      <c r="H327" s="1">
        <v>105</v>
      </c>
      <c r="I327" s="1">
        <v>10</v>
      </c>
      <c r="J327" s="1">
        <v>4</v>
      </c>
      <c r="K327" s="1">
        <v>111.42</v>
      </c>
      <c r="L327" s="1">
        <v>1</v>
      </c>
      <c r="M327" s="1" t="s">
        <v>7</v>
      </c>
      <c r="N327" s="1" t="s">
        <v>320</v>
      </c>
      <c r="O327" s="1">
        <f t="shared" si="60"/>
        <v>3</v>
      </c>
      <c r="P327" s="1">
        <f t="shared" si="61"/>
        <v>11</v>
      </c>
      <c r="Q327" s="1">
        <f t="shared" si="62"/>
        <v>1996</v>
      </c>
      <c r="R327" s="1">
        <f t="shared" si="63"/>
        <v>1</v>
      </c>
      <c r="S327" s="1" t="str">
        <f t="shared" si="65"/>
        <v>Ok</v>
      </c>
      <c r="T327" s="1" t="str">
        <f t="shared" si="66"/>
        <v>Ok</v>
      </c>
      <c r="U327" s="1" t="b">
        <f t="shared" si="67"/>
        <v>0</v>
      </c>
      <c r="V327" s="1">
        <f t="shared" si="68"/>
        <v>0</v>
      </c>
      <c r="W327" s="1" t="str">
        <f>VLOOKUP(K327,Master!$G$8:$H$12,2,1)</f>
        <v>Ok</v>
      </c>
      <c r="X327" s="1" t="str">
        <f>HLOOKUP(K327,Master!$F$3:$J$4,2,1)</f>
        <v>Ok</v>
      </c>
      <c r="Y327" s="1" t="s">
        <v>605</v>
      </c>
      <c r="Z327" s="1" t="s">
        <v>833</v>
      </c>
      <c r="AA327" s="1">
        <f>SEARCH("(",Sheet7!A327,1)</f>
        <v>12</v>
      </c>
      <c r="AB327" s="1">
        <f>SEARCH(")",Sheet7!A327,1)</f>
        <v>16</v>
      </c>
      <c r="AC327" s="1" t="str">
        <f>MID(Sheet7!A327,SEARCH("(",Sheet7!A327,1)+1,SEARCH(")",Sheet7!A327,1)-SEARCH("(",Sheet7!A327,1)-1)</f>
        <v>Pak</v>
      </c>
      <c r="AD327" s="1">
        <f>SEARCH(" ",Sheet7!A327,1)</f>
        <v>5</v>
      </c>
      <c r="AE327" s="1" t="str">
        <f>LEFT(Sheet7!A327,SEARCH(" ",Sheet7!A327,1)-1)</f>
        <v>Ijaz</v>
      </c>
      <c r="AF327" s="1" t="str">
        <f>MID(Sheet7!A327,SEARCH(" ",Sheet7!A327,1)+1,SEARCH("(",Sheet7!A327,1)-SEARCH(" ",Sheet7!A327,1)-2)</f>
        <v>Ahmed</v>
      </c>
      <c r="AG327" s="1">
        <f t="shared" si="69"/>
        <v>5</v>
      </c>
      <c r="AH327" s="1" t="str">
        <f t="shared" si="70"/>
        <v>AHMED</v>
      </c>
      <c r="AI327" s="1" t="str">
        <f t="shared" si="64"/>
        <v>Ijaz Ahmed belongs to Pakistan</v>
      </c>
    </row>
    <row r="328" spans="1:35" x14ac:dyDescent="0.3">
      <c r="A328" s="1">
        <v>327</v>
      </c>
      <c r="B328" s="2">
        <v>35379</v>
      </c>
      <c r="C328" t="s">
        <v>63</v>
      </c>
      <c r="D328" s="1">
        <v>104</v>
      </c>
      <c r="E328" s="1" t="s">
        <v>430</v>
      </c>
      <c r="F328" s="1" t="s">
        <v>214</v>
      </c>
      <c r="H328" s="1">
        <v>132</v>
      </c>
      <c r="I328" s="1">
        <v>3</v>
      </c>
      <c r="J328" s="1">
        <v>2</v>
      </c>
      <c r="K328" s="1">
        <v>78.78</v>
      </c>
      <c r="L328" s="1">
        <v>2</v>
      </c>
      <c r="M328" s="1" t="s">
        <v>31</v>
      </c>
      <c r="N328" s="1" t="s">
        <v>14</v>
      </c>
      <c r="O328" s="1">
        <f t="shared" si="60"/>
        <v>10</v>
      </c>
      <c r="P328" s="1">
        <f t="shared" si="61"/>
        <v>11</v>
      </c>
      <c r="Q328" s="1">
        <f t="shared" si="62"/>
        <v>1996</v>
      </c>
      <c r="R328" s="1">
        <f t="shared" si="63"/>
        <v>1</v>
      </c>
      <c r="S328" s="1" t="str">
        <f t="shared" si="65"/>
        <v>Slow</v>
      </c>
      <c r="T328" s="1" t="str">
        <f t="shared" si="66"/>
        <v>Ok</v>
      </c>
      <c r="U328" s="1" t="b">
        <f t="shared" si="67"/>
        <v>0</v>
      </c>
      <c r="V328" s="1">
        <f t="shared" si="68"/>
        <v>0</v>
      </c>
      <c r="W328" s="1" t="str">
        <f>VLOOKUP(K328,Master!$G$8:$H$12,2,1)</f>
        <v>Slow</v>
      </c>
      <c r="X328" s="1" t="str">
        <f>HLOOKUP(K328,Master!$F$3:$J$4,2,1)</f>
        <v>Slow</v>
      </c>
      <c r="Y328" s="1" t="s">
        <v>611</v>
      </c>
      <c r="Z328" s="1" t="s">
        <v>833</v>
      </c>
      <c r="AA328" s="1">
        <f>SEARCH("(",Sheet7!A328,1)</f>
        <v>13</v>
      </c>
      <c r="AB328" s="1">
        <f>SEARCH(")",Sheet7!A328,1)</f>
        <v>17</v>
      </c>
      <c r="AC328" s="1" t="str">
        <f>MID(Sheet7!A328,SEARCH("(",Sheet7!A328,1)+1,SEARCH(")",Sheet7!A328,1)-SEARCH("(",Sheet7!A328,1)-1)</f>
        <v>Pak</v>
      </c>
      <c r="AD328" s="1">
        <f>SEARCH(" ",Sheet7!A328,1)</f>
        <v>6</v>
      </c>
      <c r="AE328" s="1" t="str">
        <f>LEFT(Sheet7!A328,SEARCH(" ",Sheet7!A328,1)-1)</f>
        <v>Saeed</v>
      </c>
      <c r="AF328" s="1" t="str">
        <f>MID(Sheet7!A328,SEARCH(" ",Sheet7!A328,1)+1,SEARCH("(",Sheet7!A328,1)-SEARCH(" ",Sheet7!A328,1)-2)</f>
        <v>Anwar</v>
      </c>
      <c r="AG328" s="1">
        <f t="shared" si="69"/>
        <v>5</v>
      </c>
      <c r="AH328" s="1" t="str">
        <f t="shared" si="70"/>
        <v>ANWAR</v>
      </c>
      <c r="AI328" s="1" t="str">
        <f t="shared" si="64"/>
        <v>Saeed Anwar belongs to Pakistan</v>
      </c>
    </row>
    <row r="329" spans="1:35" x14ac:dyDescent="0.3">
      <c r="A329" s="1">
        <v>328</v>
      </c>
      <c r="B329" s="2">
        <v>35381</v>
      </c>
      <c r="C329" t="s">
        <v>63</v>
      </c>
      <c r="D329" s="1">
        <v>112</v>
      </c>
      <c r="E329" s="1" t="s">
        <v>430</v>
      </c>
      <c r="F329" s="1" t="s">
        <v>214</v>
      </c>
      <c r="H329" s="1">
        <v>125</v>
      </c>
      <c r="I329" s="1">
        <v>7</v>
      </c>
      <c r="J329" s="1">
        <v>1</v>
      </c>
      <c r="K329" s="1">
        <v>89.6</v>
      </c>
      <c r="L329" s="1">
        <v>2</v>
      </c>
      <c r="M329" s="1" t="s">
        <v>13</v>
      </c>
      <c r="N329" s="1" t="s">
        <v>14</v>
      </c>
      <c r="O329" s="1">
        <f t="shared" si="60"/>
        <v>12</v>
      </c>
      <c r="P329" s="1">
        <f t="shared" si="61"/>
        <v>11</v>
      </c>
      <c r="Q329" s="1">
        <f t="shared" si="62"/>
        <v>1996</v>
      </c>
      <c r="R329" s="1">
        <f t="shared" si="63"/>
        <v>3</v>
      </c>
      <c r="S329" s="1" t="str">
        <f t="shared" si="65"/>
        <v>Slow</v>
      </c>
      <c r="T329" s="1" t="str">
        <f t="shared" si="66"/>
        <v>Ok</v>
      </c>
      <c r="U329" s="1" t="b">
        <f t="shared" si="67"/>
        <v>0</v>
      </c>
      <c r="V329" s="1">
        <f t="shared" si="68"/>
        <v>0</v>
      </c>
      <c r="W329" s="1" t="str">
        <f>VLOOKUP(K329,Master!$G$8:$H$12,2,1)</f>
        <v>Slow</v>
      </c>
      <c r="X329" s="1" t="str">
        <f>HLOOKUP(K329,Master!$F$3:$J$4,2,1)</f>
        <v>Slow</v>
      </c>
      <c r="Y329" s="1" t="s">
        <v>611</v>
      </c>
      <c r="Z329" s="1" t="s">
        <v>833</v>
      </c>
      <c r="AA329" s="1">
        <f>SEARCH("(",Sheet7!A329,1)</f>
        <v>13</v>
      </c>
      <c r="AB329" s="1">
        <f>SEARCH(")",Sheet7!A329,1)</f>
        <v>17</v>
      </c>
      <c r="AC329" s="1" t="str">
        <f>MID(Sheet7!A329,SEARCH("(",Sheet7!A329,1)+1,SEARCH(")",Sheet7!A329,1)-SEARCH("(",Sheet7!A329,1)-1)</f>
        <v>Pak</v>
      </c>
      <c r="AD329" s="1">
        <f>SEARCH(" ",Sheet7!A329,1)</f>
        <v>6</v>
      </c>
      <c r="AE329" s="1" t="str">
        <f>LEFT(Sheet7!A329,SEARCH(" ",Sheet7!A329,1)-1)</f>
        <v>Saeed</v>
      </c>
      <c r="AF329" s="1" t="str">
        <f>MID(Sheet7!A329,SEARCH(" ",Sheet7!A329,1)+1,SEARCH("(",Sheet7!A329,1)-SEARCH(" ",Sheet7!A329,1)-2)</f>
        <v>Anwar</v>
      </c>
      <c r="AG329" s="1">
        <f t="shared" si="69"/>
        <v>5</v>
      </c>
      <c r="AH329" s="1" t="str">
        <f t="shared" si="70"/>
        <v>ANWAR</v>
      </c>
      <c r="AI329" s="1" t="str">
        <f t="shared" si="64"/>
        <v>Saeed Anwar belongs to Pakistan</v>
      </c>
    </row>
    <row r="330" spans="1:35" x14ac:dyDescent="0.3">
      <c r="A330" s="1">
        <v>329</v>
      </c>
      <c r="B330" s="2">
        <v>35413</v>
      </c>
      <c r="C330" t="s">
        <v>60</v>
      </c>
      <c r="D330" s="1">
        <v>114</v>
      </c>
      <c r="E330" s="1" t="s">
        <v>432</v>
      </c>
      <c r="F330" s="1">
        <v>157</v>
      </c>
      <c r="H330" s="1">
        <v>126</v>
      </c>
      <c r="I330" s="1">
        <v>14</v>
      </c>
      <c r="J330" s="1">
        <v>0</v>
      </c>
      <c r="K330" s="1">
        <v>90.47</v>
      </c>
      <c r="L330" s="1">
        <v>1</v>
      </c>
      <c r="M330" s="1" t="s">
        <v>15</v>
      </c>
      <c r="N330" s="1" t="s">
        <v>55</v>
      </c>
      <c r="O330" s="1">
        <f t="shared" si="60"/>
        <v>14</v>
      </c>
      <c r="P330" s="1">
        <f t="shared" si="61"/>
        <v>12</v>
      </c>
      <c r="Q330" s="1">
        <f t="shared" si="62"/>
        <v>1996</v>
      </c>
      <c r="R330" s="1">
        <f t="shared" si="63"/>
        <v>7</v>
      </c>
      <c r="S330" s="1" t="str">
        <f t="shared" si="65"/>
        <v>Slow</v>
      </c>
      <c r="T330" s="1" t="str">
        <f t="shared" si="66"/>
        <v>Ok</v>
      </c>
      <c r="U330" s="1" t="b">
        <f t="shared" si="67"/>
        <v>0</v>
      </c>
      <c r="V330" s="1">
        <f t="shared" si="68"/>
        <v>0</v>
      </c>
      <c r="W330" s="1" t="str">
        <f>VLOOKUP(K330,Master!$G$8:$H$12,2,1)</f>
        <v>Slow</v>
      </c>
      <c r="X330" s="1" t="str">
        <f>HLOOKUP(K330,Master!$F$3:$J$4,2,1)</f>
        <v>Slow</v>
      </c>
      <c r="Y330" s="1" t="s">
        <v>635</v>
      </c>
      <c r="Z330" s="1" t="s">
        <v>4</v>
      </c>
      <c r="AA330" s="1">
        <f>SEARCH("(",Sheet7!A330,1)</f>
        <v>14</v>
      </c>
      <c r="AB330" s="1">
        <f>SEARCH(")",Sheet7!A330,1)</f>
        <v>20</v>
      </c>
      <c r="AC330" s="1" t="str">
        <f>MID(Sheet7!A330,SEARCH("(",Sheet7!A330,1)+1,SEARCH(")",Sheet7!A330,1)-SEARCH("(",Sheet7!A330,1)-1)</f>
        <v>India</v>
      </c>
      <c r="AD330" s="1">
        <f>SEARCH(" ",Sheet7!A330,1)</f>
        <v>3</v>
      </c>
      <c r="AE330" s="1" t="str">
        <f>LEFT(Sheet7!A330,SEARCH(" ",Sheet7!A330,1)-1)</f>
        <v>SR</v>
      </c>
      <c r="AF330" s="1" t="str">
        <f>MID(Sheet7!A330,SEARCH(" ",Sheet7!A330,1)+1,SEARCH("(",Sheet7!A330,1)-SEARCH(" ",Sheet7!A330,1)-2)</f>
        <v>Tendulkar</v>
      </c>
      <c r="AG330" s="1">
        <f t="shared" si="69"/>
        <v>9</v>
      </c>
      <c r="AH330" s="1" t="str">
        <f t="shared" si="70"/>
        <v>TENDULKAR</v>
      </c>
      <c r="AI330" s="1" t="e">
        <f t="shared" si="64"/>
        <v>#N/A</v>
      </c>
    </row>
    <row r="331" spans="1:35" x14ac:dyDescent="0.3">
      <c r="A331" s="1">
        <v>330</v>
      </c>
      <c r="B331" s="2">
        <v>35435</v>
      </c>
      <c r="C331" t="s">
        <v>88</v>
      </c>
      <c r="D331" s="1">
        <v>110</v>
      </c>
      <c r="E331" s="1" t="s">
        <v>430</v>
      </c>
      <c r="F331" s="1">
        <v>164</v>
      </c>
      <c r="H331" s="1">
        <v>109</v>
      </c>
      <c r="I331" s="1">
        <v>10</v>
      </c>
      <c r="J331" s="1">
        <v>1</v>
      </c>
      <c r="K331" s="1">
        <v>100.91</v>
      </c>
      <c r="L331" s="1">
        <v>2</v>
      </c>
      <c r="M331" s="1" t="s">
        <v>18</v>
      </c>
      <c r="N331" s="1" t="s">
        <v>40</v>
      </c>
      <c r="O331" s="1">
        <f t="shared" si="60"/>
        <v>5</v>
      </c>
      <c r="P331" s="1">
        <f t="shared" si="61"/>
        <v>1</v>
      </c>
      <c r="Q331" s="1">
        <f t="shared" si="62"/>
        <v>1997</v>
      </c>
      <c r="R331" s="1">
        <f t="shared" si="63"/>
        <v>1</v>
      </c>
      <c r="S331" s="1" t="str">
        <f t="shared" si="65"/>
        <v>Ok</v>
      </c>
      <c r="T331" s="1" t="str">
        <f t="shared" si="66"/>
        <v>Ok</v>
      </c>
      <c r="U331" s="1" t="b">
        <f t="shared" si="67"/>
        <v>0</v>
      </c>
      <c r="V331" s="1">
        <f t="shared" si="68"/>
        <v>0</v>
      </c>
      <c r="W331" s="1" t="str">
        <f>VLOOKUP(K331,Master!$G$8:$H$12,2,1)</f>
        <v>Ok</v>
      </c>
      <c r="X331" s="1" t="str">
        <f>HLOOKUP(K331,Master!$F$3:$J$4,2,1)</f>
        <v>Ok</v>
      </c>
      <c r="Y331" s="1" t="s">
        <v>600</v>
      </c>
      <c r="Z331" s="1" t="s">
        <v>831</v>
      </c>
      <c r="AA331" s="1">
        <f>SEARCH("(",Sheet7!A331,1)</f>
        <v>11</v>
      </c>
      <c r="AB331" s="1">
        <f>SEARCH(")",Sheet7!A331,1)</f>
        <v>14</v>
      </c>
      <c r="AC331" s="1" t="str">
        <f>MID(Sheet7!A331,SEARCH("(",Sheet7!A331,1)+1,SEARCH(")",Sheet7!A331,1)-SEARCH("(",Sheet7!A331,1)-1)</f>
        <v>WI</v>
      </c>
      <c r="AD331" s="1">
        <f>SEARCH(" ",Sheet7!A331,1)</f>
        <v>3</v>
      </c>
      <c r="AE331" s="1" t="str">
        <f>LEFT(Sheet7!A331,SEARCH(" ",Sheet7!A331,1)-1)</f>
        <v>CL</v>
      </c>
      <c r="AF331" s="1" t="str">
        <f>MID(Sheet7!A331,SEARCH(" ",Sheet7!A331,1)+1,SEARCH("(",Sheet7!A331,1)-SEARCH(" ",Sheet7!A331,1)-2)</f>
        <v>Hooper</v>
      </c>
      <c r="AG331" s="1">
        <f t="shared" si="69"/>
        <v>6</v>
      </c>
      <c r="AH331" s="1" t="str">
        <f t="shared" si="70"/>
        <v>HOOPER</v>
      </c>
      <c r="AI331" s="1" t="str">
        <f t="shared" si="64"/>
        <v>CL Hooper belongs to West Indies</v>
      </c>
    </row>
    <row r="332" spans="1:35" x14ac:dyDescent="0.3">
      <c r="A332" s="1">
        <v>331</v>
      </c>
      <c r="B332" s="2">
        <v>35435</v>
      </c>
      <c r="C332" t="s">
        <v>67</v>
      </c>
      <c r="D332" s="1">
        <v>102</v>
      </c>
      <c r="E332" s="1" t="s">
        <v>432</v>
      </c>
      <c r="F332" s="1">
        <v>163</v>
      </c>
      <c r="H332" s="1">
        <v>114</v>
      </c>
      <c r="I332" s="1">
        <v>5</v>
      </c>
      <c r="J332" s="1">
        <v>2</v>
      </c>
      <c r="K332" s="1">
        <v>89.47</v>
      </c>
      <c r="L332" s="1">
        <v>1</v>
      </c>
      <c r="M332" s="1" t="s">
        <v>11</v>
      </c>
      <c r="N332" s="1" t="s">
        <v>40</v>
      </c>
      <c r="O332" s="1">
        <f t="shared" si="60"/>
        <v>5</v>
      </c>
      <c r="P332" s="1">
        <f t="shared" si="61"/>
        <v>1</v>
      </c>
      <c r="Q332" s="1">
        <f t="shared" si="62"/>
        <v>1997</v>
      </c>
      <c r="R332" s="1">
        <f t="shared" si="63"/>
        <v>1</v>
      </c>
      <c r="S332" s="1" t="str">
        <f t="shared" si="65"/>
        <v>Slow</v>
      </c>
      <c r="T332" s="1" t="str">
        <f t="shared" si="66"/>
        <v>Ok</v>
      </c>
      <c r="U332" s="1" t="b">
        <f t="shared" si="67"/>
        <v>0</v>
      </c>
      <c r="V332" s="1">
        <f t="shared" si="68"/>
        <v>0</v>
      </c>
      <c r="W332" s="1" t="str">
        <f>VLOOKUP(K332,Master!$G$8:$H$12,2,1)</f>
        <v>Slow</v>
      </c>
      <c r="X332" s="1" t="str">
        <f>HLOOKUP(K332,Master!$F$3:$J$4,2,1)</f>
        <v>Slow</v>
      </c>
      <c r="Y332" s="1" t="s">
        <v>628</v>
      </c>
      <c r="Z332" s="1" t="s">
        <v>834</v>
      </c>
      <c r="AA332" s="1">
        <f>SEARCH("(",Sheet7!A332,1)</f>
        <v>10</v>
      </c>
      <c r="AB332" s="1">
        <f>SEARCH(")",Sheet7!A332,1)</f>
        <v>14</v>
      </c>
      <c r="AC332" s="1" t="str">
        <f>MID(Sheet7!A332,SEARCH("(",Sheet7!A332,1)+1,SEARCH(")",Sheet7!A332,1)-SEARCH("(",Sheet7!A332,1)-1)</f>
        <v>Aus</v>
      </c>
      <c r="AD332" s="1">
        <f>SEARCH(" ",Sheet7!A332,1)</f>
        <v>3</v>
      </c>
      <c r="AE332" s="1" t="str">
        <f>LEFT(Sheet7!A332,SEARCH(" ",Sheet7!A332,1)-1)</f>
        <v>ME</v>
      </c>
      <c r="AF332" s="1" t="str">
        <f>MID(Sheet7!A332,SEARCH(" ",Sheet7!A332,1)+1,SEARCH("(",Sheet7!A332,1)-SEARCH(" ",Sheet7!A332,1)-2)</f>
        <v>Waugh</v>
      </c>
      <c r="AG332" s="1">
        <f t="shared" si="69"/>
        <v>5</v>
      </c>
      <c r="AH332" s="1" t="str">
        <f t="shared" si="70"/>
        <v>WAUGH</v>
      </c>
      <c r="AI332" s="1" t="str">
        <f t="shared" si="64"/>
        <v>ME Waugh belongs to Australia</v>
      </c>
    </row>
    <row r="333" spans="1:35" x14ac:dyDescent="0.3">
      <c r="A333" s="1">
        <v>332</v>
      </c>
      <c r="B333" s="2">
        <v>35435</v>
      </c>
      <c r="C333" t="s">
        <v>224</v>
      </c>
      <c r="D333" s="1">
        <v>102</v>
      </c>
      <c r="E333" s="1" t="s">
        <v>432</v>
      </c>
      <c r="F333" s="1">
        <v>128</v>
      </c>
      <c r="H333" s="1">
        <v>114</v>
      </c>
      <c r="I333" s="1">
        <v>8</v>
      </c>
      <c r="J333" s="1">
        <v>2</v>
      </c>
      <c r="K333" s="1">
        <v>89.47</v>
      </c>
      <c r="L333" s="1">
        <v>2</v>
      </c>
      <c r="M333" s="1" t="s">
        <v>18</v>
      </c>
      <c r="N333" s="1" t="s">
        <v>40</v>
      </c>
      <c r="O333" s="1">
        <f t="shared" si="60"/>
        <v>5</v>
      </c>
      <c r="P333" s="1">
        <f t="shared" si="61"/>
        <v>1</v>
      </c>
      <c r="Q333" s="1">
        <f t="shared" si="62"/>
        <v>1997</v>
      </c>
      <c r="R333" s="1">
        <f t="shared" si="63"/>
        <v>1</v>
      </c>
      <c r="S333" s="1" t="str">
        <f t="shared" si="65"/>
        <v>Slow</v>
      </c>
      <c r="T333" s="1" t="str">
        <f t="shared" si="66"/>
        <v>Ok</v>
      </c>
      <c r="U333" s="1" t="b">
        <f t="shared" si="67"/>
        <v>0</v>
      </c>
      <c r="V333" s="1">
        <f t="shared" si="68"/>
        <v>0</v>
      </c>
      <c r="W333" s="1" t="str">
        <f>VLOOKUP(K333,Master!$G$8:$H$12,2,1)</f>
        <v>Slow</v>
      </c>
      <c r="X333" s="1" t="str">
        <f>HLOOKUP(K333,Master!$F$3:$J$4,2,1)</f>
        <v>Slow</v>
      </c>
      <c r="Y333" s="1" t="s">
        <v>626</v>
      </c>
      <c r="Z333" s="1" t="s">
        <v>831</v>
      </c>
      <c r="AA333" s="1">
        <f>SEARCH("(",Sheet7!A333,1)</f>
        <v>9</v>
      </c>
      <c r="AB333" s="1">
        <f>SEARCH(")",Sheet7!A333,1)</f>
        <v>12</v>
      </c>
      <c r="AC333" s="1" t="str">
        <f>MID(Sheet7!A333,SEARCH("(",Sheet7!A333,1)+1,SEARCH(")",Sheet7!A333,1)-SEARCH("(",Sheet7!A333,1)-1)</f>
        <v>WI</v>
      </c>
      <c r="AD333" s="1">
        <f>SEARCH(" ",Sheet7!A333,1)</f>
        <v>3</v>
      </c>
      <c r="AE333" s="1" t="str">
        <f>LEFT(Sheet7!A333,SEARCH(" ",Sheet7!A333,1)-1)</f>
        <v>BC</v>
      </c>
      <c r="AF333" s="1" t="str">
        <f>MID(Sheet7!A333,SEARCH(" ",Sheet7!A333,1)+1,SEARCH("(",Sheet7!A333,1)-SEARCH(" ",Sheet7!A333,1)-2)</f>
        <v>Lara</v>
      </c>
      <c r="AG333" s="1">
        <f t="shared" si="69"/>
        <v>4</v>
      </c>
      <c r="AH333" s="1" t="str">
        <f t="shared" si="70"/>
        <v>LARA</v>
      </c>
      <c r="AI333" s="1" t="str">
        <f t="shared" si="64"/>
        <v>BC Lara belongs to West Indies</v>
      </c>
    </row>
    <row r="334" spans="1:35" x14ac:dyDescent="0.3">
      <c r="A334" s="1">
        <v>333</v>
      </c>
      <c r="B334" s="2">
        <v>35440</v>
      </c>
      <c r="C334" t="s">
        <v>224</v>
      </c>
      <c r="D334" s="1">
        <v>103</v>
      </c>
      <c r="E334" s="1" t="s">
        <v>430</v>
      </c>
      <c r="F334" s="1">
        <v>146</v>
      </c>
      <c r="H334" s="1">
        <v>116</v>
      </c>
      <c r="I334" s="1">
        <v>10</v>
      </c>
      <c r="J334" s="1">
        <v>0</v>
      </c>
      <c r="K334" s="1">
        <v>88.79</v>
      </c>
      <c r="L334" s="1">
        <v>2</v>
      </c>
      <c r="M334" s="1" t="s">
        <v>9</v>
      </c>
      <c r="N334" s="1" t="s">
        <v>201</v>
      </c>
      <c r="O334" s="1">
        <f t="shared" si="60"/>
        <v>10</v>
      </c>
      <c r="P334" s="1">
        <f t="shared" si="61"/>
        <v>1</v>
      </c>
      <c r="Q334" s="1">
        <f t="shared" si="62"/>
        <v>1997</v>
      </c>
      <c r="R334" s="1">
        <f t="shared" si="63"/>
        <v>6</v>
      </c>
      <c r="S334" s="1" t="str">
        <f t="shared" si="65"/>
        <v>Slow</v>
      </c>
      <c r="T334" s="1" t="str">
        <f t="shared" si="66"/>
        <v>Ok</v>
      </c>
      <c r="U334" s="1" t="b">
        <f t="shared" si="67"/>
        <v>0</v>
      </c>
      <c r="V334" s="1">
        <f t="shared" si="68"/>
        <v>0</v>
      </c>
      <c r="W334" s="1" t="str">
        <f>VLOOKUP(K334,Master!$G$8:$H$12,2,1)</f>
        <v>Slow</v>
      </c>
      <c r="X334" s="1" t="str">
        <f>HLOOKUP(K334,Master!$F$3:$J$4,2,1)</f>
        <v>Slow</v>
      </c>
      <c r="Y334" s="1" t="s">
        <v>626</v>
      </c>
      <c r="Z334" s="1" t="s">
        <v>831</v>
      </c>
      <c r="AA334" s="1">
        <f>SEARCH("(",Sheet7!A334,1)</f>
        <v>9</v>
      </c>
      <c r="AB334" s="1">
        <f>SEARCH(")",Sheet7!A334,1)</f>
        <v>12</v>
      </c>
      <c r="AC334" s="1" t="str">
        <f>MID(Sheet7!A334,SEARCH("(",Sheet7!A334,1)+1,SEARCH(")",Sheet7!A334,1)-SEARCH("(",Sheet7!A334,1)-1)</f>
        <v>WI</v>
      </c>
      <c r="AD334" s="1">
        <f>SEARCH(" ",Sheet7!A334,1)</f>
        <v>3</v>
      </c>
      <c r="AE334" s="1" t="str">
        <f>LEFT(Sheet7!A334,SEARCH(" ",Sheet7!A334,1)-1)</f>
        <v>BC</v>
      </c>
      <c r="AF334" s="1" t="str">
        <f>MID(Sheet7!A334,SEARCH(" ",Sheet7!A334,1)+1,SEARCH("(",Sheet7!A334,1)-SEARCH(" ",Sheet7!A334,1)-2)</f>
        <v>Lara</v>
      </c>
      <c r="AG334" s="1">
        <f t="shared" si="69"/>
        <v>4</v>
      </c>
      <c r="AH334" s="1" t="str">
        <f t="shared" si="70"/>
        <v>LARA</v>
      </c>
      <c r="AI334" s="1" t="str">
        <f t="shared" si="64"/>
        <v>BC Lara belongs to West Indies</v>
      </c>
    </row>
    <row r="335" spans="1:35" x14ac:dyDescent="0.3">
      <c r="A335" s="1">
        <v>334</v>
      </c>
      <c r="B335" s="2">
        <v>35470</v>
      </c>
      <c r="C335" t="s">
        <v>60</v>
      </c>
      <c r="D335" s="1">
        <v>104</v>
      </c>
      <c r="E335" s="1" t="s">
        <v>432</v>
      </c>
      <c r="F335" s="1">
        <v>121</v>
      </c>
      <c r="H335" s="1">
        <v>97</v>
      </c>
      <c r="I335" s="1">
        <v>8</v>
      </c>
      <c r="J335" s="1">
        <v>1</v>
      </c>
      <c r="K335" s="1">
        <v>107.21</v>
      </c>
      <c r="L335" s="1">
        <v>2</v>
      </c>
      <c r="M335" s="1" t="s">
        <v>7</v>
      </c>
      <c r="N335" s="1" t="s">
        <v>254</v>
      </c>
      <c r="O335" s="1">
        <f t="shared" si="60"/>
        <v>9</v>
      </c>
      <c r="P335" s="1">
        <f t="shared" si="61"/>
        <v>2</v>
      </c>
      <c r="Q335" s="1">
        <f t="shared" si="62"/>
        <v>1997</v>
      </c>
      <c r="R335" s="1">
        <f t="shared" si="63"/>
        <v>1</v>
      </c>
      <c r="S335" s="1" t="str">
        <f t="shared" si="65"/>
        <v>Ok</v>
      </c>
      <c r="T335" s="1" t="str">
        <f t="shared" si="66"/>
        <v>Ok</v>
      </c>
      <c r="U335" s="1" t="b">
        <f t="shared" si="67"/>
        <v>0</v>
      </c>
      <c r="V335" s="1">
        <f t="shared" si="68"/>
        <v>0</v>
      </c>
      <c r="W335" s="1" t="str">
        <f>VLOOKUP(K335,Master!$G$8:$H$12,2,1)</f>
        <v>Ok</v>
      </c>
      <c r="X335" s="1" t="str">
        <f>HLOOKUP(K335,Master!$F$3:$J$4,2,1)</f>
        <v>Ok</v>
      </c>
      <c r="Y335" s="1" t="s">
        <v>635</v>
      </c>
      <c r="Z335" s="1" t="s">
        <v>4</v>
      </c>
      <c r="AA335" s="1">
        <f>SEARCH("(",Sheet7!A335,1)</f>
        <v>14</v>
      </c>
      <c r="AB335" s="1">
        <f>SEARCH(")",Sheet7!A335,1)</f>
        <v>20</v>
      </c>
      <c r="AC335" s="1" t="str">
        <f>MID(Sheet7!A335,SEARCH("(",Sheet7!A335,1)+1,SEARCH(")",Sheet7!A335,1)-SEARCH("(",Sheet7!A335,1)-1)</f>
        <v>India</v>
      </c>
      <c r="AD335" s="1">
        <f>SEARCH(" ",Sheet7!A335,1)</f>
        <v>3</v>
      </c>
      <c r="AE335" s="1" t="str">
        <f>LEFT(Sheet7!A335,SEARCH(" ",Sheet7!A335,1)-1)</f>
        <v>SR</v>
      </c>
      <c r="AF335" s="1" t="str">
        <f>MID(Sheet7!A335,SEARCH(" ",Sheet7!A335,1)+1,SEARCH("(",Sheet7!A335,1)-SEARCH(" ",Sheet7!A335,1)-2)</f>
        <v>Tendulkar</v>
      </c>
      <c r="AG335" s="1">
        <f t="shared" si="69"/>
        <v>9</v>
      </c>
      <c r="AH335" s="1" t="str">
        <f t="shared" si="70"/>
        <v>TENDULKAR</v>
      </c>
      <c r="AI335" s="1" t="e">
        <f t="shared" si="64"/>
        <v>#N/A</v>
      </c>
    </row>
    <row r="336" spans="1:35" x14ac:dyDescent="0.3">
      <c r="A336" s="1">
        <v>335</v>
      </c>
      <c r="B336" s="2">
        <v>35520</v>
      </c>
      <c r="C336" t="s">
        <v>67</v>
      </c>
      <c r="D336" s="1">
        <v>115</v>
      </c>
      <c r="E336" s="1" t="s">
        <v>430</v>
      </c>
      <c r="F336" s="1">
        <v>187</v>
      </c>
      <c r="H336" s="1">
        <v>125</v>
      </c>
      <c r="I336" s="1">
        <v>8</v>
      </c>
      <c r="J336" s="1">
        <v>3</v>
      </c>
      <c r="K336" s="1">
        <v>92</v>
      </c>
      <c r="L336" s="1">
        <v>2</v>
      </c>
      <c r="M336" s="1" t="s">
        <v>15</v>
      </c>
      <c r="N336" s="1" t="s">
        <v>263</v>
      </c>
      <c r="O336" s="1">
        <f t="shared" si="60"/>
        <v>31</v>
      </c>
      <c r="P336" s="1">
        <f t="shared" si="61"/>
        <v>3</v>
      </c>
      <c r="Q336" s="1">
        <f t="shared" si="62"/>
        <v>1997</v>
      </c>
      <c r="R336" s="1">
        <f t="shared" si="63"/>
        <v>2</v>
      </c>
      <c r="S336" s="1" t="str">
        <f t="shared" si="65"/>
        <v>Slow</v>
      </c>
      <c r="T336" s="1" t="str">
        <f t="shared" si="66"/>
        <v>Ok</v>
      </c>
      <c r="U336" s="1" t="b">
        <f t="shared" si="67"/>
        <v>0</v>
      </c>
      <c r="V336" s="1">
        <f t="shared" si="68"/>
        <v>0</v>
      </c>
      <c r="W336" s="1" t="str">
        <f>VLOOKUP(K336,Master!$G$8:$H$12,2,1)</f>
        <v>Slow</v>
      </c>
      <c r="X336" s="1" t="str">
        <f>HLOOKUP(K336,Master!$F$3:$J$4,2,1)</f>
        <v>Slow</v>
      </c>
      <c r="Y336" s="1" t="s">
        <v>628</v>
      </c>
      <c r="Z336" s="1" t="s">
        <v>834</v>
      </c>
      <c r="AA336" s="1">
        <f>SEARCH("(",Sheet7!A336,1)</f>
        <v>10</v>
      </c>
      <c r="AB336" s="1">
        <f>SEARCH(")",Sheet7!A336,1)</f>
        <v>14</v>
      </c>
      <c r="AC336" s="1" t="str">
        <f>MID(Sheet7!A336,SEARCH("(",Sheet7!A336,1)+1,SEARCH(")",Sheet7!A336,1)-SEARCH("(",Sheet7!A336,1)-1)</f>
        <v>Aus</v>
      </c>
      <c r="AD336" s="1">
        <f>SEARCH(" ",Sheet7!A336,1)</f>
        <v>3</v>
      </c>
      <c r="AE336" s="1" t="str">
        <f>LEFT(Sheet7!A336,SEARCH(" ",Sheet7!A336,1)-1)</f>
        <v>ME</v>
      </c>
      <c r="AF336" s="1" t="str">
        <f>MID(Sheet7!A336,SEARCH(" ",Sheet7!A336,1)+1,SEARCH("(",Sheet7!A336,1)-SEARCH(" ",Sheet7!A336,1)-2)</f>
        <v>Waugh</v>
      </c>
      <c r="AG336" s="1">
        <f t="shared" si="69"/>
        <v>5</v>
      </c>
      <c r="AH336" s="1" t="str">
        <f t="shared" si="70"/>
        <v>WAUGH</v>
      </c>
      <c r="AI336" s="1" t="str">
        <f t="shared" si="64"/>
        <v>ME Waugh belongs to Australia</v>
      </c>
    </row>
    <row r="337" spans="1:35" x14ac:dyDescent="0.3">
      <c r="A337" s="1">
        <v>336</v>
      </c>
      <c r="B337" s="2">
        <v>35527</v>
      </c>
      <c r="C337" t="s">
        <v>62</v>
      </c>
      <c r="D337" s="1">
        <v>134</v>
      </c>
      <c r="E337" s="1" t="s">
        <v>432</v>
      </c>
      <c r="F337" s="1" t="s">
        <v>214</v>
      </c>
      <c r="H337" s="1">
        <v>131</v>
      </c>
      <c r="I337" s="1">
        <v>11</v>
      </c>
      <c r="J337" s="1">
        <v>4</v>
      </c>
      <c r="K337" s="1">
        <v>102.29</v>
      </c>
      <c r="L337" s="1">
        <v>1</v>
      </c>
      <c r="M337" s="1" t="s">
        <v>9</v>
      </c>
      <c r="N337" s="1" t="s">
        <v>14</v>
      </c>
      <c r="O337" s="1">
        <f t="shared" si="60"/>
        <v>7</v>
      </c>
      <c r="P337" s="1">
        <f t="shared" si="61"/>
        <v>4</v>
      </c>
      <c r="Q337" s="1">
        <f t="shared" si="62"/>
        <v>1997</v>
      </c>
      <c r="R337" s="1">
        <f t="shared" si="63"/>
        <v>2</v>
      </c>
      <c r="S337" s="1" t="str">
        <f t="shared" si="65"/>
        <v>Ok</v>
      </c>
      <c r="T337" s="1" t="str">
        <f t="shared" si="66"/>
        <v>Ok</v>
      </c>
      <c r="U337" s="1" t="b">
        <f t="shared" si="67"/>
        <v>0</v>
      </c>
      <c r="V337" s="1">
        <f t="shared" si="68"/>
        <v>0</v>
      </c>
      <c r="W337" s="1" t="str">
        <f>VLOOKUP(K337,Master!$G$8:$H$12,2,1)</f>
        <v>Ok</v>
      </c>
      <c r="X337" s="1" t="str">
        <f>HLOOKUP(K337,Master!$F$3:$J$4,2,1)</f>
        <v>Ok</v>
      </c>
      <c r="Y337" s="1" t="s">
        <v>615</v>
      </c>
      <c r="Z337" s="1" t="s">
        <v>835</v>
      </c>
      <c r="AA337" s="1">
        <f>SEARCH("(",Sheet7!A337,1)</f>
        <v>13</v>
      </c>
      <c r="AB337" s="1">
        <f>SEARCH(")",Sheet7!A337,1)</f>
        <v>16</v>
      </c>
      <c r="AC337" s="1" t="str">
        <f>MID(Sheet7!A337,SEARCH("(",Sheet7!A337,1)+1,SEARCH(")",Sheet7!A337,1)-SEARCH("(",Sheet7!A337,1)-1)</f>
        <v>SL</v>
      </c>
      <c r="AD337" s="1">
        <f>SEARCH(" ",Sheet7!A337,1)</f>
        <v>3</v>
      </c>
      <c r="AE337" s="1" t="str">
        <f>LEFT(Sheet7!A337,SEARCH(" ",Sheet7!A337,1)-1)</f>
        <v>PA</v>
      </c>
      <c r="AF337" s="1" t="str">
        <f>MID(Sheet7!A337,SEARCH(" ",Sheet7!A337,1)+1,SEARCH("(",Sheet7!A337,1)-SEARCH(" ",Sheet7!A337,1)-2)</f>
        <v>de Silva</v>
      </c>
      <c r="AG337" s="1">
        <f t="shared" si="69"/>
        <v>8</v>
      </c>
      <c r="AH337" s="1" t="str">
        <f t="shared" si="70"/>
        <v>DE SILVA</v>
      </c>
      <c r="AI337" s="1" t="str">
        <f t="shared" si="64"/>
        <v>PA de Silva belongs to Sri Lanka</v>
      </c>
    </row>
    <row r="338" spans="1:35" x14ac:dyDescent="0.3">
      <c r="A338" s="1">
        <v>337</v>
      </c>
      <c r="B338" s="2">
        <v>35530</v>
      </c>
      <c r="C338" t="s">
        <v>74</v>
      </c>
      <c r="D338" s="1">
        <v>103</v>
      </c>
      <c r="E338" s="1" t="s">
        <v>432</v>
      </c>
      <c r="F338" s="1">
        <v>140</v>
      </c>
      <c r="H338" s="1">
        <v>95</v>
      </c>
      <c r="I338" s="1">
        <v>8</v>
      </c>
      <c r="J338" s="1">
        <v>1</v>
      </c>
      <c r="K338" s="1">
        <v>108.42</v>
      </c>
      <c r="L338" s="1">
        <v>2</v>
      </c>
      <c r="M338" s="1" t="s">
        <v>15</v>
      </c>
      <c r="N338" s="1" t="s">
        <v>33</v>
      </c>
      <c r="O338" s="1">
        <f t="shared" si="60"/>
        <v>10</v>
      </c>
      <c r="P338" s="1">
        <f t="shared" si="61"/>
        <v>4</v>
      </c>
      <c r="Q338" s="1">
        <f t="shared" si="62"/>
        <v>1997</v>
      </c>
      <c r="R338" s="1">
        <f t="shared" si="63"/>
        <v>5</v>
      </c>
      <c r="S338" s="1" t="str">
        <f t="shared" si="65"/>
        <v>Ok</v>
      </c>
      <c r="T338" s="1" t="str">
        <f t="shared" si="66"/>
        <v>Ok</v>
      </c>
      <c r="U338" s="1" t="b">
        <f t="shared" si="67"/>
        <v>0</v>
      </c>
      <c r="V338" s="1">
        <f t="shared" si="68"/>
        <v>0</v>
      </c>
      <c r="W338" s="1" t="str">
        <f>VLOOKUP(K338,Master!$G$8:$H$12,2,1)</f>
        <v>Ok</v>
      </c>
      <c r="X338" s="1" t="str">
        <f>HLOOKUP(K338,Master!$F$3:$J$4,2,1)</f>
        <v>Ok</v>
      </c>
      <c r="Y338" s="1" t="s">
        <v>661</v>
      </c>
      <c r="Z338" s="1" t="s">
        <v>834</v>
      </c>
      <c r="AA338" s="1">
        <f>SEARCH("(",Sheet7!A338,1)</f>
        <v>10</v>
      </c>
      <c r="AB338" s="1">
        <f>SEARCH(")",Sheet7!A338,1)</f>
        <v>14</v>
      </c>
      <c r="AC338" s="1" t="str">
        <f>MID(Sheet7!A338,SEARCH("(",Sheet7!A338,1)+1,SEARCH(")",Sheet7!A338,1)-SEARCH("(",Sheet7!A338,1)-1)</f>
        <v>Aus</v>
      </c>
      <c r="AD338" s="1">
        <f>SEARCH(" ",Sheet7!A338,1)</f>
        <v>3</v>
      </c>
      <c r="AE338" s="1" t="str">
        <f>LEFT(Sheet7!A338,SEARCH(" ",Sheet7!A338,1)-1)</f>
        <v>MG</v>
      </c>
      <c r="AF338" s="1" t="str">
        <f>MID(Sheet7!A338,SEARCH(" ",Sheet7!A338,1)+1,SEARCH("(",Sheet7!A338,1)-SEARCH(" ",Sheet7!A338,1)-2)</f>
        <v>Bevan</v>
      </c>
      <c r="AG338" s="1">
        <f t="shared" si="69"/>
        <v>5</v>
      </c>
      <c r="AH338" s="1" t="str">
        <f t="shared" si="70"/>
        <v>BEVAN</v>
      </c>
      <c r="AI338" s="1" t="str">
        <f t="shared" si="64"/>
        <v>MG Bevan belongs to Australia</v>
      </c>
    </row>
    <row r="339" spans="1:35" x14ac:dyDescent="0.3">
      <c r="A339" s="1">
        <v>338</v>
      </c>
      <c r="B339" s="2">
        <v>35553</v>
      </c>
      <c r="C339" t="s">
        <v>64</v>
      </c>
      <c r="D339" s="1">
        <v>109</v>
      </c>
      <c r="E339" s="1" t="s">
        <v>430</v>
      </c>
      <c r="F339" s="1">
        <v>176</v>
      </c>
      <c r="H339" s="1">
        <v>134</v>
      </c>
      <c r="I339" s="1">
        <v>15</v>
      </c>
      <c r="J339" s="1">
        <v>1</v>
      </c>
      <c r="K339" s="1">
        <v>81.34</v>
      </c>
      <c r="L339" s="1">
        <v>2</v>
      </c>
      <c r="M339" s="1" t="s">
        <v>4</v>
      </c>
      <c r="N339" s="1" t="s">
        <v>198</v>
      </c>
      <c r="O339" s="1">
        <f t="shared" si="60"/>
        <v>3</v>
      </c>
      <c r="P339" s="1">
        <f t="shared" si="61"/>
        <v>5</v>
      </c>
      <c r="Q339" s="1">
        <f t="shared" si="62"/>
        <v>1997</v>
      </c>
      <c r="R339" s="1">
        <f t="shared" si="63"/>
        <v>7</v>
      </c>
      <c r="S339" s="1" t="str">
        <f t="shared" si="65"/>
        <v>Slow</v>
      </c>
      <c r="T339" s="1" t="str">
        <f t="shared" si="66"/>
        <v>Ok</v>
      </c>
      <c r="U339" s="1" t="b">
        <f t="shared" si="67"/>
        <v>0</v>
      </c>
      <c r="V339" s="1">
        <f t="shared" si="68"/>
        <v>0</v>
      </c>
      <c r="W339" s="1" t="str">
        <f>VLOOKUP(K339,Master!$G$8:$H$12,2,1)</f>
        <v>Slow</v>
      </c>
      <c r="X339" s="1" t="str">
        <f>HLOOKUP(K339,Master!$F$3:$J$4,2,1)</f>
        <v>Slow</v>
      </c>
      <c r="Y339" s="1" t="s">
        <v>662</v>
      </c>
      <c r="Z339" s="1" t="s">
        <v>831</v>
      </c>
      <c r="AA339" s="1">
        <f>SEARCH("(",Sheet7!A339,1)</f>
        <v>15</v>
      </c>
      <c r="AB339" s="1">
        <f>SEARCH(")",Sheet7!A339,1)</f>
        <v>18</v>
      </c>
      <c r="AC339" s="1" t="str">
        <f>MID(Sheet7!A339,SEARCH("(",Sheet7!A339,1)+1,SEARCH(")",Sheet7!A339,1)-SEARCH("(",Sheet7!A339,1)-1)</f>
        <v>WI</v>
      </c>
      <c r="AD339" s="1">
        <f>SEARCH(" ",Sheet7!A339,1)</f>
        <v>2</v>
      </c>
      <c r="AE339" s="1" t="str">
        <f>LEFT(Sheet7!A339,SEARCH(" ",Sheet7!A339,1)-1)</f>
        <v>S</v>
      </c>
      <c r="AF339" s="1" t="str">
        <f>MID(Sheet7!A339,SEARCH(" ",Sheet7!A339,1)+1,SEARCH("(",Sheet7!A339,1)-SEARCH(" ",Sheet7!A339,1)-2)</f>
        <v>Chanderpaul</v>
      </c>
      <c r="AG339" s="1">
        <f t="shared" si="69"/>
        <v>11</v>
      </c>
      <c r="AH339" s="1" t="str">
        <f t="shared" si="70"/>
        <v>CHANDERPAUL</v>
      </c>
      <c r="AI339" s="1" t="str">
        <f t="shared" si="64"/>
        <v>S Chanderpaul belongs to West Indies</v>
      </c>
    </row>
    <row r="340" spans="1:35" x14ac:dyDescent="0.3">
      <c r="A340" s="1">
        <v>339</v>
      </c>
      <c r="B340" s="2">
        <v>35559</v>
      </c>
      <c r="C340" t="s">
        <v>73</v>
      </c>
      <c r="D340" s="1">
        <v>117</v>
      </c>
      <c r="E340" s="1" t="s">
        <v>432</v>
      </c>
      <c r="F340" s="1">
        <v>171</v>
      </c>
      <c r="H340" s="1">
        <v>132</v>
      </c>
      <c r="I340" s="1">
        <v>9</v>
      </c>
      <c r="J340" s="1">
        <v>2</v>
      </c>
      <c r="K340" s="1">
        <v>88.63</v>
      </c>
      <c r="L340" s="1">
        <v>1</v>
      </c>
      <c r="M340" s="1" t="s">
        <v>9</v>
      </c>
      <c r="N340" s="1" t="s">
        <v>267</v>
      </c>
      <c r="O340" s="1">
        <f t="shared" si="60"/>
        <v>9</v>
      </c>
      <c r="P340" s="1">
        <f t="shared" si="61"/>
        <v>5</v>
      </c>
      <c r="Q340" s="1">
        <f t="shared" si="62"/>
        <v>1997</v>
      </c>
      <c r="R340" s="1">
        <f t="shared" si="63"/>
        <v>6</v>
      </c>
      <c r="S340" s="1" t="str">
        <f t="shared" si="65"/>
        <v>Slow</v>
      </c>
      <c r="T340" s="1" t="str">
        <f t="shared" si="66"/>
        <v>Ok</v>
      </c>
      <c r="U340" s="1" t="b">
        <f t="shared" si="67"/>
        <v>0</v>
      </c>
      <c r="V340" s="1">
        <f t="shared" si="68"/>
        <v>0</v>
      </c>
      <c r="W340" s="1" t="str">
        <f>VLOOKUP(K340,Master!$G$8:$H$12,2,1)</f>
        <v>Slow</v>
      </c>
      <c r="X340" s="1" t="str">
        <f>HLOOKUP(K340,Master!$F$3:$J$4,2,1)</f>
        <v>Slow</v>
      </c>
      <c r="Y340" s="1" t="s">
        <v>649</v>
      </c>
      <c r="Z340" s="1" t="s">
        <v>832</v>
      </c>
      <c r="AA340" s="1">
        <f>SEARCH("(",Sheet7!A340,1)</f>
        <v>10</v>
      </c>
      <c r="AB340" s="1">
        <f>SEARCH(")",Sheet7!A340,1)</f>
        <v>13</v>
      </c>
      <c r="AC340" s="1" t="str">
        <f>MID(Sheet7!A340,SEARCH("(",Sheet7!A340,1)+1,SEARCH(")",Sheet7!A340,1)-SEARCH("(",Sheet7!A340,1)-1)</f>
        <v>NZ</v>
      </c>
      <c r="AD340" s="1">
        <f>SEARCH(" ",Sheet7!A340,1)</f>
        <v>3</v>
      </c>
      <c r="AE340" s="1" t="str">
        <f>LEFT(Sheet7!A340,SEARCH(" ",Sheet7!A340,1)-1)</f>
        <v>NJ</v>
      </c>
      <c r="AF340" s="1" t="str">
        <f>MID(Sheet7!A340,SEARCH(" ",Sheet7!A340,1)+1,SEARCH("(",Sheet7!A340,1)-SEARCH(" ",Sheet7!A340,1)-2)</f>
        <v>Astle</v>
      </c>
      <c r="AG340" s="1">
        <f t="shared" si="69"/>
        <v>5</v>
      </c>
      <c r="AH340" s="1" t="str">
        <f t="shared" si="70"/>
        <v>ASTLE</v>
      </c>
      <c r="AI340" s="1" t="str">
        <f t="shared" si="64"/>
        <v>NJ Astle belongs to New Zealand</v>
      </c>
    </row>
    <row r="341" spans="1:35" x14ac:dyDescent="0.3">
      <c r="A341" s="1">
        <v>340</v>
      </c>
      <c r="B341" s="2">
        <v>35564</v>
      </c>
      <c r="C341" t="s">
        <v>60</v>
      </c>
      <c r="D341" s="1">
        <v>117</v>
      </c>
      <c r="E341" s="1" t="s">
        <v>432</v>
      </c>
      <c r="F341" s="1">
        <v>188</v>
      </c>
      <c r="H341" s="1">
        <v>137</v>
      </c>
      <c r="I341" s="1">
        <v>13</v>
      </c>
      <c r="J341" s="1">
        <v>2</v>
      </c>
      <c r="K341" s="1">
        <v>85.4</v>
      </c>
      <c r="L341" s="1">
        <v>2</v>
      </c>
      <c r="M341" s="1" t="s">
        <v>31</v>
      </c>
      <c r="N341" s="1" t="s">
        <v>42</v>
      </c>
      <c r="O341" s="1">
        <f t="shared" si="60"/>
        <v>14</v>
      </c>
      <c r="P341" s="1">
        <f t="shared" si="61"/>
        <v>5</v>
      </c>
      <c r="Q341" s="1">
        <f t="shared" si="62"/>
        <v>1997</v>
      </c>
      <c r="R341" s="1">
        <f t="shared" si="63"/>
        <v>4</v>
      </c>
      <c r="S341" s="1" t="str">
        <f t="shared" si="65"/>
        <v>Slow</v>
      </c>
      <c r="T341" s="1" t="str">
        <f t="shared" si="66"/>
        <v>Ok</v>
      </c>
      <c r="U341" s="1" t="b">
        <f t="shared" si="67"/>
        <v>0</v>
      </c>
      <c r="V341" s="1">
        <f t="shared" si="68"/>
        <v>0</v>
      </c>
      <c r="W341" s="1" t="str">
        <f>VLOOKUP(K341,Master!$G$8:$H$12,2,1)</f>
        <v>Slow</v>
      </c>
      <c r="X341" s="1" t="str">
        <f>HLOOKUP(K341,Master!$F$3:$J$4,2,1)</f>
        <v>Slow</v>
      </c>
      <c r="Y341" s="1" t="s">
        <v>635</v>
      </c>
      <c r="Z341" s="1" t="s">
        <v>4</v>
      </c>
      <c r="AA341" s="1">
        <f>SEARCH("(",Sheet7!A341,1)</f>
        <v>14</v>
      </c>
      <c r="AB341" s="1">
        <f>SEARCH(")",Sheet7!A341,1)</f>
        <v>20</v>
      </c>
      <c r="AC341" s="1" t="str">
        <f>MID(Sheet7!A341,SEARCH("(",Sheet7!A341,1)+1,SEARCH(")",Sheet7!A341,1)-SEARCH("(",Sheet7!A341,1)-1)</f>
        <v>India</v>
      </c>
      <c r="AD341" s="1">
        <f>SEARCH(" ",Sheet7!A341,1)</f>
        <v>3</v>
      </c>
      <c r="AE341" s="1" t="str">
        <f>LEFT(Sheet7!A341,SEARCH(" ",Sheet7!A341,1)-1)</f>
        <v>SR</v>
      </c>
      <c r="AF341" s="1" t="str">
        <f>MID(Sheet7!A341,SEARCH(" ",Sheet7!A341,1)+1,SEARCH("(",Sheet7!A341,1)-SEARCH(" ",Sheet7!A341,1)-2)</f>
        <v>Tendulkar</v>
      </c>
      <c r="AG341" s="1">
        <f t="shared" si="69"/>
        <v>9</v>
      </c>
      <c r="AH341" s="1" t="str">
        <f t="shared" si="70"/>
        <v>TENDULKAR</v>
      </c>
      <c r="AI341" s="1" t="e">
        <f t="shared" si="64"/>
        <v>#N/A</v>
      </c>
    </row>
    <row r="342" spans="1:35" x14ac:dyDescent="0.3">
      <c r="A342" s="1">
        <v>341</v>
      </c>
      <c r="B342" s="2">
        <v>35567</v>
      </c>
      <c r="C342" t="s">
        <v>216</v>
      </c>
      <c r="D342" s="1">
        <v>151</v>
      </c>
      <c r="E342" s="1" t="s">
        <v>430</v>
      </c>
      <c r="F342" s="1">
        <v>189</v>
      </c>
      <c r="H342" s="1">
        <v>120</v>
      </c>
      <c r="I342" s="1">
        <v>17</v>
      </c>
      <c r="J342" s="1">
        <v>4</v>
      </c>
      <c r="K342" s="1">
        <v>125.83</v>
      </c>
      <c r="L342" s="1">
        <v>2</v>
      </c>
      <c r="M342" s="1" t="s">
        <v>4</v>
      </c>
      <c r="N342" s="1" t="s">
        <v>55</v>
      </c>
      <c r="O342" s="1">
        <f t="shared" si="60"/>
        <v>17</v>
      </c>
      <c r="P342" s="1">
        <f t="shared" si="61"/>
        <v>5</v>
      </c>
      <c r="Q342" s="1">
        <f t="shared" si="62"/>
        <v>1997</v>
      </c>
      <c r="R342" s="1">
        <f t="shared" si="63"/>
        <v>7</v>
      </c>
      <c r="S342" s="1" t="str">
        <f t="shared" si="65"/>
        <v>Ok</v>
      </c>
      <c r="T342" s="1" t="str">
        <f t="shared" si="66"/>
        <v>Ok</v>
      </c>
      <c r="U342" s="1" t="b">
        <f t="shared" si="67"/>
        <v>0</v>
      </c>
      <c r="V342" s="1">
        <f t="shared" si="68"/>
        <v>0</v>
      </c>
      <c r="W342" s="1" t="str">
        <f>VLOOKUP(K342,Master!$G$8:$H$12,2,1)</f>
        <v>Ok</v>
      </c>
      <c r="X342" s="1" t="str">
        <f>HLOOKUP(K342,Master!$F$3:$J$4,2,1)</f>
        <v>Ok</v>
      </c>
      <c r="Y342" s="1" t="s">
        <v>640</v>
      </c>
      <c r="Z342" s="1" t="s">
        <v>835</v>
      </c>
      <c r="AA342" s="1">
        <f>SEARCH("(",Sheet7!A342,1)</f>
        <v>15</v>
      </c>
      <c r="AB342" s="1">
        <f>SEARCH(")",Sheet7!A342,1)</f>
        <v>18</v>
      </c>
      <c r="AC342" s="1" t="str">
        <f>MID(Sheet7!A342,SEARCH("(",Sheet7!A342,1)+1,SEARCH(")",Sheet7!A342,1)-SEARCH("(",Sheet7!A342,1)-1)</f>
        <v>SL</v>
      </c>
      <c r="AD342" s="1">
        <f>SEARCH(" ",Sheet7!A342,1)</f>
        <v>3</v>
      </c>
      <c r="AE342" s="1" t="str">
        <f>LEFT(Sheet7!A342,SEARCH(" ",Sheet7!A342,1)-1)</f>
        <v>ST</v>
      </c>
      <c r="AF342" s="1" t="str">
        <f>MID(Sheet7!A342,SEARCH(" ",Sheet7!A342,1)+1,SEARCH("(",Sheet7!A342,1)-SEARCH(" ",Sheet7!A342,1)-2)</f>
        <v>Jayasuriya</v>
      </c>
      <c r="AG342" s="1">
        <f t="shared" si="69"/>
        <v>10</v>
      </c>
      <c r="AH342" s="1" t="str">
        <f t="shared" si="70"/>
        <v>JAYASURIYA</v>
      </c>
      <c r="AI342" s="1" t="str">
        <f t="shared" si="64"/>
        <v>ST Jayasuriya belongs to Sri Lanka</v>
      </c>
    </row>
    <row r="343" spans="1:35" x14ac:dyDescent="0.3">
      <c r="A343" s="1">
        <v>342</v>
      </c>
      <c r="B343" s="2">
        <v>35571</v>
      </c>
      <c r="C343" t="s">
        <v>230</v>
      </c>
      <c r="D343" s="1">
        <v>107</v>
      </c>
      <c r="E343" s="1" t="s">
        <v>432</v>
      </c>
      <c r="F343" s="1">
        <v>199</v>
      </c>
      <c r="H343" s="1">
        <v>116</v>
      </c>
      <c r="I343" s="1">
        <v>10</v>
      </c>
      <c r="J343" s="1">
        <v>0</v>
      </c>
      <c r="K343" s="1">
        <v>92.24</v>
      </c>
      <c r="L343" s="1">
        <v>2</v>
      </c>
      <c r="M343" s="1" t="s">
        <v>9</v>
      </c>
      <c r="N343" s="1" t="s">
        <v>10</v>
      </c>
      <c r="O343" s="1">
        <f t="shared" si="60"/>
        <v>21</v>
      </c>
      <c r="P343" s="1">
        <f t="shared" si="61"/>
        <v>5</v>
      </c>
      <c r="Q343" s="1">
        <f t="shared" si="62"/>
        <v>1997</v>
      </c>
      <c r="R343" s="1">
        <f t="shared" si="63"/>
        <v>4</v>
      </c>
      <c r="S343" s="1" t="str">
        <f t="shared" si="65"/>
        <v>Slow</v>
      </c>
      <c r="T343" s="1" t="str">
        <f t="shared" si="66"/>
        <v>Ok</v>
      </c>
      <c r="U343" s="1" t="b">
        <f t="shared" si="67"/>
        <v>0</v>
      </c>
      <c r="V343" s="1">
        <f t="shared" si="68"/>
        <v>0</v>
      </c>
      <c r="W343" s="1" t="str">
        <f>VLOOKUP(K343,Master!$G$8:$H$12,2,1)</f>
        <v>Slow</v>
      </c>
      <c r="X343" s="1" t="str">
        <f>HLOOKUP(K343,Master!$F$3:$J$4,2,1)</f>
        <v>Slow</v>
      </c>
      <c r="Y343" s="1" t="s">
        <v>663</v>
      </c>
      <c r="Z343" s="1" t="s">
        <v>4</v>
      </c>
      <c r="AA343" s="1">
        <f>SEARCH("(",Sheet7!A343,1)</f>
        <v>10</v>
      </c>
      <c r="AB343" s="1">
        <f>SEARCH(")",Sheet7!A343,1)</f>
        <v>16</v>
      </c>
      <c r="AC343" s="1" t="str">
        <f>MID(Sheet7!A343,SEARCH("(",Sheet7!A343,1)+1,SEARCH(")",Sheet7!A343,1)-SEARCH("(",Sheet7!A343,1)-1)</f>
        <v>India</v>
      </c>
      <c r="AD343" s="1">
        <f>SEARCH(" ",Sheet7!A343,1)</f>
        <v>2</v>
      </c>
      <c r="AE343" s="1" t="str">
        <f>LEFT(Sheet7!A343,SEARCH(" ",Sheet7!A343,1)-1)</f>
        <v>R</v>
      </c>
      <c r="AF343" s="1" t="str">
        <f>MID(Sheet7!A343,SEARCH(" ",Sheet7!A343,1)+1,SEARCH("(",Sheet7!A343,1)-SEARCH(" ",Sheet7!A343,1)-2)</f>
        <v>Dravid</v>
      </c>
      <c r="AG343" s="1">
        <f t="shared" si="69"/>
        <v>6</v>
      </c>
      <c r="AH343" s="1" t="str">
        <f t="shared" si="70"/>
        <v>DRAVID</v>
      </c>
      <c r="AI343" s="1" t="e">
        <f t="shared" si="64"/>
        <v>#N/A</v>
      </c>
    </row>
    <row r="344" spans="1:35" x14ac:dyDescent="0.3">
      <c r="A344" s="1">
        <v>343</v>
      </c>
      <c r="B344" s="2">
        <v>35571</v>
      </c>
      <c r="C344" t="s">
        <v>63</v>
      </c>
      <c r="D344" s="1">
        <v>194</v>
      </c>
      <c r="E344" s="1" t="s">
        <v>432</v>
      </c>
      <c r="F344" s="1">
        <v>206</v>
      </c>
      <c r="H344" s="1">
        <v>146</v>
      </c>
      <c r="I344" s="1">
        <v>22</v>
      </c>
      <c r="J344" s="1">
        <v>5</v>
      </c>
      <c r="K344" s="1">
        <v>132.87</v>
      </c>
      <c r="L344" s="1">
        <v>1</v>
      </c>
      <c r="M344" s="2" t="s">
        <v>4</v>
      </c>
      <c r="N344" s="1" t="s">
        <v>10</v>
      </c>
      <c r="O344" s="1">
        <f t="shared" si="60"/>
        <v>21</v>
      </c>
      <c r="P344" s="1">
        <f t="shared" si="61"/>
        <v>5</v>
      </c>
      <c r="Q344" s="1">
        <f t="shared" si="62"/>
        <v>1997</v>
      </c>
      <c r="R344" s="1">
        <f t="shared" si="63"/>
        <v>4</v>
      </c>
      <c r="S344" s="1" t="str">
        <f t="shared" si="65"/>
        <v>Ok</v>
      </c>
      <c r="T344" s="1" t="str">
        <f t="shared" si="66"/>
        <v>Ok</v>
      </c>
      <c r="U344" s="1" t="b">
        <f t="shared" si="67"/>
        <v>1</v>
      </c>
      <c r="V344" s="1">
        <f t="shared" si="68"/>
        <v>1</v>
      </c>
      <c r="W344" s="1" t="str">
        <f>VLOOKUP(K344,Master!$G$8:$H$12,2,1)</f>
        <v>Ok</v>
      </c>
      <c r="X344" s="1" t="str">
        <f>HLOOKUP(K344,Master!$F$3:$J$4,2,1)</f>
        <v>Ok</v>
      </c>
      <c r="Y344" s="1" t="s">
        <v>611</v>
      </c>
      <c r="Z344" s="1" t="s">
        <v>833</v>
      </c>
      <c r="AA344" s="1">
        <f>SEARCH("(",Sheet7!A344,1)</f>
        <v>13</v>
      </c>
      <c r="AB344" s="1">
        <f>SEARCH(")",Sheet7!A344,1)</f>
        <v>17</v>
      </c>
      <c r="AC344" s="1" t="str">
        <f>MID(Sheet7!A344,SEARCH("(",Sheet7!A344,1)+1,SEARCH(")",Sheet7!A344,1)-SEARCH("(",Sheet7!A344,1)-1)</f>
        <v>Pak</v>
      </c>
      <c r="AD344" s="1">
        <f>SEARCH(" ",Sheet7!A344,1)</f>
        <v>6</v>
      </c>
      <c r="AE344" s="1" t="str">
        <f>LEFT(Sheet7!A344,SEARCH(" ",Sheet7!A344,1)-1)</f>
        <v>Saeed</v>
      </c>
      <c r="AF344" s="1" t="str">
        <f>MID(Sheet7!A344,SEARCH(" ",Sheet7!A344,1)+1,SEARCH("(",Sheet7!A344,1)-SEARCH(" ",Sheet7!A344,1)-2)</f>
        <v>Anwar</v>
      </c>
      <c r="AG344" s="1">
        <f t="shared" si="69"/>
        <v>5</v>
      </c>
      <c r="AH344" s="1" t="str">
        <f t="shared" si="70"/>
        <v>ANWAR</v>
      </c>
      <c r="AI344" s="1" t="str">
        <f t="shared" si="64"/>
        <v>Saeed Anwar belongs to Pakistan</v>
      </c>
    </row>
    <row r="345" spans="1:35" x14ac:dyDescent="0.3">
      <c r="A345" s="1">
        <v>344</v>
      </c>
      <c r="B345" s="2">
        <v>35574</v>
      </c>
      <c r="C345" t="s">
        <v>190</v>
      </c>
      <c r="D345" s="1">
        <v>113</v>
      </c>
      <c r="E345" s="1" t="s">
        <v>430</v>
      </c>
      <c r="F345" s="1">
        <v>200</v>
      </c>
      <c r="H345" s="1">
        <v>149</v>
      </c>
      <c r="I345" s="1">
        <v>10</v>
      </c>
      <c r="J345" s="1">
        <v>0</v>
      </c>
      <c r="K345" s="1">
        <v>75.83</v>
      </c>
      <c r="L345" s="1">
        <v>2</v>
      </c>
      <c r="M345" s="1" t="s">
        <v>18</v>
      </c>
      <c r="N345" s="1" t="s">
        <v>208</v>
      </c>
      <c r="O345" s="1">
        <f t="shared" si="60"/>
        <v>24</v>
      </c>
      <c r="P345" s="1">
        <f t="shared" si="61"/>
        <v>5</v>
      </c>
      <c r="Q345" s="1">
        <f t="shared" si="62"/>
        <v>1997</v>
      </c>
      <c r="R345" s="1">
        <f t="shared" si="63"/>
        <v>7</v>
      </c>
      <c r="S345" s="1" t="str">
        <f t="shared" si="65"/>
        <v>Slow</v>
      </c>
      <c r="T345" s="1" t="str">
        <f t="shared" si="66"/>
        <v>Ok</v>
      </c>
      <c r="U345" s="1" t="b">
        <f t="shared" si="67"/>
        <v>0</v>
      </c>
      <c r="V345" s="1">
        <f t="shared" si="68"/>
        <v>0</v>
      </c>
      <c r="W345" s="1" t="str">
        <f>VLOOKUP(K345,Master!$G$8:$H$12,2,1)</f>
        <v>Slow</v>
      </c>
      <c r="X345" s="1" t="str">
        <f>HLOOKUP(K345,Master!$F$3:$J$4,2,1)</f>
        <v>Slow</v>
      </c>
      <c r="Y345" s="1" t="s">
        <v>645</v>
      </c>
      <c r="Z345" s="1" t="s">
        <v>830</v>
      </c>
      <c r="AA345" s="1">
        <f>SEARCH("(",Sheet7!A345,1)</f>
        <v>13</v>
      </c>
      <c r="AB345" s="1">
        <f>SEARCH(")",Sheet7!A345,1)</f>
        <v>17</v>
      </c>
      <c r="AC345" s="1" t="str">
        <f>MID(Sheet7!A345,SEARCH("(",Sheet7!A345,1)+1,SEARCH(")",Sheet7!A345,1)-SEARCH("(",Sheet7!A345,1)-1)</f>
        <v>Eng</v>
      </c>
      <c r="AD345" s="1">
        <f>SEARCH(" ",Sheet7!A345,1)</f>
        <v>3</v>
      </c>
      <c r="AE345" s="1" t="str">
        <f>LEFT(Sheet7!A345,SEARCH(" ",Sheet7!A345,1)-1)</f>
        <v>MA</v>
      </c>
      <c r="AF345" s="1" t="str">
        <f>MID(Sheet7!A345,SEARCH(" ",Sheet7!A345,1)+1,SEARCH("(",Sheet7!A345,1)-SEARCH(" ",Sheet7!A345,1)-2)</f>
        <v>Atherton</v>
      </c>
      <c r="AG345" s="1">
        <f t="shared" si="69"/>
        <v>8</v>
      </c>
      <c r="AH345" s="1" t="str">
        <f t="shared" si="70"/>
        <v>ATHERTON</v>
      </c>
      <c r="AI345" s="1" t="str">
        <f t="shared" si="64"/>
        <v>MA Atherton belongs to England</v>
      </c>
    </row>
    <row r="346" spans="1:35" x14ac:dyDescent="0.3">
      <c r="A346" s="1">
        <v>345</v>
      </c>
      <c r="B346" s="2">
        <v>35574</v>
      </c>
      <c r="C346" t="s">
        <v>74</v>
      </c>
      <c r="D346" s="1">
        <v>108</v>
      </c>
      <c r="E346" s="1" t="s">
        <v>430</v>
      </c>
      <c r="F346" s="1">
        <v>154</v>
      </c>
      <c r="H346" s="1">
        <v>129</v>
      </c>
      <c r="I346" s="1">
        <v>6</v>
      </c>
      <c r="J346" s="1">
        <v>0</v>
      </c>
      <c r="K346" s="1">
        <v>83.72</v>
      </c>
      <c r="L346" s="1">
        <v>1</v>
      </c>
      <c r="M346" s="1" t="s">
        <v>34</v>
      </c>
      <c r="N346" s="1" t="s">
        <v>208</v>
      </c>
      <c r="O346" s="1">
        <f t="shared" si="60"/>
        <v>24</v>
      </c>
      <c r="P346" s="1">
        <f t="shared" si="61"/>
        <v>5</v>
      </c>
      <c r="Q346" s="1">
        <f t="shared" si="62"/>
        <v>1997</v>
      </c>
      <c r="R346" s="1">
        <f t="shared" si="63"/>
        <v>7</v>
      </c>
      <c r="S346" s="1" t="str">
        <f t="shared" si="65"/>
        <v>Slow</v>
      </c>
      <c r="T346" s="1" t="str">
        <f t="shared" si="66"/>
        <v>Ok</v>
      </c>
      <c r="U346" s="1" t="b">
        <f t="shared" si="67"/>
        <v>0</v>
      </c>
      <c r="V346" s="1">
        <f t="shared" si="68"/>
        <v>0</v>
      </c>
      <c r="W346" s="1" t="str">
        <f>VLOOKUP(K346,Master!$G$8:$H$12,2,1)</f>
        <v>Slow</v>
      </c>
      <c r="X346" s="1" t="str">
        <f>HLOOKUP(K346,Master!$F$3:$J$4,2,1)</f>
        <v>Slow</v>
      </c>
      <c r="Y346" s="1" t="s">
        <v>661</v>
      </c>
      <c r="Z346" s="1" t="s">
        <v>834</v>
      </c>
      <c r="AA346" s="1">
        <f>SEARCH("(",Sheet7!A346,1)</f>
        <v>10</v>
      </c>
      <c r="AB346" s="1">
        <f>SEARCH(")",Sheet7!A346,1)</f>
        <v>14</v>
      </c>
      <c r="AC346" s="1" t="str">
        <f>MID(Sheet7!A346,SEARCH("(",Sheet7!A346,1)+1,SEARCH(")",Sheet7!A346,1)-SEARCH("(",Sheet7!A346,1)-1)</f>
        <v>Aus</v>
      </c>
      <c r="AD346" s="1">
        <f>SEARCH(" ",Sheet7!A346,1)</f>
        <v>3</v>
      </c>
      <c r="AE346" s="1" t="str">
        <f>LEFT(Sheet7!A346,SEARCH(" ",Sheet7!A346,1)-1)</f>
        <v>MG</v>
      </c>
      <c r="AF346" s="1" t="str">
        <f>MID(Sheet7!A346,SEARCH(" ",Sheet7!A346,1)+1,SEARCH("(",Sheet7!A346,1)-SEARCH(" ",Sheet7!A346,1)-2)</f>
        <v>Bevan</v>
      </c>
      <c r="AG346" s="1">
        <f t="shared" si="69"/>
        <v>5</v>
      </c>
      <c r="AH346" s="1" t="str">
        <f t="shared" si="70"/>
        <v>BEVAN</v>
      </c>
      <c r="AI346" s="1" t="str">
        <f t="shared" si="64"/>
        <v>MG Bevan belongs to Australia</v>
      </c>
    </row>
    <row r="347" spans="1:35" x14ac:dyDescent="0.3">
      <c r="A347" s="1">
        <v>346</v>
      </c>
      <c r="B347" s="2">
        <v>35629</v>
      </c>
      <c r="C347" t="s">
        <v>70</v>
      </c>
      <c r="D347" s="1">
        <v>131</v>
      </c>
      <c r="E347" s="1" t="s">
        <v>430</v>
      </c>
      <c r="F347" s="1">
        <v>221</v>
      </c>
      <c r="H347" s="1">
        <v>152</v>
      </c>
      <c r="I347" s="1">
        <v>17</v>
      </c>
      <c r="J347" s="1">
        <v>0</v>
      </c>
      <c r="K347" s="1">
        <v>86.18</v>
      </c>
      <c r="L347" s="1">
        <v>2</v>
      </c>
      <c r="M347" s="1" t="s">
        <v>4</v>
      </c>
      <c r="N347" s="1" t="s">
        <v>59</v>
      </c>
      <c r="O347" s="1">
        <f t="shared" si="60"/>
        <v>18</v>
      </c>
      <c r="P347" s="1">
        <f t="shared" si="61"/>
        <v>7</v>
      </c>
      <c r="Q347" s="1">
        <f t="shared" si="62"/>
        <v>1997</v>
      </c>
      <c r="R347" s="1">
        <f t="shared" si="63"/>
        <v>6</v>
      </c>
      <c r="S347" s="1" t="str">
        <f t="shared" si="65"/>
        <v>Slow</v>
      </c>
      <c r="T347" s="1" t="str">
        <f t="shared" si="66"/>
        <v>Ok</v>
      </c>
      <c r="U347" s="1" t="b">
        <f t="shared" si="67"/>
        <v>0</v>
      </c>
      <c r="V347" s="1">
        <f t="shared" si="68"/>
        <v>0</v>
      </c>
      <c r="W347" s="1" t="str">
        <f>VLOOKUP(K347,Master!$G$8:$H$12,2,1)</f>
        <v>Slow</v>
      </c>
      <c r="X347" s="1" t="str">
        <f>HLOOKUP(K347,Master!$F$3:$J$4,2,1)</f>
        <v>Slow</v>
      </c>
      <c r="Y347" s="1" t="s">
        <v>639</v>
      </c>
      <c r="Z347" s="1" t="s">
        <v>835</v>
      </c>
      <c r="AA347" s="1">
        <f>SEARCH("(",Sheet7!A347,1)</f>
        <v>13</v>
      </c>
      <c r="AB347" s="1">
        <f>SEARCH(")",Sheet7!A347,1)</f>
        <v>16</v>
      </c>
      <c r="AC347" s="1" t="str">
        <f>MID(Sheet7!A347,SEARCH("(",Sheet7!A347,1)+1,SEARCH(")",Sheet7!A347,1)-SEARCH("(",Sheet7!A347,1)-1)</f>
        <v>SL</v>
      </c>
      <c r="AD347" s="1">
        <f>SEARCH(" ",Sheet7!A347,1)</f>
        <v>2</v>
      </c>
      <c r="AE347" s="1" t="str">
        <f>LEFT(Sheet7!A347,SEARCH(" ",Sheet7!A347,1)-1)</f>
        <v>A</v>
      </c>
      <c r="AF347" s="1" t="str">
        <f>MID(Sheet7!A347,SEARCH(" ",Sheet7!A347,1)+1,SEARCH("(",Sheet7!A347,1)-SEARCH(" ",Sheet7!A347,1)-2)</f>
        <v>Ranatunga</v>
      </c>
      <c r="AG347" s="1">
        <f t="shared" si="69"/>
        <v>9</v>
      </c>
      <c r="AH347" s="1" t="str">
        <f t="shared" si="70"/>
        <v>RANATUNGA</v>
      </c>
      <c r="AI347" s="1" t="str">
        <f t="shared" si="64"/>
        <v>A Ranatunga belongs to Sri Lanka</v>
      </c>
    </row>
    <row r="348" spans="1:35" x14ac:dyDescent="0.3">
      <c r="A348" s="1">
        <v>347</v>
      </c>
      <c r="B348" s="2">
        <v>35633</v>
      </c>
      <c r="C348" t="s">
        <v>216</v>
      </c>
      <c r="D348" s="1">
        <v>108</v>
      </c>
      <c r="E348" s="1" t="s">
        <v>432</v>
      </c>
      <c r="F348" s="1">
        <v>108</v>
      </c>
      <c r="H348" s="1">
        <v>83</v>
      </c>
      <c r="I348" s="1">
        <v>14</v>
      </c>
      <c r="J348" s="1">
        <v>3</v>
      </c>
      <c r="K348" s="1">
        <v>130.12</v>
      </c>
      <c r="L348" s="1">
        <v>1</v>
      </c>
      <c r="M348" s="1" t="s">
        <v>47</v>
      </c>
      <c r="N348" s="1" t="s">
        <v>242</v>
      </c>
      <c r="O348" s="1">
        <f t="shared" si="60"/>
        <v>22</v>
      </c>
      <c r="P348" s="1">
        <f t="shared" si="61"/>
        <v>7</v>
      </c>
      <c r="Q348" s="1">
        <f t="shared" si="62"/>
        <v>1997</v>
      </c>
      <c r="R348" s="1">
        <f t="shared" si="63"/>
        <v>3</v>
      </c>
      <c r="S348" s="1" t="str">
        <f t="shared" si="65"/>
        <v>Ok</v>
      </c>
      <c r="T348" s="1" t="str">
        <f t="shared" si="66"/>
        <v>Ok</v>
      </c>
      <c r="U348" s="1" t="b">
        <f t="shared" si="67"/>
        <v>0</v>
      </c>
      <c r="V348" s="1">
        <f t="shared" si="68"/>
        <v>0</v>
      </c>
      <c r="W348" s="1" t="str">
        <f>VLOOKUP(K348,Master!$G$8:$H$12,2,1)</f>
        <v>Ok</v>
      </c>
      <c r="X348" s="1" t="str">
        <f>HLOOKUP(K348,Master!$F$3:$J$4,2,1)</f>
        <v>Ok</v>
      </c>
      <c r="Y348" s="1" t="s">
        <v>640</v>
      </c>
      <c r="Z348" s="1" t="s">
        <v>835</v>
      </c>
      <c r="AA348" s="1">
        <f>SEARCH("(",Sheet7!A348,1)</f>
        <v>15</v>
      </c>
      <c r="AB348" s="1">
        <f>SEARCH(")",Sheet7!A348,1)</f>
        <v>18</v>
      </c>
      <c r="AC348" s="1" t="str">
        <f>MID(Sheet7!A348,SEARCH("(",Sheet7!A348,1)+1,SEARCH(")",Sheet7!A348,1)-SEARCH("(",Sheet7!A348,1)-1)</f>
        <v>SL</v>
      </c>
      <c r="AD348" s="1">
        <f>SEARCH(" ",Sheet7!A348,1)</f>
        <v>3</v>
      </c>
      <c r="AE348" s="1" t="str">
        <f>LEFT(Sheet7!A348,SEARCH(" ",Sheet7!A348,1)-1)</f>
        <v>ST</v>
      </c>
      <c r="AF348" s="1" t="str">
        <f>MID(Sheet7!A348,SEARCH(" ",Sheet7!A348,1)+1,SEARCH("(",Sheet7!A348,1)-SEARCH(" ",Sheet7!A348,1)-2)</f>
        <v>Jayasuriya</v>
      </c>
      <c r="AG348" s="1">
        <f t="shared" si="69"/>
        <v>10</v>
      </c>
      <c r="AH348" s="1" t="str">
        <f t="shared" si="70"/>
        <v>JAYASURIYA</v>
      </c>
      <c r="AI348" s="1" t="str">
        <f t="shared" si="64"/>
        <v>ST Jayasuriya belongs to Sri Lanka</v>
      </c>
    </row>
    <row r="349" spans="1:35" x14ac:dyDescent="0.3">
      <c r="A349" s="1">
        <v>348</v>
      </c>
      <c r="B349" s="2">
        <v>35659</v>
      </c>
      <c r="C349" t="s">
        <v>92</v>
      </c>
      <c r="D349" s="1">
        <v>119</v>
      </c>
      <c r="E349" s="1" t="s">
        <v>432</v>
      </c>
      <c r="F349" s="1">
        <v>180</v>
      </c>
      <c r="H349" s="1">
        <v>121</v>
      </c>
      <c r="I349" s="1">
        <v>8</v>
      </c>
      <c r="J349" s="1">
        <v>1</v>
      </c>
      <c r="K349" s="1">
        <v>98.34</v>
      </c>
      <c r="L349" s="1">
        <v>2</v>
      </c>
      <c r="M349" s="1" t="s">
        <v>13</v>
      </c>
      <c r="N349" s="1" t="s">
        <v>59</v>
      </c>
      <c r="O349" s="1">
        <f t="shared" si="60"/>
        <v>17</v>
      </c>
      <c r="P349" s="1">
        <f t="shared" si="61"/>
        <v>8</v>
      </c>
      <c r="Q349" s="1">
        <f t="shared" si="62"/>
        <v>1997</v>
      </c>
      <c r="R349" s="1">
        <f t="shared" si="63"/>
        <v>1</v>
      </c>
      <c r="S349" s="1" t="str">
        <f t="shared" si="65"/>
        <v>Slow</v>
      </c>
      <c r="T349" s="1" t="str">
        <f t="shared" si="66"/>
        <v>Ok</v>
      </c>
      <c r="U349" s="1" t="b">
        <f t="shared" si="67"/>
        <v>0</v>
      </c>
      <c r="V349" s="1">
        <f t="shared" si="68"/>
        <v>0</v>
      </c>
      <c r="W349" s="1" t="str">
        <f>VLOOKUP(K349,Master!$G$8:$H$12,2,1)</f>
        <v>Slow</v>
      </c>
      <c r="X349" s="1" t="str">
        <f>HLOOKUP(K349,Master!$F$3:$J$4,2,1)</f>
        <v>Slow</v>
      </c>
      <c r="Y349" s="1" t="s">
        <v>638</v>
      </c>
      <c r="Z349" s="1" t="s">
        <v>4</v>
      </c>
      <c r="AA349" s="1">
        <f>SEARCH("(",Sheet7!A349,1)</f>
        <v>10</v>
      </c>
      <c r="AB349" s="1">
        <f>SEARCH(")",Sheet7!A349,1)</f>
        <v>16</v>
      </c>
      <c r="AC349" s="1" t="str">
        <f>MID(Sheet7!A349,SEARCH("(",Sheet7!A349,1)+1,SEARCH(")",Sheet7!A349,1)-SEARCH("(",Sheet7!A349,1)-1)</f>
        <v>India</v>
      </c>
      <c r="AD349" s="1">
        <f>SEARCH(" ",Sheet7!A349,1)</f>
        <v>2</v>
      </c>
      <c r="AE349" s="1" t="str">
        <f>LEFT(Sheet7!A349,SEARCH(" ",Sheet7!A349,1)-1)</f>
        <v>A</v>
      </c>
      <c r="AF349" s="1" t="str">
        <f>MID(Sheet7!A349,SEARCH(" ",Sheet7!A349,1)+1,SEARCH("(",Sheet7!A349,1)-SEARCH(" ",Sheet7!A349,1)-2)</f>
        <v>Jadeja</v>
      </c>
      <c r="AG349" s="1">
        <f t="shared" si="69"/>
        <v>6</v>
      </c>
      <c r="AH349" s="1" t="str">
        <f t="shared" si="70"/>
        <v>JADEJA</v>
      </c>
      <c r="AI349" s="1" t="e">
        <f t="shared" si="64"/>
        <v>#N/A</v>
      </c>
    </row>
    <row r="350" spans="1:35" x14ac:dyDescent="0.3">
      <c r="A350" s="1">
        <v>349</v>
      </c>
      <c r="B350" s="2">
        <v>35659</v>
      </c>
      <c r="C350" t="s">
        <v>66</v>
      </c>
      <c r="D350" s="1">
        <v>118</v>
      </c>
      <c r="E350" s="1" t="s">
        <v>432</v>
      </c>
      <c r="F350" s="1">
        <v>208</v>
      </c>
      <c r="H350" s="1">
        <v>153</v>
      </c>
      <c r="I350" s="1">
        <v>7</v>
      </c>
      <c r="J350" s="1">
        <v>0</v>
      </c>
      <c r="K350" s="1">
        <v>77.12</v>
      </c>
      <c r="L350" s="1">
        <v>1</v>
      </c>
      <c r="M350" s="1" t="s">
        <v>4</v>
      </c>
      <c r="N350" s="1" t="s">
        <v>59</v>
      </c>
      <c r="O350" s="1">
        <f t="shared" si="60"/>
        <v>17</v>
      </c>
      <c r="P350" s="1">
        <f t="shared" si="61"/>
        <v>8</v>
      </c>
      <c r="Q350" s="1">
        <f t="shared" si="62"/>
        <v>1997</v>
      </c>
      <c r="R350" s="1">
        <f t="shared" si="63"/>
        <v>1</v>
      </c>
      <c r="S350" s="1" t="str">
        <f t="shared" si="65"/>
        <v>Slow</v>
      </c>
      <c r="T350" s="1" t="str">
        <f t="shared" si="66"/>
        <v>Ok</v>
      </c>
      <c r="U350" s="1" t="b">
        <f t="shared" si="67"/>
        <v>0</v>
      </c>
      <c r="V350" s="1">
        <f t="shared" si="68"/>
        <v>0</v>
      </c>
      <c r="W350" s="1" t="str">
        <f>VLOOKUP(K350,Master!$G$8:$H$12,2,1)</f>
        <v>Slow</v>
      </c>
      <c r="X350" s="1" t="str">
        <f>HLOOKUP(K350,Master!$F$3:$J$4,2,1)</f>
        <v>Slow</v>
      </c>
      <c r="Y350" s="1" t="s">
        <v>664</v>
      </c>
      <c r="Z350" s="1" t="s">
        <v>835</v>
      </c>
      <c r="AA350" s="1">
        <f>SEARCH("(",Sheet7!A350,1)</f>
        <v>13</v>
      </c>
      <c r="AB350" s="1">
        <f>SEARCH(")",Sheet7!A350,1)</f>
        <v>16</v>
      </c>
      <c r="AC350" s="1" t="str">
        <f>MID(Sheet7!A350,SEARCH("(",Sheet7!A350,1)+1,SEARCH(")",Sheet7!A350,1)-SEARCH("(",Sheet7!A350,1)-1)</f>
        <v>SL</v>
      </c>
      <c r="AD350" s="1">
        <f>SEARCH(" ",Sheet7!A350,1)</f>
        <v>3</v>
      </c>
      <c r="AE350" s="1" t="str">
        <f>LEFT(Sheet7!A350,SEARCH(" ",Sheet7!A350,1)-1)</f>
        <v>MS</v>
      </c>
      <c r="AF350" s="1" t="str">
        <f>MID(Sheet7!A350,SEARCH(" ",Sheet7!A350,1)+1,SEARCH("(",Sheet7!A350,1)-SEARCH(" ",Sheet7!A350,1)-2)</f>
        <v>Atapattu</v>
      </c>
      <c r="AG350" s="1">
        <f t="shared" si="69"/>
        <v>8</v>
      </c>
      <c r="AH350" s="1" t="str">
        <f t="shared" si="70"/>
        <v>ATAPATTU</v>
      </c>
      <c r="AI350" s="1" t="str">
        <f t="shared" si="64"/>
        <v>MS Atapattu belongs to Sri Lanka</v>
      </c>
    </row>
    <row r="351" spans="1:35" x14ac:dyDescent="0.3">
      <c r="A351" s="1">
        <v>350</v>
      </c>
      <c r="B351" s="2">
        <v>35659</v>
      </c>
      <c r="C351" t="s">
        <v>61</v>
      </c>
      <c r="D351" s="1">
        <v>111</v>
      </c>
      <c r="E351" s="1" t="s">
        <v>430</v>
      </c>
      <c r="F351" s="1">
        <v>190</v>
      </c>
      <c r="H351" s="1">
        <v>117</v>
      </c>
      <c r="I351" s="1">
        <v>5</v>
      </c>
      <c r="J351" s="1">
        <v>0</v>
      </c>
      <c r="K351" s="1">
        <v>94.87</v>
      </c>
      <c r="L351" s="1">
        <v>2</v>
      </c>
      <c r="M351" s="1" t="s">
        <v>13</v>
      </c>
      <c r="N351" s="1" t="s">
        <v>59</v>
      </c>
      <c r="O351" s="1">
        <f t="shared" si="60"/>
        <v>17</v>
      </c>
      <c r="P351" s="1">
        <f t="shared" si="61"/>
        <v>8</v>
      </c>
      <c r="Q351" s="1">
        <f t="shared" si="62"/>
        <v>1997</v>
      </c>
      <c r="R351" s="1">
        <f t="shared" si="63"/>
        <v>1</v>
      </c>
      <c r="S351" s="1" t="str">
        <f t="shared" si="65"/>
        <v>Slow</v>
      </c>
      <c r="T351" s="1" t="str">
        <f t="shared" si="66"/>
        <v>Ok</v>
      </c>
      <c r="U351" s="1" t="b">
        <f t="shared" si="67"/>
        <v>0</v>
      </c>
      <c r="V351" s="1">
        <f t="shared" si="68"/>
        <v>0</v>
      </c>
      <c r="W351" s="1" t="str">
        <f>VLOOKUP(K351,Master!$G$8:$H$12,2,1)</f>
        <v>Slow</v>
      </c>
      <c r="X351" s="1" t="str">
        <f>HLOOKUP(K351,Master!$F$3:$J$4,2,1)</f>
        <v>Slow</v>
      </c>
      <c r="Y351" s="1" t="s">
        <v>593</v>
      </c>
      <c r="Z351" s="1" t="s">
        <v>4</v>
      </c>
      <c r="AA351" s="1">
        <f>SEARCH("(",Sheet7!A351,1)</f>
        <v>14</v>
      </c>
      <c r="AB351" s="1">
        <f>SEARCH(")",Sheet7!A351,1)</f>
        <v>20</v>
      </c>
      <c r="AC351" s="1" t="str">
        <f>MID(Sheet7!A351,SEARCH("(",Sheet7!A351,1)+1,SEARCH(")",Sheet7!A351,1)-SEARCH("(",Sheet7!A351,1)-1)</f>
        <v>India</v>
      </c>
      <c r="AD351" s="1">
        <f>SEARCH(" ",Sheet7!A351,1)</f>
        <v>2</v>
      </c>
      <c r="AE351" s="1" t="str">
        <f>LEFT(Sheet7!A351,SEARCH(" ",Sheet7!A351,1)-1)</f>
        <v>M</v>
      </c>
      <c r="AF351" s="1" t="str">
        <f>MID(Sheet7!A351,SEARCH(" ",Sheet7!A351,1)+1,SEARCH("(",Sheet7!A351,1)-SEARCH(" ",Sheet7!A351,1)-2)</f>
        <v>Azharuddin</v>
      </c>
      <c r="AG351" s="1">
        <f t="shared" si="69"/>
        <v>10</v>
      </c>
      <c r="AH351" s="1" t="str">
        <f t="shared" si="70"/>
        <v>AZHARUDDIN</v>
      </c>
      <c r="AI351" s="1" t="e">
        <f t="shared" si="64"/>
        <v>#N/A</v>
      </c>
    </row>
    <row r="352" spans="1:35" x14ac:dyDescent="0.3">
      <c r="A352" s="1">
        <v>351</v>
      </c>
      <c r="B352" s="2">
        <v>35662</v>
      </c>
      <c r="C352" t="s">
        <v>218</v>
      </c>
      <c r="D352" s="1">
        <v>113</v>
      </c>
      <c r="E352" s="1" t="s">
        <v>432</v>
      </c>
      <c r="F352" s="1">
        <v>185</v>
      </c>
      <c r="H352" s="1">
        <v>126</v>
      </c>
      <c r="I352" s="1">
        <v>11</v>
      </c>
      <c r="J352" s="1">
        <v>0</v>
      </c>
      <c r="K352" s="1">
        <v>89.68</v>
      </c>
      <c r="L352" s="1">
        <v>1</v>
      </c>
      <c r="M352" s="1" t="s">
        <v>13</v>
      </c>
      <c r="N352" s="1" t="s">
        <v>59</v>
      </c>
      <c r="O352" s="1">
        <f t="shared" si="60"/>
        <v>20</v>
      </c>
      <c r="P352" s="1">
        <f t="shared" si="61"/>
        <v>8</v>
      </c>
      <c r="Q352" s="1">
        <f t="shared" si="62"/>
        <v>1997</v>
      </c>
      <c r="R352" s="1">
        <f t="shared" si="63"/>
        <v>4</v>
      </c>
      <c r="S352" s="1" t="str">
        <f t="shared" si="65"/>
        <v>Slow</v>
      </c>
      <c r="T352" s="1" t="str">
        <f t="shared" si="66"/>
        <v>Ok</v>
      </c>
      <c r="U352" s="1" t="b">
        <f t="shared" si="67"/>
        <v>0</v>
      </c>
      <c r="V352" s="1">
        <f t="shared" si="68"/>
        <v>0</v>
      </c>
      <c r="W352" s="1" t="str">
        <f>VLOOKUP(K352,Master!$G$8:$H$12,2,1)</f>
        <v>Slow</v>
      </c>
      <c r="X352" s="1" t="str">
        <f>HLOOKUP(K352,Master!$F$3:$J$4,2,1)</f>
        <v>Slow</v>
      </c>
      <c r="Y352" s="1" t="s">
        <v>665</v>
      </c>
      <c r="Z352" s="1" t="s">
        <v>4</v>
      </c>
      <c r="AA352" s="1">
        <f>SEARCH("(",Sheet7!A352,1)</f>
        <v>12</v>
      </c>
      <c r="AB352" s="1">
        <f>SEARCH(")",Sheet7!A352,1)</f>
        <v>18</v>
      </c>
      <c r="AC352" s="1" t="str">
        <f>MID(Sheet7!A352,SEARCH("(",Sheet7!A352,1)+1,SEARCH(")",Sheet7!A352,1)-SEARCH("(",Sheet7!A352,1)-1)</f>
        <v>India</v>
      </c>
      <c r="AD352" s="1">
        <f>SEARCH(" ",Sheet7!A352,1)</f>
        <v>3</v>
      </c>
      <c r="AE352" s="1" t="str">
        <f>LEFT(Sheet7!A352,SEARCH(" ",Sheet7!A352,1)-1)</f>
        <v>SC</v>
      </c>
      <c r="AF352" s="1" t="str">
        <f>MID(Sheet7!A352,SEARCH(" ",Sheet7!A352,1)+1,SEARCH("(",Sheet7!A352,1)-SEARCH(" ",Sheet7!A352,1)-2)</f>
        <v>Ganguly</v>
      </c>
      <c r="AG352" s="1">
        <f t="shared" si="69"/>
        <v>7</v>
      </c>
      <c r="AH352" s="1" t="str">
        <f t="shared" si="70"/>
        <v>GANGULY</v>
      </c>
      <c r="AI352" s="1" t="e">
        <f t="shared" si="64"/>
        <v>#N/A</v>
      </c>
    </row>
    <row r="353" spans="1:35" x14ac:dyDescent="0.3">
      <c r="A353" s="1">
        <v>352</v>
      </c>
      <c r="B353" s="2">
        <v>35665</v>
      </c>
      <c r="C353" t="s">
        <v>161</v>
      </c>
      <c r="D353" s="1">
        <v>100</v>
      </c>
      <c r="E353" s="1" t="s">
        <v>432</v>
      </c>
      <c r="F353" s="1">
        <v>151</v>
      </c>
      <c r="H353" s="1">
        <v>102</v>
      </c>
      <c r="I353" s="1">
        <v>11</v>
      </c>
      <c r="J353" s="1">
        <v>1</v>
      </c>
      <c r="K353" s="1">
        <v>98.03</v>
      </c>
      <c r="L353" s="1">
        <v>1</v>
      </c>
      <c r="M353" s="1" t="s">
        <v>13</v>
      </c>
      <c r="N353" s="1" t="s">
        <v>242</v>
      </c>
      <c r="O353" s="1">
        <f t="shared" si="60"/>
        <v>23</v>
      </c>
      <c r="P353" s="1">
        <f t="shared" si="61"/>
        <v>8</v>
      </c>
      <c r="Q353" s="1">
        <f t="shared" si="62"/>
        <v>1997</v>
      </c>
      <c r="R353" s="1">
        <f t="shared" si="63"/>
        <v>7</v>
      </c>
      <c r="S353" s="1" t="str">
        <f t="shared" si="65"/>
        <v>Slow</v>
      </c>
      <c r="T353" s="1" t="str">
        <f t="shared" si="66"/>
        <v>Ok</v>
      </c>
      <c r="U353" s="1" t="b">
        <f t="shared" si="67"/>
        <v>0</v>
      </c>
      <c r="V353" s="1">
        <f t="shared" si="68"/>
        <v>0</v>
      </c>
      <c r="W353" s="1" t="str">
        <f>VLOOKUP(K353,Master!$G$8:$H$12,2,1)</f>
        <v>Slow</v>
      </c>
      <c r="X353" s="1" t="str">
        <f>HLOOKUP(K353,Master!$F$3:$J$4,2,1)</f>
        <v>Slow</v>
      </c>
      <c r="Y353" s="1" t="s">
        <v>666</v>
      </c>
      <c r="Z353" s="1" t="s">
        <v>4</v>
      </c>
      <c r="AA353" s="1">
        <f>SEARCH("(",Sheet7!A353,1)</f>
        <v>10</v>
      </c>
      <c r="AB353" s="1">
        <f>SEARCH(")",Sheet7!A353,1)</f>
        <v>16</v>
      </c>
      <c r="AC353" s="1" t="str">
        <f>MID(Sheet7!A353,SEARCH("(",Sheet7!A353,1)+1,SEARCH(")",Sheet7!A353,1)-SEARCH("(",Sheet7!A353,1)-1)</f>
        <v>India</v>
      </c>
      <c r="AD353" s="1">
        <f>SEARCH(" ",Sheet7!A353,1)</f>
        <v>3</v>
      </c>
      <c r="AE353" s="1" t="str">
        <f>LEFT(Sheet7!A353,SEARCH(" ",Sheet7!A353,1)-1)</f>
        <v>RR</v>
      </c>
      <c r="AF353" s="1" t="str">
        <f>MID(Sheet7!A353,SEARCH(" ",Sheet7!A353,1)+1,SEARCH("(",Sheet7!A353,1)-SEARCH(" ",Sheet7!A353,1)-2)</f>
        <v>Singh</v>
      </c>
      <c r="AG353" s="1">
        <f t="shared" si="69"/>
        <v>5</v>
      </c>
      <c r="AH353" s="1" t="str">
        <f t="shared" si="70"/>
        <v>SINGH</v>
      </c>
      <c r="AI353" s="1" t="e">
        <f t="shared" si="64"/>
        <v>#N/A</v>
      </c>
    </row>
    <row r="354" spans="1:35" x14ac:dyDescent="0.3">
      <c r="A354" s="1">
        <v>353</v>
      </c>
      <c r="B354" s="2">
        <v>35666</v>
      </c>
      <c r="C354" t="s">
        <v>62</v>
      </c>
      <c r="D354" s="1">
        <v>104</v>
      </c>
      <c r="E354" s="1" t="s">
        <v>432</v>
      </c>
      <c r="F354" s="1">
        <v>168</v>
      </c>
      <c r="H354" s="1">
        <v>117</v>
      </c>
      <c r="I354" s="1">
        <v>7</v>
      </c>
      <c r="J354" s="1">
        <v>0</v>
      </c>
      <c r="K354" s="1">
        <v>88.88</v>
      </c>
      <c r="L354" s="1">
        <v>1</v>
      </c>
      <c r="M354" s="1" t="s">
        <v>4</v>
      </c>
      <c r="N354" s="1" t="s">
        <v>242</v>
      </c>
      <c r="O354" s="1">
        <f t="shared" si="60"/>
        <v>24</v>
      </c>
      <c r="P354" s="1">
        <f t="shared" si="61"/>
        <v>8</v>
      </c>
      <c r="Q354" s="1">
        <f t="shared" si="62"/>
        <v>1997</v>
      </c>
      <c r="R354" s="1">
        <f t="shared" si="63"/>
        <v>1</v>
      </c>
      <c r="S354" s="1" t="str">
        <f t="shared" si="65"/>
        <v>Slow</v>
      </c>
      <c r="T354" s="1" t="str">
        <f t="shared" si="66"/>
        <v>Ok</v>
      </c>
      <c r="U354" s="1" t="b">
        <f t="shared" si="67"/>
        <v>0</v>
      </c>
      <c r="V354" s="1">
        <f t="shared" si="68"/>
        <v>0</v>
      </c>
      <c r="W354" s="1" t="str">
        <f>VLOOKUP(K354,Master!$G$8:$H$12,2,1)</f>
        <v>Slow</v>
      </c>
      <c r="X354" s="1" t="str">
        <f>HLOOKUP(K354,Master!$F$3:$J$4,2,1)</f>
        <v>Slow</v>
      </c>
      <c r="Y354" s="1" t="s">
        <v>615</v>
      </c>
      <c r="Z354" s="1" t="s">
        <v>835</v>
      </c>
      <c r="AA354" s="1">
        <f>SEARCH("(",Sheet7!A354,1)</f>
        <v>13</v>
      </c>
      <c r="AB354" s="1">
        <f>SEARCH(")",Sheet7!A354,1)</f>
        <v>16</v>
      </c>
      <c r="AC354" s="1" t="str">
        <f>MID(Sheet7!A354,SEARCH("(",Sheet7!A354,1)+1,SEARCH(")",Sheet7!A354,1)-SEARCH("(",Sheet7!A354,1)-1)</f>
        <v>SL</v>
      </c>
      <c r="AD354" s="1">
        <f>SEARCH(" ",Sheet7!A354,1)</f>
        <v>3</v>
      </c>
      <c r="AE354" s="1" t="str">
        <f>LEFT(Sheet7!A354,SEARCH(" ",Sheet7!A354,1)-1)</f>
        <v>PA</v>
      </c>
      <c r="AF354" s="1" t="str">
        <f>MID(Sheet7!A354,SEARCH(" ",Sheet7!A354,1)+1,SEARCH("(",Sheet7!A354,1)-SEARCH(" ",Sheet7!A354,1)-2)</f>
        <v>de Silva</v>
      </c>
      <c r="AG354" s="1">
        <f t="shared" si="69"/>
        <v>8</v>
      </c>
      <c r="AH354" s="1" t="str">
        <f t="shared" si="70"/>
        <v>DE SILVA</v>
      </c>
      <c r="AI354" s="1" t="str">
        <f t="shared" si="64"/>
        <v>PA de Silva belongs to Sri Lanka</v>
      </c>
    </row>
    <row r="355" spans="1:35" x14ac:dyDescent="0.3">
      <c r="A355" s="1">
        <v>354</v>
      </c>
      <c r="B355" s="2">
        <v>35705</v>
      </c>
      <c r="C355" t="s">
        <v>81</v>
      </c>
      <c r="D355" s="1">
        <v>139</v>
      </c>
      <c r="E355" s="1" t="s">
        <v>430</v>
      </c>
      <c r="F355" s="1">
        <v>123</v>
      </c>
      <c r="H355" s="1">
        <v>84</v>
      </c>
      <c r="I355" s="1">
        <v>10</v>
      </c>
      <c r="J355" s="1">
        <v>9</v>
      </c>
      <c r="K355" s="1">
        <v>165.47</v>
      </c>
      <c r="L355" s="1">
        <v>2</v>
      </c>
      <c r="M355" s="1" t="s">
        <v>4</v>
      </c>
      <c r="N355" s="1" t="s">
        <v>209</v>
      </c>
      <c r="O355" s="1">
        <f t="shared" si="60"/>
        <v>2</v>
      </c>
      <c r="P355" s="1">
        <f t="shared" si="61"/>
        <v>10</v>
      </c>
      <c r="Q355" s="1">
        <f t="shared" si="62"/>
        <v>1997</v>
      </c>
      <c r="R355" s="1">
        <f t="shared" si="63"/>
        <v>5</v>
      </c>
      <c r="S355" s="1" t="str">
        <f t="shared" si="65"/>
        <v>Good</v>
      </c>
      <c r="T355" s="1" t="str">
        <f t="shared" si="66"/>
        <v>Ok</v>
      </c>
      <c r="U355" s="1" t="b">
        <f t="shared" si="67"/>
        <v>1</v>
      </c>
      <c r="V355" s="1">
        <f t="shared" si="68"/>
        <v>2</v>
      </c>
      <c r="W355" s="1" t="str">
        <f>VLOOKUP(K355,Master!$G$8:$H$12,2,1)</f>
        <v>Good</v>
      </c>
      <c r="X355" s="1" t="str">
        <f>HLOOKUP(K355,Master!$F$3:$J$4,2,1)</f>
        <v>Good</v>
      </c>
      <c r="Y355" s="1" t="s">
        <v>605</v>
      </c>
      <c r="Z355" s="1" t="s">
        <v>833</v>
      </c>
      <c r="AA355" s="1">
        <f>SEARCH("(",Sheet7!A355,1)</f>
        <v>12</v>
      </c>
      <c r="AB355" s="1">
        <f>SEARCH(")",Sheet7!A355,1)</f>
        <v>16</v>
      </c>
      <c r="AC355" s="1" t="str">
        <f>MID(Sheet7!A355,SEARCH("(",Sheet7!A355,1)+1,SEARCH(")",Sheet7!A355,1)-SEARCH("(",Sheet7!A355,1)-1)</f>
        <v>Pak</v>
      </c>
      <c r="AD355" s="1">
        <f>SEARCH(" ",Sheet7!A355,1)</f>
        <v>5</v>
      </c>
      <c r="AE355" s="1" t="str">
        <f>LEFT(Sheet7!A355,SEARCH(" ",Sheet7!A355,1)-1)</f>
        <v>Ijaz</v>
      </c>
      <c r="AF355" s="1" t="str">
        <f>MID(Sheet7!A355,SEARCH(" ",Sheet7!A355,1)+1,SEARCH("(",Sheet7!A355,1)-SEARCH(" ",Sheet7!A355,1)-2)</f>
        <v>Ahmed</v>
      </c>
      <c r="AG355" s="1">
        <f t="shared" si="69"/>
        <v>5</v>
      </c>
      <c r="AH355" s="1" t="str">
        <f t="shared" si="70"/>
        <v>AHMED</v>
      </c>
      <c r="AI355" s="1" t="str">
        <f t="shared" si="64"/>
        <v>Ijaz Ahmed belongs to Pakistan</v>
      </c>
    </row>
    <row r="356" spans="1:35" x14ac:dyDescent="0.3">
      <c r="A356" s="1">
        <v>355</v>
      </c>
      <c r="B356" s="2">
        <v>35713</v>
      </c>
      <c r="C356" t="s">
        <v>176</v>
      </c>
      <c r="D356" s="1">
        <v>144</v>
      </c>
      <c r="E356" s="1" t="s">
        <v>432</v>
      </c>
      <c r="F356" s="1">
        <v>209</v>
      </c>
      <c r="H356" s="1">
        <v>146</v>
      </c>
      <c r="I356" s="1">
        <v>12</v>
      </c>
      <c r="J356" s="1">
        <v>1</v>
      </c>
      <c r="K356" s="1">
        <v>98.63</v>
      </c>
      <c r="L356" s="1">
        <v>1</v>
      </c>
      <c r="M356" s="1" t="s">
        <v>47</v>
      </c>
      <c r="N356" s="1" t="s">
        <v>199</v>
      </c>
      <c r="O356" s="1">
        <f t="shared" si="60"/>
        <v>10</v>
      </c>
      <c r="P356" s="1">
        <f t="shared" si="61"/>
        <v>10</v>
      </c>
      <c r="Q356" s="1">
        <f t="shared" si="62"/>
        <v>1997</v>
      </c>
      <c r="R356" s="1">
        <f t="shared" si="63"/>
        <v>6</v>
      </c>
      <c r="S356" s="1" t="str">
        <f t="shared" si="65"/>
        <v>Slow</v>
      </c>
      <c r="T356" s="1" t="str">
        <f t="shared" si="66"/>
        <v>Ok</v>
      </c>
      <c r="U356" s="1" t="b">
        <f t="shared" si="67"/>
        <v>0</v>
      </c>
      <c r="V356" s="1">
        <f t="shared" si="68"/>
        <v>0</v>
      </c>
      <c r="W356" s="1" t="str">
        <f>VLOOKUP(K356,Master!$G$8:$H$12,2,1)</f>
        <v>Slow</v>
      </c>
      <c r="X356" s="1" t="str">
        <f>HLOOKUP(K356,Master!$F$3:$J$4,2,1)</f>
        <v>Slow</v>
      </c>
      <c r="Y356" s="1" t="s">
        <v>667</v>
      </c>
      <c r="Z356" s="1" t="s">
        <v>434</v>
      </c>
      <c r="AA356" s="1">
        <f>SEARCH("(",Sheet7!A356,1)</f>
        <v>11</v>
      </c>
      <c r="AB356" s="1">
        <f>SEARCH(")",Sheet7!A356,1)</f>
        <v>17</v>
      </c>
      <c r="AC356" s="1" t="str">
        <f>MID(Sheet7!A356,SEARCH("(",Sheet7!A356,1)+1,SEARCH(")",Sheet7!A356,1)-SEARCH("(",Sheet7!A356,1)-1)</f>
        <v>Kenya</v>
      </c>
      <c r="AD356" s="1">
        <f>SEARCH(" ",Sheet7!A356,1)</f>
        <v>3</v>
      </c>
      <c r="AE356" s="1" t="str">
        <f>LEFT(Sheet7!A356,SEARCH(" ",Sheet7!A356,1)-1)</f>
        <v>KO</v>
      </c>
      <c r="AF356" s="1" t="str">
        <f>MID(Sheet7!A356,SEARCH(" ",Sheet7!A356,1)+1,SEARCH("(",Sheet7!A356,1)-SEARCH(" ",Sheet7!A356,1)-2)</f>
        <v>Otieno</v>
      </c>
      <c r="AG356" s="1">
        <f t="shared" si="69"/>
        <v>6</v>
      </c>
      <c r="AH356" s="1" t="str">
        <f t="shared" si="70"/>
        <v>OTIENO</v>
      </c>
      <c r="AI356" s="1" t="e">
        <f t="shared" si="64"/>
        <v>#N/A</v>
      </c>
    </row>
    <row r="357" spans="1:35" x14ac:dyDescent="0.3">
      <c r="A357" s="1">
        <v>356</v>
      </c>
      <c r="B357" s="2">
        <v>35713</v>
      </c>
      <c r="C357" t="s">
        <v>299</v>
      </c>
      <c r="D357" s="1">
        <v>122</v>
      </c>
      <c r="E357" s="1" t="s">
        <v>432</v>
      </c>
      <c r="F357" s="1">
        <v>153</v>
      </c>
      <c r="H357" s="1">
        <v>113</v>
      </c>
      <c r="I357" s="1">
        <v>16</v>
      </c>
      <c r="J357" s="1">
        <v>0</v>
      </c>
      <c r="K357" s="1">
        <v>107.96</v>
      </c>
      <c r="L357" s="1">
        <v>1</v>
      </c>
      <c r="M357" s="1" t="s">
        <v>47</v>
      </c>
      <c r="N357" s="1" t="s">
        <v>199</v>
      </c>
      <c r="O357" s="1">
        <f t="shared" si="60"/>
        <v>10</v>
      </c>
      <c r="P357" s="1">
        <f t="shared" si="61"/>
        <v>10</v>
      </c>
      <c r="Q357" s="1">
        <f t="shared" si="62"/>
        <v>1997</v>
      </c>
      <c r="R357" s="1">
        <f t="shared" si="63"/>
        <v>6</v>
      </c>
      <c r="S357" s="1" t="str">
        <f t="shared" si="65"/>
        <v>Ok</v>
      </c>
      <c r="T357" s="1" t="str">
        <f t="shared" si="66"/>
        <v>Ok</v>
      </c>
      <c r="U357" s="1" t="b">
        <f t="shared" si="67"/>
        <v>0</v>
      </c>
      <c r="V357" s="1">
        <f t="shared" si="68"/>
        <v>0</v>
      </c>
      <c r="W357" s="1" t="str">
        <f>VLOOKUP(K357,Master!$G$8:$H$12,2,1)</f>
        <v>Ok</v>
      </c>
      <c r="X357" s="1" t="str">
        <f>HLOOKUP(K357,Master!$F$3:$J$4,2,1)</f>
        <v>Ok</v>
      </c>
      <c r="Y357" s="1" t="s">
        <v>668</v>
      </c>
      <c r="Z357" s="1" t="s">
        <v>434</v>
      </c>
      <c r="AA357" s="1">
        <f>SEARCH("(",Sheet7!A357,1)</f>
        <v>14</v>
      </c>
      <c r="AB357" s="1">
        <f>SEARCH(")",Sheet7!A357,1)</f>
        <v>20</v>
      </c>
      <c r="AC357" s="1" t="str">
        <f>MID(Sheet7!A357,SEARCH("(",Sheet7!A357,1)+1,SEARCH(")",Sheet7!A357,1)-SEARCH("(",Sheet7!A357,1)-1)</f>
        <v>Kenya</v>
      </c>
      <c r="AD357" s="1">
        <f>SEARCH(" ",Sheet7!A357,1)</f>
        <v>3</v>
      </c>
      <c r="AE357" s="1" t="str">
        <f>LEFT(Sheet7!A357,SEARCH(" ",Sheet7!A357,1)-1)</f>
        <v>DN</v>
      </c>
      <c r="AF357" s="1" t="str">
        <f>MID(Sheet7!A357,SEARCH(" ",Sheet7!A357,1)+1,SEARCH("(",Sheet7!A357,1)-SEARCH(" ",Sheet7!A357,1)-2)</f>
        <v>Chudasama</v>
      </c>
      <c r="AG357" s="1">
        <f t="shared" si="69"/>
        <v>9</v>
      </c>
      <c r="AH357" s="1" t="str">
        <f t="shared" si="70"/>
        <v>CHUDASAMA</v>
      </c>
      <c r="AI357" s="1" t="e">
        <f t="shared" si="64"/>
        <v>#N/A</v>
      </c>
    </row>
    <row r="358" spans="1:35" x14ac:dyDescent="0.3">
      <c r="A358" s="1">
        <v>357</v>
      </c>
      <c r="B358" s="2">
        <v>35737</v>
      </c>
      <c r="C358" t="s">
        <v>88</v>
      </c>
      <c r="D358" s="1">
        <v>105</v>
      </c>
      <c r="E358" s="1" t="s">
        <v>432</v>
      </c>
      <c r="F358" s="1">
        <v>120</v>
      </c>
      <c r="H358" s="1">
        <v>101</v>
      </c>
      <c r="I358" s="1">
        <v>8</v>
      </c>
      <c r="J358" s="1">
        <v>1</v>
      </c>
      <c r="K358" s="1">
        <v>103.96</v>
      </c>
      <c r="L358" s="1">
        <v>1</v>
      </c>
      <c r="M358" s="1" t="s">
        <v>15</v>
      </c>
      <c r="N358" s="1" t="s">
        <v>209</v>
      </c>
      <c r="O358" s="1">
        <f t="shared" si="60"/>
        <v>3</v>
      </c>
      <c r="P358" s="1">
        <f t="shared" si="61"/>
        <v>11</v>
      </c>
      <c r="Q358" s="1">
        <f t="shared" si="62"/>
        <v>1997</v>
      </c>
      <c r="R358" s="1">
        <f t="shared" si="63"/>
        <v>2</v>
      </c>
      <c r="S358" s="1" t="str">
        <f t="shared" si="65"/>
        <v>Ok</v>
      </c>
      <c r="T358" s="1" t="str">
        <f t="shared" si="66"/>
        <v>Ok</v>
      </c>
      <c r="U358" s="1" t="b">
        <f t="shared" si="67"/>
        <v>0</v>
      </c>
      <c r="V358" s="1">
        <f t="shared" si="68"/>
        <v>0</v>
      </c>
      <c r="W358" s="1" t="str">
        <f>VLOOKUP(K358,Master!$G$8:$H$12,2,1)</f>
        <v>Ok</v>
      </c>
      <c r="X358" s="1" t="str">
        <f>HLOOKUP(K358,Master!$F$3:$J$4,2,1)</f>
        <v>Ok</v>
      </c>
      <c r="Y358" s="1" t="s">
        <v>600</v>
      </c>
      <c r="Z358" s="1" t="s">
        <v>831</v>
      </c>
      <c r="AA358" s="1">
        <f>SEARCH("(",Sheet7!A358,1)</f>
        <v>11</v>
      </c>
      <c r="AB358" s="1">
        <f>SEARCH(")",Sheet7!A358,1)</f>
        <v>14</v>
      </c>
      <c r="AC358" s="1" t="str">
        <f>MID(Sheet7!A358,SEARCH("(",Sheet7!A358,1)+1,SEARCH(")",Sheet7!A358,1)-SEARCH("(",Sheet7!A358,1)-1)</f>
        <v>WI</v>
      </c>
      <c r="AD358" s="1">
        <f>SEARCH(" ",Sheet7!A358,1)</f>
        <v>3</v>
      </c>
      <c r="AE358" s="1" t="str">
        <f>LEFT(Sheet7!A358,SEARCH(" ",Sheet7!A358,1)-1)</f>
        <v>CL</v>
      </c>
      <c r="AF358" s="1" t="str">
        <f>MID(Sheet7!A358,SEARCH(" ",Sheet7!A358,1)+1,SEARCH("(",Sheet7!A358,1)-SEARCH(" ",Sheet7!A358,1)-2)</f>
        <v>Hooper</v>
      </c>
      <c r="AG358" s="1">
        <f t="shared" si="69"/>
        <v>6</v>
      </c>
      <c r="AH358" s="1" t="str">
        <f t="shared" si="70"/>
        <v>HOOPER</v>
      </c>
      <c r="AI358" s="1" t="str">
        <f t="shared" si="64"/>
        <v>CL Hooper belongs to West Indies</v>
      </c>
    </row>
    <row r="359" spans="1:35" x14ac:dyDescent="0.3">
      <c r="A359" s="1">
        <v>358</v>
      </c>
      <c r="B359" s="2">
        <v>35738</v>
      </c>
      <c r="C359" t="s">
        <v>63</v>
      </c>
      <c r="D359" s="1">
        <v>108</v>
      </c>
      <c r="E359" s="1" t="s">
        <v>430</v>
      </c>
      <c r="F359" s="1" t="s">
        <v>214</v>
      </c>
      <c r="H359" s="1">
        <v>129</v>
      </c>
      <c r="I359" s="1">
        <v>13</v>
      </c>
      <c r="J359" s="1">
        <v>0</v>
      </c>
      <c r="K359" s="1">
        <v>83.72</v>
      </c>
      <c r="L359" s="1">
        <v>2</v>
      </c>
      <c r="M359" s="1" t="s">
        <v>11</v>
      </c>
      <c r="N359" s="1" t="s">
        <v>209</v>
      </c>
      <c r="O359" s="1">
        <f t="shared" si="60"/>
        <v>4</v>
      </c>
      <c r="P359" s="1">
        <f t="shared" si="61"/>
        <v>11</v>
      </c>
      <c r="Q359" s="1">
        <f t="shared" si="62"/>
        <v>1997</v>
      </c>
      <c r="R359" s="1">
        <f t="shared" si="63"/>
        <v>3</v>
      </c>
      <c r="S359" s="1" t="str">
        <f t="shared" si="65"/>
        <v>Slow</v>
      </c>
      <c r="T359" s="1" t="str">
        <f t="shared" si="66"/>
        <v>Ok</v>
      </c>
      <c r="U359" s="1" t="b">
        <f t="shared" si="67"/>
        <v>0</v>
      </c>
      <c r="V359" s="1">
        <f t="shared" si="68"/>
        <v>0</v>
      </c>
      <c r="W359" s="1" t="str">
        <f>VLOOKUP(K359,Master!$G$8:$H$12,2,1)</f>
        <v>Slow</v>
      </c>
      <c r="X359" s="1" t="str">
        <f>HLOOKUP(K359,Master!$F$3:$J$4,2,1)</f>
        <v>Slow</v>
      </c>
      <c r="Y359" s="1" t="s">
        <v>611</v>
      </c>
      <c r="Z359" s="1" t="s">
        <v>833</v>
      </c>
      <c r="AA359" s="1">
        <f>SEARCH("(",Sheet7!A359,1)</f>
        <v>13</v>
      </c>
      <c r="AB359" s="1">
        <f>SEARCH(")",Sheet7!A359,1)</f>
        <v>17</v>
      </c>
      <c r="AC359" s="1" t="str">
        <f>MID(Sheet7!A359,SEARCH("(",Sheet7!A359,1)+1,SEARCH(")",Sheet7!A359,1)-SEARCH("(",Sheet7!A359,1)-1)</f>
        <v>Pak</v>
      </c>
      <c r="AD359" s="1">
        <f>SEARCH(" ",Sheet7!A359,1)</f>
        <v>6</v>
      </c>
      <c r="AE359" s="1" t="str">
        <f>LEFT(Sheet7!A359,SEARCH(" ",Sheet7!A359,1)-1)</f>
        <v>Saeed</v>
      </c>
      <c r="AF359" s="1" t="str">
        <f>MID(Sheet7!A359,SEARCH(" ",Sheet7!A359,1)+1,SEARCH("(",Sheet7!A359,1)-SEARCH(" ",Sheet7!A359,1)-2)</f>
        <v>Anwar</v>
      </c>
      <c r="AG359" s="1">
        <f t="shared" si="69"/>
        <v>5</v>
      </c>
      <c r="AH359" s="1" t="str">
        <f t="shared" si="70"/>
        <v>ANWAR</v>
      </c>
      <c r="AI359" s="1" t="str">
        <f t="shared" si="64"/>
        <v>Saeed Anwar belongs to Pakistan</v>
      </c>
    </row>
    <row r="360" spans="1:35" x14ac:dyDescent="0.3">
      <c r="A360" s="1">
        <v>359</v>
      </c>
      <c r="B360" s="2">
        <v>35739</v>
      </c>
      <c r="C360" t="s">
        <v>216</v>
      </c>
      <c r="D360" s="1">
        <v>134</v>
      </c>
      <c r="E360" s="1" t="s">
        <v>430</v>
      </c>
      <c r="F360" s="1" t="s">
        <v>214</v>
      </c>
      <c r="H360" s="1">
        <v>114</v>
      </c>
      <c r="I360" s="1">
        <v>13</v>
      </c>
      <c r="J360" s="1">
        <v>3</v>
      </c>
      <c r="K360" s="1">
        <v>117.54</v>
      </c>
      <c r="L360" s="1">
        <v>2</v>
      </c>
      <c r="M360" s="1" t="s">
        <v>9</v>
      </c>
      <c r="N360" s="1" t="s">
        <v>209</v>
      </c>
      <c r="O360" s="1">
        <f t="shared" si="60"/>
        <v>5</v>
      </c>
      <c r="P360" s="1">
        <f t="shared" si="61"/>
        <v>11</v>
      </c>
      <c r="Q360" s="1">
        <f t="shared" si="62"/>
        <v>1997</v>
      </c>
      <c r="R360" s="1">
        <f t="shared" si="63"/>
        <v>4</v>
      </c>
      <c r="S360" s="1" t="str">
        <f t="shared" si="65"/>
        <v>Ok</v>
      </c>
      <c r="T360" s="1" t="str">
        <f t="shared" si="66"/>
        <v>Ok</v>
      </c>
      <c r="U360" s="1" t="b">
        <f t="shared" si="67"/>
        <v>0</v>
      </c>
      <c r="V360" s="1">
        <f t="shared" si="68"/>
        <v>0</v>
      </c>
      <c r="W360" s="1" t="str">
        <f>VLOOKUP(K360,Master!$G$8:$H$12,2,1)</f>
        <v>Ok</v>
      </c>
      <c r="X360" s="1" t="str">
        <f>HLOOKUP(K360,Master!$F$3:$J$4,2,1)</f>
        <v>Ok</v>
      </c>
      <c r="Y360" s="1" t="s">
        <v>640</v>
      </c>
      <c r="Z360" s="1" t="s">
        <v>835</v>
      </c>
      <c r="AA360" s="1">
        <f>SEARCH("(",Sheet7!A360,1)</f>
        <v>15</v>
      </c>
      <c r="AB360" s="1">
        <f>SEARCH(")",Sheet7!A360,1)</f>
        <v>18</v>
      </c>
      <c r="AC360" s="1" t="str">
        <f>MID(Sheet7!A360,SEARCH("(",Sheet7!A360,1)+1,SEARCH(")",Sheet7!A360,1)-SEARCH("(",Sheet7!A360,1)-1)</f>
        <v>SL</v>
      </c>
      <c r="AD360" s="1">
        <f>SEARCH(" ",Sheet7!A360,1)</f>
        <v>3</v>
      </c>
      <c r="AE360" s="1" t="str">
        <f>LEFT(Sheet7!A360,SEARCH(" ",Sheet7!A360,1)-1)</f>
        <v>ST</v>
      </c>
      <c r="AF360" s="1" t="str">
        <f>MID(Sheet7!A360,SEARCH(" ",Sheet7!A360,1)+1,SEARCH("(",Sheet7!A360,1)-SEARCH(" ",Sheet7!A360,1)-2)</f>
        <v>Jayasuriya</v>
      </c>
      <c r="AG360" s="1">
        <f t="shared" si="69"/>
        <v>10</v>
      </c>
      <c r="AH360" s="1" t="str">
        <f t="shared" si="70"/>
        <v>JAYASURIYA</v>
      </c>
      <c r="AI360" s="1" t="str">
        <f t="shared" si="64"/>
        <v>ST Jayasuriya belongs to Sri Lanka</v>
      </c>
    </row>
    <row r="361" spans="1:35" x14ac:dyDescent="0.3">
      <c r="A361" s="1">
        <v>360</v>
      </c>
      <c r="B361" s="2">
        <v>35739</v>
      </c>
      <c r="C361" t="s">
        <v>62</v>
      </c>
      <c r="D361" s="1">
        <v>102</v>
      </c>
      <c r="E361" s="1" t="s">
        <v>430</v>
      </c>
      <c r="F361" s="1" t="s">
        <v>214</v>
      </c>
      <c r="H361" s="1">
        <v>90</v>
      </c>
      <c r="I361" s="1">
        <v>12</v>
      </c>
      <c r="J361" s="1">
        <v>0</v>
      </c>
      <c r="K361" s="1">
        <v>113.33</v>
      </c>
      <c r="L361" s="1">
        <v>2</v>
      </c>
      <c r="M361" s="1" t="s">
        <v>9</v>
      </c>
      <c r="N361" s="1" t="s">
        <v>209</v>
      </c>
      <c r="O361" s="1">
        <f t="shared" si="60"/>
        <v>5</v>
      </c>
      <c r="P361" s="1">
        <f t="shared" si="61"/>
        <v>11</v>
      </c>
      <c r="Q361" s="1">
        <f t="shared" si="62"/>
        <v>1997</v>
      </c>
      <c r="R361" s="1">
        <f t="shared" si="63"/>
        <v>4</v>
      </c>
      <c r="S361" s="1" t="str">
        <f t="shared" si="65"/>
        <v>Ok</v>
      </c>
      <c r="T361" s="1" t="str">
        <f t="shared" si="66"/>
        <v>Ok</v>
      </c>
      <c r="U361" s="1" t="b">
        <f t="shared" si="67"/>
        <v>0</v>
      </c>
      <c r="V361" s="1">
        <f t="shared" si="68"/>
        <v>0</v>
      </c>
      <c r="W361" s="1" t="str">
        <f>VLOOKUP(K361,Master!$G$8:$H$12,2,1)</f>
        <v>Ok</v>
      </c>
      <c r="X361" s="1" t="str">
        <f>HLOOKUP(K361,Master!$F$3:$J$4,2,1)</f>
        <v>Ok</v>
      </c>
      <c r="Y361" s="1" t="s">
        <v>615</v>
      </c>
      <c r="Z361" s="1" t="s">
        <v>835</v>
      </c>
      <c r="AA361" s="1">
        <f>SEARCH("(",Sheet7!A361,1)</f>
        <v>13</v>
      </c>
      <c r="AB361" s="1">
        <f>SEARCH(")",Sheet7!A361,1)</f>
        <v>16</v>
      </c>
      <c r="AC361" s="1" t="str">
        <f>MID(Sheet7!A361,SEARCH("(",Sheet7!A361,1)+1,SEARCH(")",Sheet7!A361,1)-SEARCH("(",Sheet7!A361,1)-1)</f>
        <v>SL</v>
      </c>
      <c r="AD361" s="1">
        <f>SEARCH(" ",Sheet7!A361,1)</f>
        <v>3</v>
      </c>
      <c r="AE361" s="1" t="str">
        <f>LEFT(Sheet7!A361,SEARCH(" ",Sheet7!A361,1)-1)</f>
        <v>PA</v>
      </c>
      <c r="AF361" s="1" t="str">
        <f>MID(Sheet7!A361,SEARCH(" ",Sheet7!A361,1)+1,SEARCH("(",Sheet7!A361,1)-SEARCH(" ",Sheet7!A361,1)-2)</f>
        <v>de Silva</v>
      </c>
      <c r="AG361" s="1">
        <f t="shared" si="69"/>
        <v>8</v>
      </c>
      <c r="AH361" s="1" t="str">
        <f t="shared" si="70"/>
        <v>DE SILVA</v>
      </c>
      <c r="AI361" s="1" t="str">
        <f t="shared" si="64"/>
        <v>PA de Silva belongs to Sri Lanka</v>
      </c>
    </row>
    <row r="362" spans="1:35" x14ac:dyDescent="0.3">
      <c r="A362" s="1">
        <v>361</v>
      </c>
      <c r="B362" s="2">
        <v>35771</v>
      </c>
      <c r="C362" t="s">
        <v>67</v>
      </c>
      <c r="D362" s="1">
        <v>104</v>
      </c>
      <c r="E362" s="1" t="s">
        <v>432</v>
      </c>
      <c r="F362" s="1">
        <v>141</v>
      </c>
      <c r="H362" s="1">
        <v>113</v>
      </c>
      <c r="I362" s="1">
        <v>8</v>
      </c>
      <c r="J362" s="1">
        <v>0</v>
      </c>
      <c r="K362" s="1">
        <v>92.03</v>
      </c>
      <c r="L362" s="1">
        <v>2</v>
      </c>
      <c r="M362" s="1" t="s">
        <v>31</v>
      </c>
      <c r="N362" s="1" t="s">
        <v>45</v>
      </c>
      <c r="O362" s="1">
        <f t="shared" si="60"/>
        <v>7</v>
      </c>
      <c r="P362" s="1">
        <f t="shared" si="61"/>
        <v>12</v>
      </c>
      <c r="Q362" s="1">
        <f t="shared" si="62"/>
        <v>1997</v>
      </c>
      <c r="R362" s="1">
        <f t="shared" si="63"/>
        <v>1</v>
      </c>
      <c r="S362" s="1" t="str">
        <f t="shared" si="65"/>
        <v>Slow</v>
      </c>
      <c r="T362" s="1" t="str">
        <f t="shared" si="66"/>
        <v>Ok</v>
      </c>
      <c r="U362" s="1" t="b">
        <f t="shared" si="67"/>
        <v>0</v>
      </c>
      <c r="V362" s="1">
        <f t="shared" si="68"/>
        <v>0</v>
      </c>
      <c r="W362" s="1" t="str">
        <f>VLOOKUP(K362,Master!$G$8:$H$12,2,1)</f>
        <v>Slow</v>
      </c>
      <c r="X362" s="1" t="str">
        <f>HLOOKUP(K362,Master!$F$3:$J$4,2,1)</f>
        <v>Slow</v>
      </c>
      <c r="Y362" s="1" t="s">
        <v>628</v>
      </c>
      <c r="Z362" s="1" t="s">
        <v>834</v>
      </c>
      <c r="AA362" s="1">
        <f>SEARCH("(",Sheet7!A362,1)</f>
        <v>10</v>
      </c>
      <c r="AB362" s="1">
        <f>SEARCH(")",Sheet7!A362,1)</f>
        <v>14</v>
      </c>
      <c r="AC362" s="1" t="str">
        <f>MID(Sheet7!A362,SEARCH("(",Sheet7!A362,1)+1,SEARCH(")",Sheet7!A362,1)-SEARCH("(",Sheet7!A362,1)-1)</f>
        <v>Aus</v>
      </c>
      <c r="AD362" s="1">
        <f>SEARCH(" ",Sheet7!A362,1)</f>
        <v>3</v>
      </c>
      <c r="AE362" s="1" t="str">
        <f>LEFT(Sheet7!A362,SEARCH(" ",Sheet7!A362,1)-1)</f>
        <v>ME</v>
      </c>
      <c r="AF362" s="1" t="str">
        <f>MID(Sheet7!A362,SEARCH(" ",Sheet7!A362,1)+1,SEARCH("(",Sheet7!A362,1)-SEARCH(" ",Sheet7!A362,1)-2)</f>
        <v>Waugh</v>
      </c>
      <c r="AG362" s="1">
        <f t="shared" si="69"/>
        <v>5</v>
      </c>
      <c r="AH362" s="1" t="str">
        <f t="shared" si="70"/>
        <v>WAUGH</v>
      </c>
      <c r="AI362" s="1" t="str">
        <f t="shared" si="64"/>
        <v>ME Waugh belongs to Australia</v>
      </c>
    </row>
    <row r="363" spans="1:35" x14ac:dyDescent="0.3">
      <c r="A363" s="1">
        <v>362</v>
      </c>
      <c r="B363" s="2">
        <v>35775</v>
      </c>
      <c r="C363" t="s">
        <v>104</v>
      </c>
      <c r="D363" s="1">
        <v>116</v>
      </c>
      <c r="E363" s="1" t="s">
        <v>432</v>
      </c>
      <c r="F363" s="1">
        <v>156</v>
      </c>
      <c r="H363" s="1">
        <v>111</v>
      </c>
      <c r="I363" s="1">
        <v>9</v>
      </c>
      <c r="J363" s="1">
        <v>1</v>
      </c>
      <c r="K363" s="1">
        <v>104.5</v>
      </c>
      <c r="L363" s="1">
        <v>1</v>
      </c>
      <c r="M363" s="1" t="s">
        <v>4</v>
      </c>
      <c r="N363" s="1" t="s">
        <v>14</v>
      </c>
      <c r="O363" s="1">
        <f t="shared" si="60"/>
        <v>11</v>
      </c>
      <c r="P363" s="1">
        <f t="shared" si="61"/>
        <v>12</v>
      </c>
      <c r="Q363" s="1">
        <f t="shared" si="62"/>
        <v>1997</v>
      </c>
      <c r="R363" s="1">
        <f t="shared" si="63"/>
        <v>5</v>
      </c>
      <c r="S363" s="1" t="str">
        <f t="shared" si="65"/>
        <v>Ok</v>
      </c>
      <c r="T363" s="1" t="str">
        <f t="shared" si="66"/>
        <v>Ok</v>
      </c>
      <c r="U363" s="1" t="b">
        <f t="shared" si="67"/>
        <v>0</v>
      </c>
      <c r="V363" s="1">
        <f t="shared" si="68"/>
        <v>0</v>
      </c>
      <c r="W363" s="1" t="str">
        <f>VLOOKUP(K363,Master!$G$8:$H$12,2,1)</f>
        <v>Ok</v>
      </c>
      <c r="X363" s="1" t="str">
        <f>HLOOKUP(K363,Master!$F$3:$J$4,2,1)</f>
        <v>Ok</v>
      </c>
      <c r="Y363" s="1" t="s">
        <v>621</v>
      </c>
      <c r="Z363" s="1" t="s">
        <v>830</v>
      </c>
      <c r="AA363" s="1">
        <f>SEARCH("(",Sheet7!A363,1)</f>
        <v>12</v>
      </c>
      <c r="AB363" s="1">
        <f>SEARCH(")",Sheet7!A363,1)</f>
        <v>16</v>
      </c>
      <c r="AC363" s="1" t="str">
        <f>MID(Sheet7!A363,SEARCH("(",Sheet7!A363,1)+1,SEARCH(")",Sheet7!A363,1)-SEARCH("(",Sheet7!A363,1)-1)</f>
        <v>Eng</v>
      </c>
      <c r="AD363" s="1">
        <f>SEARCH(" ",Sheet7!A363,1)</f>
        <v>3</v>
      </c>
      <c r="AE363" s="1" t="str">
        <f>LEFT(Sheet7!A363,SEARCH(" ",Sheet7!A363,1)-1)</f>
        <v>AJ</v>
      </c>
      <c r="AF363" s="1" t="str">
        <f>MID(Sheet7!A363,SEARCH(" ",Sheet7!A363,1)+1,SEARCH("(",Sheet7!A363,1)-SEARCH(" ",Sheet7!A363,1)-2)</f>
        <v>Stewart</v>
      </c>
      <c r="AG363" s="1">
        <f t="shared" si="69"/>
        <v>7</v>
      </c>
      <c r="AH363" s="1" t="str">
        <f t="shared" si="70"/>
        <v>STEWART</v>
      </c>
      <c r="AI363" s="1" t="str">
        <f t="shared" si="64"/>
        <v>AJ Stewart belongs to England</v>
      </c>
    </row>
    <row r="364" spans="1:35" x14ac:dyDescent="0.3">
      <c r="A364" s="1">
        <v>363</v>
      </c>
      <c r="B364" s="2">
        <v>35777</v>
      </c>
      <c r="C364" t="s">
        <v>88</v>
      </c>
      <c r="D364" s="1">
        <v>100</v>
      </c>
      <c r="E364" s="1" t="s">
        <v>430</v>
      </c>
      <c r="F364" s="1">
        <v>189</v>
      </c>
      <c r="H364" s="1">
        <v>135</v>
      </c>
      <c r="I364" s="1">
        <v>6</v>
      </c>
      <c r="J364" s="1">
        <v>0</v>
      </c>
      <c r="K364" s="1">
        <v>74.069999999999993</v>
      </c>
      <c r="L364" s="1">
        <v>1</v>
      </c>
      <c r="M364" s="1" t="s">
        <v>34</v>
      </c>
      <c r="N364" s="1" t="s">
        <v>14</v>
      </c>
      <c r="O364" s="1">
        <f t="shared" si="60"/>
        <v>13</v>
      </c>
      <c r="P364" s="1">
        <f t="shared" si="61"/>
        <v>12</v>
      </c>
      <c r="Q364" s="1">
        <f t="shared" si="62"/>
        <v>1997</v>
      </c>
      <c r="R364" s="1">
        <f t="shared" si="63"/>
        <v>7</v>
      </c>
      <c r="S364" s="1" t="str">
        <f t="shared" si="65"/>
        <v>Slow</v>
      </c>
      <c r="T364" s="1" t="str">
        <f t="shared" si="66"/>
        <v>Ok</v>
      </c>
      <c r="U364" s="1" t="b">
        <f t="shared" si="67"/>
        <v>0</v>
      </c>
      <c r="V364" s="1">
        <f t="shared" si="68"/>
        <v>0</v>
      </c>
      <c r="W364" s="1" t="str">
        <f>VLOOKUP(K364,Master!$G$8:$H$12,2,1)</f>
        <v>Slow</v>
      </c>
      <c r="X364" s="1" t="str">
        <f>HLOOKUP(K364,Master!$F$3:$J$4,2,1)</f>
        <v>Slow</v>
      </c>
      <c r="Y364" s="1" t="s">
        <v>600</v>
      </c>
      <c r="Z364" s="1" t="s">
        <v>831</v>
      </c>
      <c r="AA364" s="1">
        <f>SEARCH("(",Sheet7!A364,1)</f>
        <v>11</v>
      </c>
      <c r="AB364" s="1">
        <f>SEARCH(")",Sheet7!A364,1)</f>
        <v>14</v>
      </c>
      <c r="AC364" s="1" t="str">
        <f>MID(Sheet7!A364,SEARCH("(",Sheet7!A364,1)+1,SEARCH(")",Sheet7!A364,1)-SEARCH("(",Sheet7!A364,1)-1)</f>
        <v>WI</v>
      </c>
      <c r="AD364" s="1">
        <f>SEARCH(" ",Sheet7!A364,1)</f>
        <v>3</v>
      </c>
      <c r="AE364" s="1" t="str">
        <f>LEFT(Sheet7!A364,SEARCH(" ",Sheet7!A364,1)-1)</f>
        <v>CL</v>
      </c>
      <c r="AF364" s="1" t="str">
        <f>MID(Sheet7!A364,SEARCH(" ",Sheet7!A364,1)+1,SEARCH("(",Sheet7!A364,1)-SEARCH(" ",Sheet7!A364,1)-2)</f>
        <v>Hooper</v>
      </c>
      <c r="AG364" s="1">
        <f t="shared" si="69"/>
        <v>6</v>
      </c>
      <c r="AH364" s="1" t="str">
        <f t="shared" si="70"/>
        <v>HOOPER</v>
      </c>
      <c r="AI364" s="1" t="str">
        <f t="shared" si="64"/>
        <v>CL Hooper belongs to West Indies</v>
      </c>
    </row>
    <row r="365" spans="1:35" x14ac:dyDescent="0.3">
      <c r="A365" s="1">
        <v>364</v>
      </c>
      <c r="B365" s="2">
        <v>35778</v>
      </c>
      <c r="C365" t="s">
        <v>63</v>
      </c>
      <c r="D365" s="1">
        <v>104</v>
      </c>
      <c r="E365" s="1" t="s">
        <v>432</v>
      </c>
      <c r="F365" s="1">
        <v>213</v>
      </c>
      <c r="H365" s="1">
        <v>128</v>
      </c>
      <c r="I365" s="1">
        <v>8</v>
      </c>
      <c r="J365" s="1">
        <v>1</v>
      </c>
      <c r="K365" s="1">
        <v>81.25</v>
      </c>
      <c r="L365" s="1">
        <v>2</v>
      </c>
      <c r="M365" s="1" t="s">
        <v>4</v>
      </c>
      <c r="N365" s="1" t="s">
        <v>14</v>
      </c>
      <c r="O365" s="1">
        <f t="shared" si="60"/>
        <v>14</v>
      </c>
      <c r="P365" s="1">
        <f t="shared" si="61"/>
        <v>12</v>
      </c>
      <c r="Q365" s="1">
        <f t="shared" si="62"/>
        <v>1997</v>
      </c>
      <c r="R365" s="1">
        <f t="shared" si="63"/>
        <v>1</v>
      </c>
      <c r="S365" s="1" t="str">
        <f t="shared" si="65"/>
        <v>Slow</v>
      </c>
      <c r="T365" s="1" t="str">
        <f t="shared" si="66"/>
        <v>Ok</v>
      </c>
      <c r="U365" s="1" t="b">
        <f t="shared" si="67"/>
        <v>0</v>
      </c>
      <c r="V365" s="1">
        <f t="shared" si="68"/>
        <v>0</v>
      </c>
      <c r="W365" s="1" t="str">
        <f>VLOOKUP(K365,Master!$G$8:$H$12,2,1)</f>
        <v>Slow</v>
      </c>
      <c r="X365" s="1" t="str">
        <f>HLOOKUP(K365,Master!$F$3:$J$4,2,1)</f>
        <v>Slow</v>
      </c>
      <c r="Y365" s="1" t="s">
        <v>611</v>
      </c>
      <c r="Z365" s="1" t="s">
        <v>833</v>
      </c>
      <c r="AA365" s="1">
        <f>SEARCH("(",Sheet7!A365,1)</f>
        <v>13</v>
      </c>
      <c r="AB365" s="1">
        <f>SEARCH(")",Sheet7!A365,1)</f>
        <v>17</v>
      </c>
      <c r="AC365" s="1" t="str">
        <f>MID(Sheet7!A365,SEARCH("(",Sheet7!A365,1)+1,SEARCH(")",Sheet7!A365,1)-SEARCH("(",Sheet7!A365,1)-1)</f>
        <v>Pak</v>
      </c>
      <c r="AD365" s="1">
        <f>SEARCH(" ",Sheet7!A365,1)</f>
        <v>6</v>
      </c>
      <c r="AE365" s="1" t="str">
        <f>LEFT(Sheet7!A365,SEARCH(" ",Sheet7!A365,1)-1)</f>
        <v>Saeed</v>
      </c>
      <c r="AF365" s="1" t="str">
        <f>MID(Sheet7!A365,SEARCH(" ",Sheet7!A365,1)+1,SEARCH("(",Sheet7!A365,1)-SEARCH(" ",Sheet7!A365,1)-2)</f>
        <v>Anwar</v>
      </c>
      <c r="AG365" s="1">
        <f t="shared" si="69"/>
        <v>5</v>
      </c>
      <c r="AH365" s="1" t="str">
        <f t="shared" si="70"/>
        <v>ANWAR</v>
      </c>
      <c r="AI365" s="1" t="str">
        <f t="shared" si="64"/>
        <v>Saeed Anwar belongs to Pakistan</v>
      </c>
    </row>
    <row r="366" spans="1:35" x14ac:dyDescent="0.3">
      <c r="A366" s="1">
        <v>365</v>
      </c>
      <c r="B366" s="2">
        <v>35780</v>
      </c>
      <c r="C366" t="s">
        <v>391</v>
      </c>
      <c r="D366" s="1">
        <v>105</v>
      </c>
      <c r="E366" s="1" t="s">
        <v>430</v>
      </c>
      <c r="F366" s="1">
        <v>208</v>
      </c>
      <c r="H366" s="1">
        <v>149</v>
      </c>
      <c r="I366" s="1">
        <v>10</v>
      </c>
      <c r="J366" s="1">
        <v>0</v>
      </c>
      <c r="K366" s="1">
        <v>70.459999999999994</v>
      </c>
      <c r="L366" s="1">
        <v>1</v>
      </c>
      <c r="M366" s="1" t="s">
        <v>4</v>
      </c>
      <c r="N366" s="1" t="s">
        <v>14</v>
      </c>
      <c r="O366" s="1">
        <f t="shared" si="60"/>
        <v>16</v>
      </c>
      <c r="P366" s="1">
        <f t="shared" si="61"/>
        <v>12</v>
      </c>
      <c r="Q366" s="1">
        <f t="shared" si="62"/>
        <v>1997</v>
      </c>
      <c r="R366" s="1">
        <f t="shared" si="63"/>
        <v>3</v>
      </c>
      <c r="S366" s="1" t="str">
        <f t="shared" si="65"/>
        <v>Slow</v>
      </c>
      <c r="T366" s="1" t="str">
        <f t="shared" si="66"/>
        <v>Ok</v>
      </c>
      <c r="U366" s="1" t="b">
        <f t="shared" si="67"/>
        <v>0</v>
      </c>
      <c r="V366" s="1">
        <f t="shared" si="68"/>
        <v>0</v>
      </c>
      <c r="W366" s="1" t="str">
        <f>VLOOKUP(K366,Master!$G$8:$H$12,2,1)</f>
        <v>Slow</v>
      </c>
      <c r="X366" s="1" t="str">
        <f>HLOOKUP(K366,Master!$F$3:$J$4,2,1)</f>
        <v>Slow</v>
      </c>
      <c r="Y366" s="1" t="s">
        <v>669</v>
      </c>
      <c r="Z366" s="1" t="s">
        <v>831</v>
      </c>
      <c r="AA366" s="1">
        <f>SEARCH("(",Sheet7!A366,1)</f>
        <v>13</v>
      </c>
      <c r="AB366" s="1">
        <f>SEARCH(")",Sheet7!A366,1)</f>
        <v>16</v>
      </c>
      <c r="AC366" s="1" t="str">
        <f>MID(Sheet7!A366,SEARCH("(",Sheet7!A366,1)+1,SEARCH(")",Sheet7!A366,1)-SEARCH("(",Sheet7!A366,1)-1)</f>
        <v>WI</v>
      </c>
      <c r="AD366" s="1">
        <f>SEARCH(" ",Sheet7!A366,1)</f>
        <v>3</v>
      </c>
      <c r="AE366" s="1" t="str">
        <f>LEFT(Sheet7!A366,SEARCH(" ",Sheet7!A366,1)-1)</f>
        <v>SC</v>
      </c>
      <c r="AF366" s="1" t="str">
        <f>MID(Sheet7!A366,SEARCH(" ",Sheet7!A366,1)+1,SEARCH("(",Sheet7!A366,1)-SEARCH(" ",Sheet7!A366,1)-2)</f>
        <v>Williams</v>
      </c>
      <c r="AG366" s="1">
        <f t="shared" si="69"/>
        <v>8</v>
      </c>
      <c r="AH366" s="1" t="str">
        <f t="shared" si="70"/>
        <v>WILLIAMS</v>
      </c>
      <c r="AI366" s="1" t="str">
        <f t="shared" si="64"/>
        <v>SC Williams belongs to West Indies</v>
      </c>
    </row>
    <row r="367" spans="1:35" x14ac:dyDescent="0.3">
      <c r="A367" s="1">
        <v>366</v>
      </c>
      <c r="B367" s="2">
        <v>35804</v>
      </c>
      <c r="C367" t="s">
        <v>75</v>
      </c>
      <c r="D367" s="1">
        <v>103</v>
      </c>
      <c r="E367" s="1" t="s">
        <v>432</v>
      </c>
      <c r="F367" s="1">
        <v>148</v>
      </c>
      <c r="H367" s="1">
        <v>113</v>
      </c>
      <c r="I367" s="1">
        <v>9</v>
      </c>
      <c r="J367" s="1">
        <v>0</v>
      </c>
      <c r="K367" s="1">
        <v>91.15</v>
      </c>
      <c r="L367" s="1">
        <v>1</v>
      </c>
      <c r="M367" s="1" t="s">
        <v>31</v>
      </c>
      <c r="N367" s="1" t="s">
        <v>40</v>
      </c>
      <c r="O367" s="1">
        <f t="shared" si="60"/>
        <v>9</v>
      </c>
      <c r="P367" s="1">
        <f t="shared" si="61"/>
        <v>1</v>
      </c>
      <c r="Q367" s="1">
        <f t="shared" si="62"/>
        <v>1998</v>
      </c>
      <c r="R367" s="1">
        <f t="shared" si="63"/>
        <v>6</v>
      </c>
      <c r="S367" s="1" t="str">
        <f t="shared" si="65"/>
        <v>Slow</v>
      </c>
      <c r="T367" s="1" t="str">
        <f t="shared" si="66"/>
        <v>Ok</v>
      </c>
      <c r="U367" s="1" t="b">
        <f t="shared" si="67"/>
        <v>0</v>
      </c>
      <c r="V367" s="1">
        <f t="shared" si="68"/>
        <v>0</v>
      </c>
      <c r="W367" s="1" t="str">
        <f>VLOOKUP(K367,Master!$G$8:$H$12,2,1)</f>
        <v>Slow</v>
      </c>
      <c r="X367" s="1" t="str">
        <f>HLOOKUP(K367,Master!$F$3:$J$4,2,1)</f>
        <v>Slow</v>
      </c>
      <c r="Y367" s="1" t="s">
        <v>632</v>
      </c>
      <c r="Z367" s="1" t="s">
        <v>837</v>
      </c>
      <c r="AA367" s="1">
        <f>SEARCH("(",Sheet7!A367,1)</f>
        <v>11</v>
      </c>
      <c r="AB367" s="1">
        <f>SEARCH(")",Sheet7!A367,1)</f>
        <v>14</v>
      </c>
      <c r="AC367" s="1" t="str">
        <f>MID(Sheet7!A367,SEARCH("(",Sheet7!A367,1)+1,SEARCH(")",Sheet7!A367,1)-SEARCH("(",Sheet7!A367,1)-1)</f>
        <v>SA</v>
      </c>
      <c r="AD367" s="1">
        <f>SEARCH(" ",Sheet7!A367,1)</f>
        <v>2</v>
      </c>
      <c r="AE367" s="1" t="str">
        <f>LEFT(Sheet7!A367,SEARCH(" ",Sheet7!A367,1)-1)</f>
        <v>G</v>
      </c>
      <c r="AF367" s="1" t="str">
        <f>MID(Sheet7!A367,SEARCH(" ",Sheet7!A367,1)+1,SEARCH("(",Sheet7!A367,1)-SEARCH(" ",Sheet7!A367,1)-2)</f>
        <v>Kirsten</v>
      </c>
      <c r="AG367" s="1">
        <f t="shared" si="69"/>
        <v>7</v>
      </c>
      <c r="AH367" s="1" t="str">
        <f t="shared" si="70"/>
        <v>KIRSTEN</v>
      </c>
      <c r="AI367" s="1" t="e">
        <f t="shared" si="64"/>
        <v>#N/A</v>
      </c>
    </row>
    <row r="368" spans="1:35" x14ac:dyDescent="0.3">
      <c r="A368" s="1">
        <v>367</v>
      </c>
      <c r="B368" s="2">
        <v>35806</v>
      </c>
      <c r="C368" t="s">
        <v>61</v>
      </c>
      <c r="D368" s="1">
        <v>100</v>
      </c>
      <c r="E368" s="1" t="s">
        <v>432</v>
      </c>
      <c r="F368" s="1" t="s">
        <v>214</v>
      </c>
      <c r="H368" s="1">
        <v>111</v>
      </c>
      <c r="I368" s="1">
        <v>7</v>
      </c>
      <c r="J368" s="1">
        <v>0</v>
      </c>
      <c r="K368" s="1">
        <v>90.09</v>
      </c>
      <c r="L368" s="1">
        <v>1</v>
      </c>
      <c r="M368" s="1" t="s">
        <v>9</v>
      </c>
      <c r="N368" s="1" t="s">
        <v>19</v>
      </c>
      <c r="O368" s="1">
        <f t="shared" si="60"/>
        <v>11</v>
      </c>
      <c r="P368" s="1">
        <f t="shared" si="61"/>
        <v>1</v>
      </c>
      <c r="Q368" s="1">
        <f t="shared" si="62"/>
        <v>1998</v>
      </c>
      <c r="R368" s="1">
        <f t="shared" si="63"/>
        <v>1</v>
      </c>
      <c r="S368" s="1" t="str">
        <f t="shared" si="65"/>
        <v>Slow</v>
      </c>
      <c r="T368" s="1" t="str">
        <f t="shared" si="66"/>
        <v>Ok</v>
      </c>
      <c r="U368" s="1" t="b">
        <f t="shared" si="67"/>
        <v>0</v>
      </c>
      <c r="V368" s="1">
        <f t="shared" si="68"/>
        <v>0</v>
      </c>
      <c r="W368" s="1" t="str">
        <f>VLOOKUP(K368,Master!$G$8:$H$12,2,1)</f>
        <v>Slow</v>
      </c>
      <c r="X368" s="1" t="str">
        <f>HLOOKUP(K368,Master!$F$3:$J$4,2,1)</f>
        <v>Slow</v>
      </c>
      <c r="Y368" s="1" t="s">
        <v>593</v>
      </c>
      <c r="Z368" s="1" t="s">
        <v>4</v>
      </c>
      <c r="AA368" s="1">
        <f>SEARCH("(",Sheet7!A368,1)</f>
        <v>14</v>
      </c>
      <c r="AB368" s="1">
        <f>SEARCH(")",Sheet7!A368,1)</f>
        <v>20</v>
      </c>
      <c r="AC368" s="1" t="str">
        <f>MID(Sheet7!A368,SEARCH("(",Sheet7!A368,1)+1,SEARCH(")",Sheet7!A368,1)-SEARCH("(",Sheet7!A368,1)-1)</f>
        <v>India</v>
      </c>
      <c r="AD368" s="1">
        <f>SEARCH(" ",Sheet7!A368,1)</f>
        <v>2</v>
      </c>
      <c r="AE368" s="1" t="str">
        <f>LEFT(Sheet7!A368,SEARCH(" ",Sheet7!A368,1)-1)</f>
        <v>M</v>
      </c>
      <c r="AF368" s="1" t="str">
        <f>MID(Sheet7!A368,SEARCH(" ",Sheet7!A368,1)+1,SEARCH("(",Sheet7!A368,1)-SEARCH(" ",Sheet7!A368,1)-2)</f>
        <v>Azharuddin</v>
      </c>
      <c r="AG368" s="1">
        <f t="shared" si="69"/>
        <v>10</v>
      </c>
      <c r="AH368" s="1" t="str">
        <f t="shared" si="70"/>
        <v>AZHARUDDIN</v>
      </c>
      <c r="AI368" s="1" t="e">
        <f t="shared" si="64"/>
        <v>#N/A</v>
      </c>
    </row>
    <row r="369" spans="1:35" x14ac:dyDescent="0.3">
      <c r="A369" s="1">
        <v>368</v>
      </c>
      <c r="B369" s="2">
        <v>35811</v>
      </c>
      <c r="C369" t="s">
        <v>257</v>
      </c>
      <c r="D369" s="1">
        <v>111</v>
      </c>
      <c r="E369" s="1" t="s">
        <v>432</v>
      </c>
      <c r="F369" s="1">
        <v>151</v>
      </c>
      <c r="H369" s="1">
        <v>140</v>
      </c>
      <c r="I369" s="1">
        <v>10</v>
      </c>
      <c r="J369" s="1">
        <v>0</v>
      </c>
      <c r="K369" s="1">
        <v>79.28</v>
      </c>
      <c r="L369" s="1">
        <v>1</v>
      </c>
      <c r="M369" s="1" t="s">
        <v>31</v>
      </c>
      <c r="N369" s="1" t="s">
        <v>201</v>
      </c>
      <c r="O369" s="1">
        <f t="shared" si="60"/>
        <v>16</v>
      </c>
      <c r="P369" s="1">
        <f t="shared" si="61"/>
        <v>1</v>
      </c>
      <c r="Q369" s="1">
        <f t="shared" si="62"/>
        <v>1998</v>
      </c>
      <c r="R369" s="1">
        <f t="shared" si="63"/>
        <v>6</v>
      </c>
      <c r="S369" s="1" t="str">
        <f t="shared" si="65"/>
        <v>Slow</v>
      </c>
      <c r="T369" s="1" t="str">
        <f t="shared" si="66"/>
        <v>Ok</v>
      </c>
      <c r="U369" s="1" t="b">
        <f t="shared" si="67"/>
        <v>0</v>
      </c>
      <c r="V369" s="1">
        <f t="shared" si="68"/>
        <v>0</v>
      </c>
      <c r="W369" s="1" t="str">
        <f>VLOOKUP(K369,Master!$G$8:$H$12,2,1)</f>
        <v>Slow</v>
      </c>
      <c r="X369" s="1" t="str">
        <f>HLOOKUP(K369,Master!$F$3:$J$4,2,1)</f>
        <v>Slow</v>
      </c>
      <c r="Y369" s="1" t="s">
        <v>670</v>
      </c>
      <c r="Z369" s="1" t="s">
        <v>837</v>
      </c>
      <c r="AA369" s="1">
        <f>SEARCH("(",Sheet7!A369,1)</f>
        <v>11</v>
      </c>
      <c r="AB369" s="1">
        <f>SEARCH(")",Sheet7!A369,1)</f>
        <v>14</v>
      </c>
      <c r="AC369" s="1" t="str">
        <f>MID(Sheet7!A369,SEARCH("(",Sheet7!A369,1)+1,SEARCH(")",Sheet7!A369,1)-SEARCH("(",Sheet7!A369,1)-1)</f>
        <v>SA</v>
      </c>
      <c r="AD369" s="1">
        <f>SEARCH(" ",Sheet7!A369,1)</f>
        <v>3</v>
      </c>
      <c r="AE369" s="1" t="str">
        <f>LEFT(Sheet7!A369,SEARCH(" ",Sheet7!A369,1)-1)</f>
        <v>JH</v>
      </c>
      <c r="AF369" s="1" t="str">
        <f>MID(Sheet7!A369,SEARCH(" ",Sheet7!A369,1)+1,SEARCH("(",Sheet7!A369,1)-SEARCH(" ",Sheet7!A369,1)-2)</f>
        <v>Kallis</v>
      </c>
      <c r="AG369" s="1">
        <f t="shared" si="69"/>
        <v>6</v>
      </c>
      <c r="AH369" s="1" t="str">
        <f t="shared" si="70"/>
        <v>KALLIS</v>
      </c>
      <c r="AI369" s="1" t="e">
        <f t="shared" si="64"/>
        <v>#N/A</v>
      </c>
    </row>
    <row r="370" spans="1:35" x14ac:dyDescent="0.3">
      <c r="A370" s="1">
        <v>369</v>
      </c>
      <c r="B370" s="2">
        <v>35813</v>
      </c>
      <c r="C370" t="s">
        <v>63</v>
      </c>
      <c r="D370" s="1">
        <v>140</v>
      </c>
      <c r="E370" s="1" t="s">
        <v>432</v>
      </c>
      <c r="F370" s="1" t="s">
        <v>214</v>
      </c>
      <c r="H370" s="1">
        <v>132</v>
      </c>
      <c r="I370" s="1">
        <v>14</v>
      </c>
      <c r="J370" s="1">
        <v>2</v>
      </c>
      <c r="K370" s="1">
        <v>106.06</v>
      </c>
      <c r="L370" s="1">
        <v>1</v>
      </c>
      <c r="M370" s="1" t="s">
        <v>4</v>
      </c>
      <c r="N370" s="1" t="s">
        <v>19</v>
      </c>
      <c r="O370" s="1">
        <f t="shared" si="60"/>
        <v>18</v>
      </c>
      <c r="P370" s="1">
        <f t="shared" si="61"/>
        <v>1</v>
      </c>
      <c r="Q370" s="1">
        <f t="shared" si="62"/>
        <v>1998</v>
      </c>
      <c r="R370" s="1">
        <f t="shared" si="63"/>
        <v>1</v>
      </c>
      <c r="S370" s="1" t="str">
        <f t="shared" si="65"/>
        <v>Ok</v>
      </c>
      <c r="T370" s="1" t="str">
        <f t="shared" si="66"/>
        <v>Ok</v>
      </c>
      <c r="U370" s="1" t="b">
        <f t="shared" si="67"/>
        <v>0</v>
      </c>
      <c r="V370" s="1">
        <f t="shared" si="68"/>
        <v>0</v>
      </c>
      <c r="W370" s="1" t="str">
        <f>VLOOKUP(K370,Master!$G$8:$H$12,2,1)</f>
        <v>Ok</v>
      </c>
      <c r="X370" s="1" t="str">
        <f>HLOOKUP(K370,Master!$F$3:$J$4,2,1)</f>
        <v>Ok</v>
      </c>
      <c r="Y370" s="1" t="s">
        <v>611</v>
      </c>
      <c r="Z370" s="1" t="s">
        <v>833</v>
      </c>
      <c r="AA370" s="1">
        <f>SEARCH("(",Sheet7!A370,1)</f>
        <v>13</v>
      </c>
      <c r="AB370" s="1">
        <f>SEARCH(")",Sheet7!A370,1)</f>
        <v>17</v>
      </c>
      <c r="AC370" s="1" t="str">
        <f>MID(Sheet7!A370,SEARCH("(",Sheet7!A370,1)+1,SEARCH(")",Sheet7!A370,1)-SEARCH("(",Sheet7!A370,1)-1)</f>
        <v>Pak</v>
      </c>
      <c r="AD370" s="1">
        <f>SEARCH(" ",Sheet7!A370,1)</f>
        <v>6</v>
      </c>
      <c r="AE370" s="1" t="str">
        <f>LEFT(Sheet7!A370,SEARCH(" ",Sheet7!A370,1)-1)</f>
        <v>Saeed</v>
      </c>
      <c r="AF370" s="1" t="str">
        <f>MID(Sheet7!A370,SEARCH(" ",Sheet7!A370,1)+1,SEARCH("(",Sheet7!A370,1)-SEARCH(" ",Sheet7!A370,1)-2)</f>
        <v>Anwar</v>
      </c>
      <c r="AG370" s="1">
        <f t="shared" si="69"/>
        <v>5</v>
      </c>
      <c r="AH370" s="1" t="str">
        <f t="shared" si="70"/>
        <v>ANWAR</v>
      </c>
      <c r="AI370" s="1" t="str">
        <f t="shared" si="64"/>
        <v>Saeed Anwar belongs to Pakistan</v>
      </c>
    </row>
    <row r="371" spans="1:35" x14ac:dyDescent="0.3">
      <c r="A371" s="1">
        <v>370</v>
      </c>
      <c r="B371" s="2">
        <v>35813</v>
      </c>
      <c r="C371" t="s">
        <v>218</v>
      </c>
      <c r="D371" s="1">
        <v>124</v>
      </c>
      <c r="E371" s="1" t="s">
        <v>432</v>
      </c>
      <c r="F371" s="1" t="s">
        <v>214</v>
      </c>
      <c r="H371" s="1">
        <v>138</v>
      </c>
      <c r="I371" s="1">
        <v>11</v>
      </c>
      <c r="J371" s="1">
        <v>1</v>
      </c>
      <c r="K371" s="1">
        <v>89.85</v>
      </c>
      <c r="L371" s="1">
        <v>2</v>
      </c>
      <c r="M371" s="1" t="s">
        <v>9</v>
      </c>
      <c r="N371" s="1" t="s">
        <v>19</v>
      </c>
      <c r="O371" s="1">
        <f t="shared" si="60"/>
        <v>18</v>
      </c>
      <c r="P371" s="1">
        <f t="shared" si="61"/>
        <v>1</v>
      </c>
      <c r="Q371" s="1">
        <f t="shared" si="62"/>
        <v>1998</v>
      </c>
      <c r="R371" s="1">
        <f t="shared" si="63"/>
        <v>1</v>
      </c>
      <c r="S371" s="1" t="str">
        <f t="shared" si="65"/>
        <v>Slow</v>
      </c>
      <c r="T371" s="1" t="str">
        <f t="shared" si="66"/>
        <v>Ok</v>
      </c>
      <c r="U371" s="1" t="b">
        <f t="shared" si="67"/>
        <v>0</v>
      </c>
      <c r="V371" s="1">
        <f t="shared" si="68"/>
        <v>0</v>
      </c>
      <c r="W371" s="1" t="str">
        <f>VLOOKUP(K371,Master!$G$8:$H$12,2,1)</f>
        <v>Slow</v>
      </c>
      <c r="X371" s="1" t="str">
        <f>HLOOKUP(K371,Master!$F$3:$J$4,2,1)</f>
        <v>Slow</v>
      </c>
      <c r="Y371" s="1" t="s">
        <v>665</v>
      </c>
      <c r="Z371" s="1" t="s">
        <v>4</v>
      </c>
      <c r="AA371" s="1">
        <f>SEARCH("(",Sheet7!A371,1)</f>
        <v>12</v>
      </c>
      <c r="AB371" s="1">
        <f>SEARCH(")",Sheet7!A371,1)</f>
        <v>18</v>
      </c>
      <c r="AC371" s="1" t="str">
        <f>MID(Sheet7!A371,SEARCH("(",Sheet7!A371,1)+1,SEARCH(")",Sheet7!A371,1)-SEARCH("(",Sheet7!A371,1)-1)</f>
        <v>India</v>
      </c>
      <c r="AD371" s="1">
        <f>SEARCH(" ",Sheet7!A371,1)</f>
        <v>3</v>
      </c>
      <c r="AE371" s="1" t="str">
        <f>LEFT(Sheet7!A371,SEARCH(" ",Sheet7!A371,1)-1)</f>
        <v>SC</v>
      </c>
      <c r="AF371" s="1" t="str">
        <f>MID(Sheet7!A371,SEARCH(" ",Sheet7!A371,1)+1,SEARCH("(",Sheet7!A371,1)-SEARCH(" ",Sheet7!A371,1)-2)</f>
        <v>Ganguly</v>
      </c>
      <c r="AG371" s="1">
        <f t="shared" si="69"/>
        <v>7</v>
      </c>
      <c r="AH371" s="1" t="str">
        <f t="shared" si="70"/>
        <v>GANGULY</v>
      </c>
      <c r="AI371" s="1" t="e">
        <f t="shared" si="64"/>
        <v>#N/A</v>
      </c>
    </row>
    <row r="372" spans="1:35" x14ac:dyDescent="0.3">
      <c r="A372" s="1">
        <v>371</v>
      </c>
      <c r="B372" s="2">
        <v>35813</v>
      </c>
      <c r="C372" t="s">
        <v>81</v>
      </c>
      <c r="D372" s="1">
        <v>117</v>
      </c>
      <c r="E372" s="1" t="s">
        <v>432</v>
      </c>
      <c r="F372" s="1" t="s">
        <v>214</v>
      </c>
      <c r="H372" s="1">
        <v>112</v>
      </c>
      <c r="I372" s="1">
        <v>8</v>
      </c>
      <c r="J372" s="1">
        <v>1</v>
      </c>
      <c r="K372" s="1">
        <v>104.46</v>
      </c>
      <c r="L372" s="1">
        <v>1</v>
      </c>
      <c r="M372" s="1" t="s">
        <v>4</v>
      </c>
      <c r="N372" s="1" t="s">
        <v>19</v>
      </c>
      <c r="O372" s="1">
        <f t="shared" si="60"/>
        <v>18</v>
      </c>
      <c r="P372" s="1">
        <f t="shared" si="61"/>
        <v>1</v>
      </c>
      <c r="Q372" s="1">
        <f t="shared" si="62"/>
        <v>1998</v>
      </c>
      <c r="R372" s="1">
        <f t="shared" si="63"/>
        <v>1</v>
      </c>
      <c r="S372" s="1" t="str">
        <f t="shared" si="65"/>
        <v>Ok</v>
      </c>
      <c r="T372" s="1" t="str">
        <f t="shared" si="66"/>
        <v>Ok</v>
      </c>
      <c r="U372" s="1" t="b">
        <f t="shared" si="67"/>
        <v>0</v>
      </c>
      <c r="V372" s="1">
        <f t="shared" si="68"/>
        <v>0</v>
      </c>
      <c r="W372" s="1" t="str">
        <f>VLOOKUP(K372,Master!$G$8:$H$12,2,1)</f>
        <v>Ok</v>
      </c>
      <c r="X372" s="1" t="str">
        <f>HLOOKUP(K372,Master!$F$3:$J$4,2,1)</f>
        <v>Ok</v>
      </c>
      <c r="Y372" s="1" t="s">
        <v>605</v>
      </c>
      <c r="Z372" s="1" t="s">
        <v>833</v>
      </c>
      <c r="AA372" s="1">
        <f>SEARCH("(",Sheet7!A372,1)</f>
        <v>12</v>
      </c>
      <c r="AB372" s="1">
        <f>SEARCH(")",Sheet7!A372,1)</f>
        <v>16</v>
      </c>
      <c r="AC372" s="1" t="str">
        <f>MID(Sheet7!A372,SEARCH("(",Sheet7!A372,1)+1,SEARCH(")",Sheet7!A372,1)-SEARCH("(",Sheet7!A372,1)-1)</f>
        <v>Pak</v>
      </c>
      <c r="AD372" s="1">
        <f>SEARCH(" ",Sheet7!A372,1)</f>
        <v>5</v>
      </c>
      <c r="AE372" s="1" t="str">
        <f>LEFT(Sheet7!A372,SEARCH(" ",Sheet7!A372,1)-1)</f>
        <v>Ijaz</v>
      </c>
      <c r="AF372" s="1" t="str">
        <f>MID(Sheet7!A372,SEARCH(" ",Sheet7!A372,1)+1,SEARCH("(",Sheet7!A372,1)-SEARCH(" ",Sheet7!A372,1)-2)</f>
        <v>Ahmed</v>
      </c>
      <c r="AG372" s="1">
        <f t="shared" si="69"/>
        <v>5</v>
      </c>
      <c r="AH372" s="1" t="str">
        <f t="shared" si="70"/>
        <v>AHMED</v>
      </c>
      <c r="AI372" s="1" t="str">
        <f t="shared" si="64"/>
        <v>Ijaz Ahmed belongs to Pakistan</v>
      </c>
    </row>
    <row r="373" spans="1:35" x14ac:dyDescent="0.3">
      <c r="A373" s="1">
        <v>372</v>
      </c>
      <c r="B373" s="2">
        <v>35816</v>
      </c>
      <c r="C373" t="s">
        <v>264</v>
      </c>
      <c r="D373" s="1">
        <v>116</v>
      </c>
      <c r="E373" s="1" t="s">
        <v>430</v>
      </c>
      <c r="F373" s="1">
        <v>182</v>
      </c>
      <c r="H373" s="1">
        <v>122</v>
      </c>
      <c r="I373" s="1">
        <v>8</v>
      </c>
      <c r="J373" s="1">
        <v>0</v>
      </c>
      <c r="K373" s="1">
        <v>95.08</v>
      </c>
      <c r="L373" s="1">
        <v>2</v>
      </c>
      <c r="M373" s="1" t="s">
        <v>18</v>
      </c>
      <c r="N373" s="1" t="s">
        <v>29</v>
      </c>
      <c r="O373" s="1">
        <f t="shared" si="60"/>
        <v>21</v>
      </c>
      <c r="P373" s="1">
        <f t="shared" si="61"/>
        <v>1</v>
      </c>
      <c r="Q373" s="1">
        <f t="shared" si="62"/>
        <v>1998</v>
      </c>
      <c r="R373" s="1">
        <f t="shared" si="63"/>
        <v>4</v>
      </c>
      <c r="S373" s="1" t="str">
        <f t="shared" si="65"/>
        <v>Slow</v>
      </c>
      <c r="T373" s="1" t="str">
        <f t="shared" si="66"/>
        <v>Ok</v>
      </c>
      <c r="U373" s="1" t="b">
        <f t="shared" si="67"/>
        <v>0</v>
      </c>
      <c r="V373" s="1">
        <f t="shared" si="68"/>
        <v>0</v>
      </c>
      <c r="W373" s="1" t="str">
        <f>VLOOKUP(K373,Master!$G$8:$H$12,2,1)</f>
        <v>Slow</v>
      </c>
      <c r="X373" s="1" t="str">
        <f>HLOOKUP(K373,Master!$F$3:$J$4,2,1)</f>
        <v>Slow</v>
      </c>
      <c r="Y373" s="1" t="s">
        <v>653</v>
      </c>
      <c r="Z373" s="1" t="s">
        <v>832</v>
      </c>
      <c r="AA373" s="1">
        <f>SEARCH("(",Sheet7!A373,1)</f>
        <v>12</v>
      </c>
      <c r="AB373" s="1">
        <f>SEARCH(")",Sheet7!A373,1)</f>
        <v>15</v>
      </c>
      <c r="AC373" s="1" t="str">
        <f>MID(Sheet7!A373,SEARCH("(",Sheet7!A373,1)+1,SEARCH(")",Sheet7!A373,1)-SEARCH("(",Sheet7!A373,1)-1)</f>
        <v>NZ</v>
      </c>
      <c r="AD373" s="1">
        <f>SEARCH(" ",Sheet7!A373,1)</f>
        <v>3</v>
      </c>
      <c r="AE373" s="1" t="str">
        <f>LEFT(Sheet7!A373,SEARCH(" ",Sheet7!A373,1)-1)</f>
        <v>SP</v>
      </c>
      <c r="AF373" s="1" t="str">
        <f>MID(Sheet7!A373,SEARCH(" ",Sheet7!A373,1)+1,SEARCH("(",Sheet7!A373,1)-SEARCH(" ",Sheet7!A373,1)-2)</f>
        <v>Fleming</v>
      </c>
      <c r="AG373" s="1">
        <f t="shared" si="69"/>
        <v>7</v>
      </c>
      <c r="AH373" s="1" t="str">
        <f t="shared" si="70"/>
        <v>FLEMING</v>
      </c>
      <c r="AI373" s="1" t="str">
        <f t="shared" si="64"/>
        <v>SP Fleming belongs to New Zealand</v>
      </c>
    </row>
    <row r="374" spans="1:35" x14ac:dyDescent="0.3">
      <c r="A374" s="1">
        <v>373</v>
      </c>
      <c r="B374" s="2">
        <v>35816</v>
      </c>
      <c r="C374" t="s">
        <v>225</v>
      </c>
      <c r="D374" s="1">
        <v>100</v>
      </c>
      <c r="E374" s="1" t="s">
        <v>432</v>
      </c>
      <c r="F374" s="1">
        <v>140</v>
      </c>
      <c r="H374" s="1">
        <v>114</v>
      </c>
      <c r="I374" s="1">
        <v>6</v>
      </c>
      <c r="J374" s="1">
        <v>0</v>
      </c>
      <c r="K374" s="1">
        <v>87.71</v>
      </c>
      <c r="L374" s="1">
        <v>1</v>
      </c>
      <c r="M374" s="1" t="s">
        <v>31</v>
      </c>
      <c r="N374" s="1" t="s">
        <v>29</v>
      </c>
      <c r="O374" s="1">
        <f t="shared" si="60"/>
        <v>21</v>
      </c>
      <c r="P374" s="1">
        <f t="shared" si="61"/>
        <v>1</v>
      </c>
      <c r="Q374" s="1">
        <f t="shared" si="62"/>
        <v>1998</v>
      </c>
      <c r="R374" s="1">
        <f t="shared" si="63"/>
        <v>4</v>
      </c>
      <c r="S374" s="1" t="str">
        <f t="shared" si="65"/>
        <v>Slow</v>
      </c>
      <c r="T374" s="1" t="str">
        <f t="shared" si="66"/>
        <v>Ok</v>
      </c>
      <c r="U374" s="1" t="b">
        <f t="shared" si="67"/>
        <v>0</v>
      </c>
      <c r="V374" s="1">
        <f t="shared" si="68"/>
        <v>0</v>
      </c>
      <c r="W374" s="1" t="str">
        <f>VLOOKUP(K374,Master!$G$8:$H$12,2,1)</f>
        <v>Slow</v>
      </c>
      <c r="X374" s="1" t="str">
        <f>HLOOKUP(K374,Master!$F$3:$J$4,2,1)</f>
        <v>Slow</v>
      </c>
      <c r="Y374" s="1" t="s">
        <v>650</v>
      </c>
      <c r="Z374" s="1" t="s">
        <v>834</v>
      </c>
      <c r="AA374" s="1">
        <f>SEARCH("(",Sheet7!A374,1)</f>
        <v>12</v>
      </c>
      <c r="AB374" s="1">
        <f>SEARCH(")",Sheet7!A374,1)</f>
        <v>16</v>
      </c>
      <c r="AC374" s="1" t="str">
        <f>MID(Sheet7!A374,SEARCH("(",Sheet7!A374,1)+1,SEARCH(")",Sheet7!A374,1)-SEARCH("(",Sheet7!A374,1)-1)</f>
        <v>Aus</v>
      </c>
      <c r="AD374" s="1">
        <f>SEARCH(" ",Sheet7!A374,1)</f>
        <v>3</v>
      </c>
      <c r="AE374" s="1" t="str">
        <f>LEFT(Sheet7!A374,SEARCH(" ",Sheet7!A374,1)-1)</f>
        <v>RT</v>
      </c>
      <c r="AF374" s="1" t="str">
        <f>MID(Sheet7!A374,SEARCH(" ",Sheet7!A374,1)+1,SEARCH("(",Sheet7!A374,1)-SEARCH(" ",Sheet7!A374,1)-2)</f>
        <v>Ponting</v>
      </c>
      <c r="AG374" s="1">
        <f t="shared" si="69"/>
        <v>7</v>
      </c>
      <c r="AH374" s="1" t="str">
        <f t="shared" si="70"/>
        <v>PONTING</v>
      </c>
      <c r="AI374" s="1" t="str">
        <f t="shared" si="64"/>
        <v>RT Ponting belongs to Australia</v>
      </c>
    </row>
    <row r="375" spans="1:35" x14ac:dyDescent="0.3">
      <c r="A375" s="1">
        <v>374</v>
      </c>
      <c r="B375" s="2">
        <v>35819</v>
      </c>
      <c r="C375" t="s">
        <v>187</v>
      </c>
      <c r="D375" s="1">
        <v>111</v>
      </c>
      <c r="E375" s="1" t="s">
        <v>432</v>
      </c>
      <c r="F375" s="1">
        <v>178</v>
      </c>
      <c r="H375" s="1">
        <v>134</v>
      </c>
      <c r="I375" s="1">
        <v>7</v>
      </c>
      <c r="J375" s="1">
        <v>0</v>
      </c>
      <c r="K375" s="1">
        <v>82.83</v>
      </c>
      <c r="L375" s="1">
        <v>1</v>
      </c>
      <c r="M375" s="1" t="s">
        <v>13</v>
      </c>
      <c r="N375" s="1" t="s">
        <v>59</v>
      </c>
      <c r="O375" s="1">
        <f t="shared" si="60"/>
        <v>24</v>
      </c>
      <c r="P375" s="1">
        <f t="shared" si="61"/>
        <v>1</v>
      </c>
      <c r="Q375" s="1">
        <f t="shared" si="62"/>
        <v>1998</v>
      </c>
      <c r="R375" s="1">
        <f t="shared" si="63"/>
        <v>7</v>
      </c>
      <c r="S375" s="1" t="str">
        <f t="shared" si="65"/>
        <v>Slow</v>
      </c>
      <c r="T375" s="1" t="str">
        <f t="shared" si="66"/>
        <v>Ok</v>
      </c>
      <c r="U375" s="1" t="b">
        <f t="shared" si="67"/>
        <v>0</v>
      </c>
      <c r="V375" s="1">
        <f t="shared" si="68"/>
        <v>0</v>
      </c>
      <c r="W375" s="1" t="str">
        <f>VLOOKUP(K375,Master!$G$8:$H$12,2,1)</f>
        <v>Slow</v>
      </c>
      <c r="X375" s="1" t="str">
        <f>HLOOKUP(K375,Master!$F$3:$J$4,2,1)</f>
        <v>Slow</v>
      </c>
      <c r="Y375" s="1" t="s">
        <v>671</v>
      </c>
      <c r="Z375" s="1" t="s">
        <v>836</v>
      </c>
      <c r="AA375" s="1">
        <f>SEARCH("(",Sheet7!A375,1)</f>
        <v>12</v>
      </c>
      <c r="AB375" s="1">
        <f>SEARCH(")",Sheet7!A375,1)</f>
        <v>16</v>
      </c>
      <c r="AC375" s="1" t="str">
        <f>MID(Sheet7!A375,SEARCH("(",Sheet7!A375,1)+1,SEARCH(")",Sheet7!A375,1)-SEARCH("(",Sheet7!A375,1)-1)</f>
        <v>Zim</v>
      </c>
      <c r="AD375" s="1">
        <f>SEARCH(" ",Sheet7!A375,1)</f>
        <v>3</v>
      </c>
      <c r="AE375" s="1" t="str">
        <f>LEFT(Sheet7!A375,SEARCH(" ",Sheet7!A375,1)-1)</f>
        <v>MW</v>
      </c>
      <c r="AF375" s="1" t="str">
        <f>MID(Sheet7!A375,SEARCH(" ",Sheet7!A375,1)+1,SEARCH("(",Sheet7!A375,1)-SEARCH(" ",Sheet7!A375,1)-2)</f>
        <v>Goodwin</v>
      </c>
      <c r="AG375" s="1">
        <f t="shared" si="69"/>
        <v>7</v>
      </c>
      <c r="AH375" s="1" t="str">
        <f t="shared" si="70"/>
        <v>GOODWIN</v>
      </c>
      <c r="AI375" s="1" t="e">
        <f t="shared" si="64"/>
        <v>#N/A</v>
      </c>
    </row>
    <row r="376" spans="1:35" x14ac:dyDescent="0.3">
      <c r="A376" s="1">
        <v>375</v>
      </c>
      <c r="B376" s="2">
        <v>35821</v>
      </c>
      <c r="C376" t="s">
        <v>80</v>
      </c>
      <c r="D376" s="1">
        <v>112</v>
      </c>
      <c r="E376" s="1" t="s">
        <v>432</v>
      </c>
      <c r="F376" s="1">
        <v>194</v>
      </c>
      <c r="H376" s="1">
        <v>138</v>
      </c>
      <c r="I376" s="1">
        <v>9</v>
      </c>
      <c r="J376" s="1">
        <v>0</v>
      </c>
      <c r="K376" s="1">
        <v>81.150000000000006</v>
      </c>
      <c r="L376" s="1">
        <v>1</v>
      </c>
      <c r="M376" s="1" t="s">
        <v>13</v>
      </c>
      <c r="N376" s="1" t="s">
        <v>242</v>
      </c>
      <c r="O376" s="1">
        <f t="shared" si="60"/>
        <v>26</v>
      </c>
      <c r="P376" s="1">
        <f t="shared" si="61"/>
        <v>1</v>
      </c>
      <c r="Q376" s="1">
        <f t="shared" si="62"/>
        <v>1998</v>
      </c>
      <c r="R376" s="1">
        <f t="shared" si="63"/>
        <v>2</v>
      </c>
      <c r="S376" s="1" t="str">
        <f t="shared" si="65"/>
        <v>Slow</v>
      </c>
      <c r="T376" s="1" t="str">
        <f t="shared" si="66"/>
        <v>Ok</v>
      </c>
      <c r="U376" s="1" t="b">
        <f t="shared" si="67"/>
        <v>0</v>
      </c>
      <c r="V376" s="1">
        <f t="shared" si="68"/>
        <v>0</v>
      </c>
      <c r="W376" s="1" t="str">
        <f>VLOOKUP(K376,Master!$G$8:$H$12,2,1)</f>
        <v>Slow</v>
      </c>
      <c r="X376" s="1" t="str">
        <f>HLOOKUP(K376,Master!$F$3:$J$4,2,1)</f>
        <v>Slow</v>
      </c>
      <c r="Y376" s="1" t="s">
        <v>672</v>
      </c>
      <c r="Z376" s="1" t="s">
        <v>836</v>
      </c>
      <c r="AA376" s="1">
        <f>SEARCH("(",Sheet7!A376,1)</f>
        <v>11</v>
      </c>
      <c r="AB376" s="1">
        <f>SEARCH(")",Sheet7!A376,1)</f>
        <v>15</v>
      </c>
      <c r="AC376" s="1" t="str">
        <f>MID(Sheet7!A376,SEARCH("(",Sheet7!A376,1)+1,SEARCH(")",Sheet7!A376,1)-SEARCH("(",Sheet7!A376,1)-1)</f>
        <v>Zim</v>
      </c>
      <c r="AD376" s="1">
        <f>SEARCH(" ",Sheet7!A376,1)</f>
        <v>3</v>
      </c>
      <c r="AE376" s="1" t="str">
        <f>LEFT(Sheet7!A376,SEARCH(" ",Sheet7!A376,1)-1)</f>
        <v>GW</v>
      </c>
      <c r="AF376" s="1" t="str">
        <f>MID(Sheet7!A376,SEARCH(" ",Sheet7!A376,1)+1,SEARCH("(",Sheet7!A376,1)-SEARCH(" ",Sheet7!A376,1)-2)</f>
        <v>Flower</v>
      </c>
      <c r="AG376" s="1">
        <f t="shared" si="69"/>
        <v>6</v>
      </c>
      <c r="AH376" s="1" t="str">
        <f t="shared" si="70"/>
        <v>FLOWER</v>
      </c>
      <c r="AI376" s="1" t="e">
        <f t="shared" si="64"/>
        <v>#N/A</v>
      </c>
    </row>
    <row r="377" spans="1:35" x14ac:dyDescent="0.3">
      <c r="A377" s="1">
        <v>376</v>
      </c>
      <c r="B377" s="2">
        <v>35821</v>
      </c>
      <c r="C377" t="s">
        <v>216</v>
      </c>
      <c r="D377" s="1">
        <v>102</v>
      </c>
      <c r="E377" s="1" t="s">
        <v>432</v>
      </c>
      <c r="F377" s="1">
        <v>127</v>
      </c>
      <c r="H377" s="1">
        <v>100</v>
      </c>
      <c r="I377" s="1">
        <v>13</v>
      </c>
      <c r="J377" s="1">
        <v>1</v>
      </c>
      <c r="K377" s="1">
        <v>102</v>
      </c>
      <c r="L377" s="1">
        <v>2</v>
      </c>
      <c r="M377" s="1" t="s">
        <v>7</v>
      </c>
      <c r="N377" s="1" t="s">
        <v>242</v>
      </c>
      <c r="O377" s="1">
        <f t="shared" si="60"/>
        <v>26</v>
      </c>
      <c r="P377" s="1">
        <f t="shared" si="61"/>
        <v>1</v>
      </c>
      <c r="Q377" s="1">
        <f t="shared" si="62"/>
        <v>1998</v>
      </c>
      <c r="R377" s="1">
        <f t="shared" si="63"/>
        <v>2</v>
      </c>
      <c r="S377" s="1" t="str">
        <f t="shared" si="65"/>
        <v>Ok</v>
      </c>
      <c r="T377" s="1" t="str">
        <f t="shared" si="66"/>
        <v>Ok</v>
      </c>
      <c r="U377" s="1" t="b">
        <f t="shared" si="67"/>
        <v>0</v>
      </c>
      <c r="V377" s="1">
        <f t="shared" si="68"/>
        <v>0</v>
      </c>
      <c r="W377" s="1" t="str">
        <f>VLOOKUP(K377,Master!$G$8:$H$12,2,1)</f>
        <v>Ok</v>
      </c>
      <c r="X377" s="1" t="str">
        <f>HLOOKUP(K377,Master!$F$3:$J$4,2,1)</f>
        <v>Ok</v>
      </c>
      <c r="Y377" s="1" t="s">
        <v>640</v>
      </c>
      <c r="Z377" s="1" t="s">
        <v>835</v>
      </c>
      <c r="AA377" s="1">
        <f>SEARCH("(",Sheet7!A377,1)</f>
        <v>15</v>
      </c>
      <c r="AB377" s="1">
        <f>SEARCH(")",Sheet7!A377,1)</f>
        <v>18</v>
      </c>
      <c r="AC377" s="1" t="str">
        <f>MID(Sheet7!A377,SEARCH("(",Sheet7!A377,1)+1,SEARCH(")",Sheet7!A377,1)-SEARCH("(",Sheet7!A377,1)-1)</f>
        <v>SL</v>
      </c>
      <c r="AD377" s="1">
        <f>SEARCH(" ",Sheet7!A377,1)</f>
        <v>3</v>
      </c>
      <c r="AE377" s="1" t="str">
        <f>LEFT(Sheet7!A377,SEARCH(" ",Sheet7!A377,1)-1)</f>
        <v>ST</v>
      </c>
      <c r="AF377" s="1" t="str">
        <f>MID(Sheet7!A377,SEARCH(" ",Sheet7!A377,1)+1,SEARCH("(",Sheet7!A377,1)-SEARCH(" ",Sheet7!A377,1)-2)</f>
        <v>Jayasuriya</v>
      </c>
      <c r="AG377" s="1">
        <f t="shared" si="69"/>
        <v>10</v>
      </c>
      <c r="AH377" s="1" t="str">
        <f t="shared" si="70"/>
        <v>JAYASURIYA</v>
      </c>
      <c r="AI377" s="1" t="str">
        <f t="shared" si="64"/>
        <v>ST Jayasuriya belongs to Sri Lanka</v>
      </c>
    </row>
    <row r="378" spans="1:35" x14ac:dyDescent="0.3">
      <c r="A378" s="1">
        <v>377</v>
      </c>
      <c r="B378" s="2">
        <v>35821</v>
      </c>
      <c r="C378" t="s">
        <v>221</v>
      </c>
      <c r="D378" s="1">
        <v>100</v>
      </c>
      <c r="E378" s="1" t="s">
        <v>432</v>
      </c>
      <c r="F378" s="1">
        <v>136</v>
      </c>
      <c r="H378" s="1">
        <v>104</v>
      </c>
      <c r="I378" s="1">
        <v>9</v>
      </c>
      <c r="J378" s="1">
        <v>1</v>
      </c>
      <c r="K378" s="1">
        <v>96.15</v>
      </c>
      <c r="L378" s="1">
        <v>2</v>
      </c>
      <c r="M378" s="1" t="s">
        <v>15</v>
      </c>
      <c r="N378" s="1" t="s">
        <v>56</v>
      </c>
      <c r="O378" s="1">
        <f t="shared" si="60"/>
        <v>26</v>
      </c>
      <c r="P378" s="1">
        <f t="shared" si="61"/>
        <v>1</v>
      </c>
      <c r="Q378" s="1">
        <f t="shared" si="62"/>
        <v>1998</v>
      </c>
      <c r="R378" s="1">
        <f t="shared" si="63"/>
        <v>2</v>
      </c>
      <c r="S378" s="1" t="str">
        <f t="shared" si="65"/>
        <v>Slow</v>
      </c>
      <c r="T378" s="1" t="str">
        <f t="shared" si="66"/>
        <v>Ok</v>
      </c>
      <c r="U378" s="1" t="b">
        <f t="shared" si="67"/>
        <v>0</v>
      </c>
      <c r="V378" s="1">
        <f t="shared" si="68"/>
        <v>0</v>
      </c>
      <c r="W378" s="1" t="str">
        <f>VLOOKUP(K378,Master!$G$8:$H$12,2,1)</f>
        <v>Slow</v>
      </c>
      <c r="X378" s="1" t="str">
        <f>HLOOKUP(K378,Master!$F$3:$J$4,2,1)</f>
        <v>Slow</v>
      </c>
      <c r="Y378" s="1" t="s">
        <v>673</v>
      </c>
      <c r="Z378" s="1" t="s">
        <v>834</v>
      </c>
      <c r="AA378" s="1">
        <f>SEARCH("(",Sheet7!A378,1)</f>
        <v>14</v>
      </c>
      <c r="AB378" s="1">
        <f>SEARCH(")",Sheet7!A378,1)</f>
        <v>18</v>
      </c>
      <c r="AC378" s="1" t="str">
        <f>MID(Sheet7!A378,SEARCH("(",Sheet7!A378,1)+1,SEARCH(")",Sheet7!A378,1)-SEARCH("(",Sheet7!A378,1)-1)</f>
        <v>Aus</v>
      </c>
      <c r="AD378" s="1">
        <f>SEARCH(" ",Sheet7!A378,1)</f>
        <v>3</v>
      </c>
      <c r="AE378" s="1" t="str">
        <f>LEFT(Sheet7!A378,SEARCH(" ",Sheet7!A378,1)-1)</f>
        <v>AC</v>
      </c>
      <c r="AF378" s="1" t="str">
        <f>MID(Sheet7!A378,SEARCH(" ",Sheet7!A378,1)+1,SEARCH("(",Sheet7!A378,1)-SEARCH(" ",Sheet7!A378,1)-2)</f>
        <v>Gilchrist</v>
      </c>
      <c r="AG378" s="1">
        <f t="shared" si="69"/>
        <v>9</v>
      </c>
      <c r="AH378" s="1" t="str">
        <f t="shared" si="70"/>
        <v>GILCHRIST</v>
      </c>
      <c r="AI378" s="1" t="str">
        <f t="shared" si="64"/>
        <v>AC Gilchrist belongs to Australia</v>
      </c>
    </row>
    <row r="379" spans="1:35" x14ac:dyDescent="0.3">
      <c r="A379" s="1">
        <v>378</v>
      </c>
      <c r="B379" s="2">
        <v>35834</v>
      </c>
      <c r="C379" t="s">
        <v>221</v>
      </c>
      <c r="D379" s="1">
        <v>118</v>
      </c>
      <c r="E379" s="1" t="s">
        <v>432</v>
      </c>
      <c r="F379" s="1">
        <v>137</v>
      </c>
      <c r="H379" s="1">
        <v>117</v>
      </c>
      <c r="I379" s="1">
        <v>10</v>
      </c>
      <c r="J379" s="1">
        <v>5</v>
      </c>
      <c r="K379" s="1">
        <v>100.85</v>
      </c>
      <c r="L379" s="1">
        <v>2</v>
      </c>
      <c r="M379" s="1" t="s">
        <v>31</v>
      </c>
      <c r="N379" s="1" t="s">
        <v>36</v>
      </c>
      <c r="O379" s="1">
        <f t="shared" si="60"/>
        <v>8</v>
      </c>
      <c r="P379" s="1">
        <f t="shared" si="61"/>
        <v>2</v>
      </c>
      <c r="Q379" s="1">
        <f t="shared" si="62"/>
        <v>1998</v>
      </c>
      <c r="R379" s="1">
        <f t="shared" si="63"/>
        <v>1</v>
      </c>
      <c r="S379" s="1" t="str">
        <f t="shared" si="65"/>
        <v>Ok</v>
      </c>
      <c r="T379" s="1" t="str">
        <f t="shared" si="66"/>
        <v>Ok</v>
      </c>
      <c r="U379" s="1" t="b">
        <f t="shared" si="67"/>
        <v>0</v>
      </c>
      <c r="V379" s="1">
        <f t="shared" si="68"/>
        <v>0</v>
      </c>
      <c r="W379" s="1" t="str">
        <f>VLOOKUP(K379,Master!$G$8:$H$12,2,1)</f>
        <v>Ok</v>
      </c>
      <c r="X379" s="1" t="str">
        <f>HLOOKUP(K379,Master!$F$3:$J$4,2,1)</f>
        <v>Ok</v>
      </c>
      <c r="Y379" s="1" t="s">
        <v>673</v>
      </c>
      <c r="Z379" s="1" t="s">
        <v>834</v>
      </c>
      <c r="AA379" s="1">
        <f>SEARCH("(",Sheet7!A379,1)</f>
        <v>14</v>
      </c>
      <c r="AB379" s="1">
        <f>SEARCH(")",Sheet7!A379,1)</f>
        <v>18</v>
      </c>
      <c r="AC379" s="1" t="str">
        <f>MID(Sheet7!A379,SEARCH("(",Sheet7!A379,1)+1,SEARCH(")",Sheet7!A379,1)-SEARCH("(",Sheet7!A379,1)-1)</f>
        <v>Aus</v>
      </c>
      <c r="AD379" s="1">
        <f>SEARCH(" ",Sheet7!A379,1)</f>
        <v>3</v>
      </c>
      <c r="AE379" s="1" t="str">
        <f>LEFT(Sheet7!A379,SEARCH(" ",Sheet7!A379,1)-1)</f>
        <v>AC</v>
      </c>
      <c r="AF379" s="1" t="str">
        <f>MID(Sheet7!A379,SEARCH(" ",Sheet7!A379,1)+1,SEARCH("(",Sheet7!A379,1)-SEARCH(" ",Sheet7!A379,1)-2)</f>
        <v>Gilchrist</v>
      </c>
      <c r="AG379" s="1">
        <f t="shared" si="69"/>
        <v>9</v>
      </c>
      <c r="AH379" s="1" t="str">
        <f t="shared" si="70"/>
        <v>GILCHRIST</v>
      </c>
      <c r="AI379" s="1" t="str">
        <f t="shared" si="64"/>
        <v>AC Gilchrist belongs to Australia</v>
      </c>
    </row>
    <row r="380" spans="1:35" x14ac:dyDescent="0.3">
      <c r="A380" s="1">
        <v>379</v>
      </c>
      <c r="B380" s="2">
        <v>35838</v>
      </c>
      <c r="C380" t="s">
        <v>264</v>
      </c>
      <c r="D380" s="1">
        <v>111</v>
      </c>
      <c r="E380" s="1" t="s">
        <v>430</v>
      </c>
      <c r="F380" s="1">
        <v>183</v>
      </c>
      <c r="H380" s="1">
        <v>137</v>
      </c>
      <c r="I380" s="1">
        <v>5</v>
      </c>
      <c r="J380" s="1">
        <v>0</v>
      </c>
      <c r="K380" s="1">
        <v>81.02</v>
      </c>
      <c r="L380" s="1">
        <v>2</v>
      </c>
      <c r="M380" s="1" t="s">
        <v>18</v>
      </c>
      <c r="N380" s="1" t="s">
        <v>202</v>
      </c>
      <c r="O380" s="1">
        <f t="shared" si="60"/>
        <v>12</v>
      </c>
      <c r="P380" s="1">
        <f t="shared" si="61"/>
        <v>2</v>
      </c>
      <c r="Q380" s="1">
        <f t="shared" si="62"/>
        <v>1998</v>
      </c>
      <c r="R380" s="1">
        <f t="shared" si="63"/>
        <v>5</v>
      </c>
      <c r="S380" s="1" t="str">
        <f t="shared" si="65"/>
        <v>Slow</v>
      </c>
      <c r="T380" s="1" t="str">
        <f t="shared" si="66"/>
        <v>Ok</v>
      </c>
      <c r="U380" s="1" t="b">
        <f t="shared" si="67"/>
        <v>0</v>
      </c>
      <c r="V380" s="1">
        <f t="shared" si="68"/>
        <v>0</v>
      </c>
      <c r="W380" s="1" t="str">
        <f>VLOOKUP(K380,Master!$G$8:$H$12,2,1)</f>
        <v>Slow</v>
      </c>
      <c r="X380" s="1" t="str">
        <f>HLOOKUP(K380,Master!$F$3:$J$4,2,1)</f>
        <v>Slow</v>
      </c>
      <c r="Y380" s="1" t="s">
        <v>653</v>
      </c>
      <c r="Z380" s="1" t="s">
        <v>832</v>
      </c>
      <c r="AA380" s="1">
        <f>SEARCH("(",Sheet7!A380,1)</f>
        <v>12</v>
      </c>
      <c r="AB380" s="1">
        <f>SEARCH(")",Sheet7!A380,1)</f>
        <v>15</v>
      </c>
      <c r="AC380" s="1" t="str">
        <f>MID(Sheet7!A380,SEARCH("(",Sheet7!A380,1)+1,SEARCH(")",Sheet7!A380,1)-SEARCH("(",Sheet7!A380,1)-1)</f>
        <v>NZ</v>
      </c>
      <c r="AD380" s="1">
        <f>SEARCH(" ",Sheet7!A380,1)</f>
        <v>3</v>
      </c>
      <c r="AE380" s="1" t="str">
        <f>LEFT(Sheet7!A380,SEARCH(" ",Sheet7!A380,1)-1)</f>
        <v>SP</v>
      </c>
      <c r="AF380" s="1" t="str">
        <f>MID(Sheet7!A380,SEARCH(" ",Sheet7!A380,1)+1,SEARCH("(",Sheet7!A380,1)-SEARCH(" ",Sheet7!A380,1)-2)</f>
        <v>Fleming</v>
      </c>
      <c r="AG380" s="1">
        <f t="shared" si="69"/>
        <v>7</v>
      </c>
      <c r="AH380" s="1" t="str">
        <f t="shared" si="70"/>
        <v>FLEMING</v>
      </c>
      <c r="AI380" s="1" t="str">
        <f t="shared" si="64"/>
        <v>SP Fleming belongs to New Zealand</v>
      </c>
    </row>
    <row r="381" spans="1:35" x14ac:dyDescent="0.3">
      <c r="A381" s="1">
        <v>380</v>
      </c>
      <c r="B381" s="2">
        <v>35860</v>
      </c>
      <c r="C381" t="s">
        <v>73</v>
      </c>
      <c r="D381" s="1">
        <v>104</v>
      </c>
      <c r="E381" s="1" t="s">
        <v>430</v>
      </c>
      <c r="F381" s="1">
        <v>166</v>
      </c>
      <c r="H381" s="1">
        <v>137</v>
      </c>
      <c r="I381" s="1">
        <v>2</v>
      </c>
      <c r="J381" s="1">
        <v>3</v>
      </c>
      <c r="K381" s="1">
        <v>75.91</v>
      </c>
      <c r="L381" s="1">
        <v>2</v>
      </c>
      <c r="M381" s="1" t="s">
        <v>7</v>
      </c>
      <c r="N381" s="1" t="s">
        <v>202</v>
      </c>
      <c r="O381" s="1">
        <f t="shared" si="60"/>
        <v>6</v>
      </c>
      <c r="P381" s="1">
        <f t="shared" si="61"/>
        <v>3</v>
      </c>
      <c r="Q381" s="1">
        <f t="shared" si="62"/>
        <v>1998</v>
      </c>
      <c r="R381" s="1">
        <f t="shared" si="63"/>
        <v>6</v>
      </c>
      <c r="S381" s="1" t="str">
        <f t="shared" si="65"/>
        <v>Slow</v>
      </c>
      <c r="T381" s="1" t="str">
        <f t="shared" si="66"/>
        <v>Ok</v>
      </c>
      <c r="U381" s="1" t="b">
        <f t="shared" si="67"/>
        <v>0</v>
      </c>
      <c r="V381" s="1">
        <f t="shared" si="68"/>
        <v>0</v>
      </c>
      <c r="W381" s="1" t="str">
        <f>VLOOKUP(K381,Master!$G$8:$H$12,2,1)</f>
        <v>Slow</v>
      </c>
      <c r="X381" s="1" t="str">
        <f>HLOOKUP(K381,Master!$F$3:$J$4,2,1)</f>
        <v>Slow</v>
      </c>
      <c r="Y381" s="1" t="s">
        <v>649</v>
      </c>
      <c r="Z381" s="1" t="s">
        <v>832</v>
      </c>
      <c r="AA381" s="1">
        <f>SEARCH("(",Sheet7!A381,1)</f>
        <v>10</v>
      </c>
      <c r="AB381" s="1">
        <f>SEARCH(")",Sheet7!A381,1)</f>
        <v>13</v>
      </c>
      <c r="AC381" s="1" t="str">
        <f>MID(Sheet7!A381,SEARCH("(",Sheet7!A381,1)+1,SEARCH(")",Sheet7!A381,1)-SEARCH("(",Sheet7!A381,1)-1)</f>
        <v>NZ</v>
      </c>
      <c r="AD381" s="1">
        <f>SEARCH(" ",Sheet7!A381,1)</f>
        <v>3</v>
      </c>
      <c r="AE381" s="1" t="str">
        <f>LEFT(Sheet7!A381,SEARCH(" ",Sheet7!A381,1)-1)</f>
        <v>NJ</v>
      </c>
      <c r="AF381" s="1" t="str">
        <f>MID(Sheet7!A381,SEARCH(" ",Sheet7!A381,1)+1,SEARCH("(",Sheet7!A381,1)-SEARCH(" ",Sheet7!A381,1)-2)</f>
        <v>Astle</v>
      </c>
      <c r="AG381" s="1">
        <f t="shared" si="69"/>
        <v>5</v>
      </c>
      <c r="AH381" s="1" t="str">
        <f t="shared" si="70"/>
        <v>ASTLE</v>
      </c>
      <c r="AI381" s="1" t="str">
        <f t="shared" si="64"/>
        <v>NJ Astle belongs to New Zealand</v>
      </c>
    </row>
    <row r="382" spans="1:35" x14ac:dyDescent="0.3">
      <c r="A382" s="1">
        <v>381</v>
      </c>
      <c r="B382" s="2">
        <v>35883</v>
      </c>
      <c r="C382" t="s">
        <v>128</v>
      </c>
      <c r="D382" s="1">
        <v>122</v>
      </c>
      <c r="E382" s="1" t="s">
        <v>432</v>
      </c>
      <c r="F382" s="1">
        <v>171</v>
      </c>
      <c r="H382" s="1">
        <v>130</v>
      </c>
      <c r="I382" s="1">
        <v>13</v>
      </c>
      <c r="J382" s="1">
        <v>4</v>
      </c>
      <c r="K382" s="1">
        <v>93.84</v>
      </c>
      <c r="L382" s="1">
        <v>1</v>
      </c>
      <c r="M382" s="1" t="s">
        <v>11</v>
      </c>
      <c r="N382" s="1" t="s">
        <v>198</v>
      </c>
      <c r="O382" s="1">
        <f t="shared" si="60"/>
        <v>29</v>
      </c>
      <c r="P382" s="1">
        <f t="shared" si="61"/>
        <v>3</v>
      </c>
      <c r="Q382" s="1">
        <f t="shared" si="62"/>
        <v>1998</v>
      </c>
      <c r="R382" s="1">
        <f t="shared" si="63"/>
        <v>1</v>
      </c>
      <c r="S382" s="1" t="str">
        <f t="shared" si="65"/>
        <v>Slow</v>
      </c>
      <c r="T382" s="1" t="str">
        <f t="shared" si="66"/>
        <v>Ok</v>
      </c>
      <c r="U382" s="1" t="b">
        <f t="shared" si="67"/>
        <v>0</v>
      </c>
      <c r="V382" s="1">
        <f t="shared" si="68"/>
        <v>0</v>
      </c>
      <c r="W382" s="1" t="str">
        <f>VLOOKUP(K382,Master!$G$8:$H$12,2,1)</f>
        <v>Slow</v>
      </c>
      <c r="X382" s="1" t="str">
        <f>HLOOKUP(K382,Master!$F$3:$J$4,2,1)</f>
        <v>Slow</v>
      </c>
      <c r="Y382" s="1" t="s">
        <v>656</v>
      </c>
      <c r="Z382" s="1" t="s">
        <v>830</v>
      </c>
      <c r="AA382" s="1">
        <f>SEARCH("(",Sheet7!A382,1)</f>
        <v>11</v>
      </c>
      <c r="AB382" s="1">
        <f>SEARCH(")",Sheet7!A382,1)</f>
        <v>15</v>
      </c>
      <c r="AC382" s="1" t="str">
        <f>MID(Sheet7!A382,SEARCH("(",Sheet7!A382,1)+1,SEARCH(")",Sheet7!A382,1)-SEARCH("(",Sheet7!A382,1)-1)</f>
        <v>Eng</v>
      </c>
      <c r="AD382" s="1">
        <f>SEARCH(" ",Sheet7!A382,1)</f>
        <v>3</v>
      </c>
      <c r="AE382" s="1" t="str">
        <f>LEFT(Sheet7!A382,SEARCH(" ",Sheet7!A382,1)-1)</f>
        <v>NV</v>
      </c>
      <c r="AF382" s="1" t="str">
        <f>MID(Sheet7!A382,SEARCH(" ",Sheet7!A382,1)+1,SEARCH("(",Sheet7!A382,1)-SEARCH(" ",Sheet7!A382,1)-2)</f>
        <v>Knight</v>
      </c>
      <c r="AG382" s="1">
        <f t="shared" si="69"/>
        <v>6</v>
      </c>
      <c r="AH382" s="1" t="str">
        <f t="shared" si="70"/>
        <v>KNIGHT</v>
      </c>
      <c r="AI382" s="1" t="str">
        <f t="shared" si="64"/>
        <v>NV Knight belongs to England</v>
      </c>
    </row>
    <row r="383" spans="1:35" x14ac:dyDescent="0.3">
      <c r="A383" s="1">
        <v>382</v>
      </c>
      <c r="B383" s="2">
        <v>35883</v>
      </c>
      <c r="C383" t="s">
        <v>224</v>
      </c>
      <c r="D383" s="1">
        <v>110</v>
      </c>
      <c r="E383" s="1" t="s">
        <v>432</v>
      </c>
      <c r="F383" s="1">
        <v>140</v>
      </c>
      <c r="H383" s="1">
        <v>106</v>
      </c>
      <c r="I383" s="1">
        <v>15</v>
      </c>
      <c r="J383" s="1">
        <v>3</v>
      </c>
      <c r="K383" s="1">
        <v>103.77</v>
      </c>
      <c r="L383" s="1">
        <v>2</v>
      </c>
      <c r="M383" s="1" t="s">
        <v>34</v>
      </c>
      <c r="N383" s="1" t="s">
        <v>198</v>
      </c>
      <c r="O383" s="1">
        <f t="shared" si="60"/>
        <v>29</v>
      </c>
      <c r="P383" s="1">
        <f t="shared" si="61"/>
        <v>3</v>
      </c>
      <c r="Q383" s="1">
        <f t="shared" si="62"/>
        <v>1998</v>
      </c>
      <c r="R383" s="1">
        <f t="shared" si="63"/>
        <v>1</v>
      </c>
      <c r="S383" s="1" t="str">
        <f t="shared" si="65"/>
        <v>Ok</v>
      </c>
      <c r="T383" s="1" t="str">
        <f t="shared" si="66"/>
        <v>Ok</v>
      </c>
      <c r="U383" s="1" t="b">
        <f t="shared" si="67"/>
        <v>0</v>
      </c>
      <c r="V383" s="1">
        <f t="shared" si="68"/>
        <v>0</v>
      </c>
      <c r="W383" s="1" t="str">
        <f>VLOOKUP(K383,Master!$G$8:$H$12,2,1)</f>
        <v>Ok</v>
      </c>
      <c r="X383" s="1" t="str">
        <f>HLOOKUP(K383,Master!$F$3:$J$4,2,1)</f>
        <v>Ok</v>
      </c>
      <c r="Y383" s="1" t="s">
        <v>626</v>
      </c>
      <c r="Z383" s="1" t="s">
        <v>831</v>
      </c>
      <c r="AA383" s="1">
        <f>SEARCH("(",Sheet7!A383,1)</f>
        <v>9</v>
      </c>
      <c r="AB383" s="1">
        <f>SEARCH(")",Sheet7!A383,1)</f>
        <v>12</v>
      </c>
      <c r="AC383" s="1" t="str">
        <f>MID(Sheet7!A383,SEARCH("(",Sheet7!A383,1)+1,SEARCH(")",Sheet7!A383,1)-SEARCH("(",Sheet7!A383,1)-1)</f>
        <v>WI</v>
      </c>
      <c r="AD383" s="1">
        <f>SEARCH(" ",Sheet7!A383,1)</f>
        <v>3</v>
      </c>
      <c r="AE383" s="1" t="str">
        <f>LEFT(Sheet7!A383,SEARCH(" ",Sheet7!A383,1)-1)</f>
        <v>BC</v>
      </c>
      <c r="AF383" s="1" t="str">
        <f>MID(Sheet7!A383,SEARCH(" ",Sheet7!A383,1)+1,SEARCH("(",Sheet7!A383,1)-SEARCH(" ",Sheet7!A383,1)-2)</f>
        <v>Lara</v>
      </c>
      <c r="AG383" s="1">
        <f t="shared" si="69"/>
        <v>4</v>
      </c>
      <c r="AH383" s="1" t="str">
        <f t="shared" si="70"/>
        <v>LARA</v>
      </c>
      <c r="AI383" s="1" t="str">
        <f t="shared" si="64"/>
        <v>BC Lara belongs to West Indies</v>
      </c>
    </row>
    <row r="384" spans="1:35" x14ac:dyDescent="0.3">
      <c r="A384" s="1">
        <v>383</v>
      </c>
      <c r="B384" s="2">
        <v>35886</v>
      </c>
      <c r="C384" t="s">
        <v>92</v>
      </c>
      <c r="D384" s="1">
        <v>105</v>
      </c>
      <c r="E384" s="1" t="s">
        <v>430</v>
      </c>
      <c r="F384" s="1">
        <v>160</v>
      </c>
      <c r="H384" s="1">
        <v>109</v>
      </c>
      <c r="I384" s="1">
        <v>12</v>
      </c>
      <c r="J384" s="1">
        <v>0</v>
      </c>
      <c r="K384" s="1">
        <v>96.33</v>
      </c>
      <c r="L384" s="1">
        <v>1</v>
      </c>
      <c r="M384" s="1" t="s">
        <v>18</v>
      </c>
      <c r="N384" s="1" t="s">
        <v>329</v>
      </c>
      <c r="O384" s="1">
        <f t="shared" si="60"/>
        <v>1</v>
      </c>
      <c r="P384" s="1">
        <f t="shared" si="61"/>
        <v>4</v>
      </c>
      <c r="Q384" s="1">
        <f t="shared" si="62"/>
        <v>1998</v>
      </c>
      <c r="R384" s="1">
        <f t="shared" si="63"/>
        <v>4</v>
      </c>
      <c r="S384" s="1" t="str">
        <f t="shared" si="65"/>
        <v>Slow</v>
      </c>
      <c r="T384" s="1" t="str">
        <f t="shared" si="66"/>
        <v>Ok</v>
      </c>
      <c r="U384" s="1" t="b">
        <f t="shared" si="67"/>
        <v>0</v>
      </c>
      <c r="V384" s="1">
        <f t="shared" si="68"/>
        <v>0</v>
      </c>
      <c r="W384" s="1" t="str">
        <f>VLOOKUP(K384,Master!$G$8:$H$12,2,1)</f>
        <v>Slow</v>
      </c>
      <c r="X384" s="1" t="str">
        <f>HLOOKUP(K384,Master!$F$3:$J$4,2,1)</f>
        <v>Slow</v>
      </c>
      <c r="Y384" s="1" t="s">
        <v>638</v>
      </c>
      <c r="Z384" s="1" t="s">
        <v>4</v>
      </c>
      <c r="AA384" s="1">
        <f>SEARCH("(",Sheet7!A384,1)</f>
        <v>10</v>
      </c>
      <c r="AB384" s="1">
        <f>SEARCH(")",Sheet7!A384,1)</f>
        <v>16</v>
      </c>
      <c r="AC384" s="1" t="str">
        <f>MID(Sheet7!A384,SEARCH("(",Sheet7!A384,1)+1,SEARCH(")",Sheet7!A384,1)-SEARCH("(",Sheet7!A384,1)-1)</f>
        <v>India</v>
      </c>
      <c r="AD384" s="1">
        <f>SEARCH(" ",Sheet7!A384,1)</f>
        <v>2</v>
      </c>
      <c r="AE384" s="1" t="str">
        <f>LEFT(Sheet7!A384,SEARCH(" ",Sheet7!A384,1)-1)</f>
        <v>A</v>
      </c>
      <c r="AF384" s="1" t="str">
        <f>MID(Sheet7!A384,SEARCH(" ",Sheet7!A384,1)+1,SEARCH("(",Sheet7!A384,1)-SEARCH(" ",Sheet7!A384,1)-2)</f>
        <v>Jadeja</v>
      </c>
      <c r="AG384" s="1">
        <f t="shared" si="69"/>
        <v>6</v>
      </c>
      <c r="AH384" s="1" t="str">
        <f t="shared" si="70"/>
        <v>JADEJA</v>
      </c>
      <c r="AI384" s="1" t="e">
        <f t="shared" si="64"/>
        <v>#N/A</v>
      </c>
    </row>
    <row r="385" spans="1:35" x14ac:dyDescent="0.3">
      <c r="A385" s="1">
        <v>384</v>
      </c>
      <c r="B385" s="2">
        <v>35888</v>
      </c>
      <c r="C385" t="s">
        <v>257</v>
      </c>
      <c r="D385" s="1">
        <v>109</v>
      </c>
      <c r="E385" s="1" t="s">
        <v>430</v>
      </c>
      <c r="F385" s="1">
        <v>160</v>
      </c>
      <c r="H385" s="1">
        <v>114</v>
      </c>
      <c r="I385" s="1">
        <v>8</v>
      </c>
      <c r="J385" s="1">
        <v>0</v>
      </c>
      <c r="K385" s="1">
        <v>95.61</v>
      </c>
      <c r="L385" s="1">
        <v>1</v>
      </c>
      <c r="M385" s="1" t="s">
        <v>9</v>
      </c>
      <c r="N385" s="1" t="s">
        <v>278</v>
      </c>
      <c r="O385" s="1">
        <f t="shared" si="60"/>
        <v>3</v>
      </c>
      <c r="P385" s="1">
        <f t="shared" si="61"/>
        <v>4</v>
      </c>
      <c r="Q385" s="1">
        <f t="shared" si="62"/>
        <v>1998</v>
      </c>
      <c r="R385" s="1">
        <f t="shared" si="63"/>
        <v>6</v>
      </c>
      <c r="S385" s="1" t="str">
        <f t="shared" si="65"/>
        <v>Slow</v>
      </c>
      <c r="T385" s="1" t="str">
        <f t="shared" si="66"/>
        <v>Ok</v>
      </c>
      <c r="U385" s="1" t="b">
        <f t="shared" si="67"/>
        <v>0</v>
      </c>
      <c r="V385" s="1">
        <f t="shared" si="68"/>
        <v>0</v>
      </c>
      <c r="W385" s="1" t="str">
        <f>VLOOKUP(K385,Master!$G$8:$H$12,2,1)</f>
        <v>Slow</v>
      </c>
      <c r="X385" s="1" t="str">
        <f>HLOOKUP(K385,Master!$F$3:$J$4,2,1)</f>
        <v>Slow</v>
      </c>
      <c r="Y385" s="1" t="s">
        <v>670</v>
      </c>
      <c r="Z385" s="1" t="s">
        <v>837</v>
      </c>
      <c r="AA385" s="1">
        <f>SEARCH("(",Sheet7!A385,1)</f>
        <v>11</v>
      </c>
      <c r="AB385" s="1">
        <f>SEARCH(")",Sheet7!A385,1)</f>
        <v>14</v>
      </c>
      <c r="AC385" s="1" t="str">
        <f>MID(Sheet7!A385,SEARCH("(",Sheet7!A385,1)+1,SEARCH(")",Sheet7!A385,1)-SEARCH("(",Sheet7!A385,1)-1)</f>
        <v>SA</v>
      </c>
      <c r="AD385" s="1">
        <f>SEARCH(" ",Sheet7!A385,1)</f>
        <v>3</v>
      </c>
      <c r="AE385" s="1" t="str">
        <f>LEFT(Sheet7!A385,SEARCH(" ",Sheet7!A385,1)-1)</f>
        <v>JH</v>
      </c>
      <c r="AF385" s="1" t="str">
        <f>MID(Sheet7!A385,SEARCH(" ",Sheet7!A385,1)+1,SEARCH("(",Sheet7!A385,1)-SEARCH(" ",Sheet7!A385,1)-2)</f>
        <v>Kallis</v>
      </c>
      <c r="AG385" s="1">
        <f t="shared" si="69"/>
        <v>6</v>
      </c>
      <c r="AH385" s="1" t="str">
        <f t="shared" si="70"/>
        <v>KALLIS</v>
      </c>
      <c r="AI385" s="1" t="e">
        <f t="shared" si="64"/>
        <v>#N/A</v>
      </c>
    </row>
    <row r="386" spans="1:35" x14ac:dyDescent="0.3">
      <c r="A386" s="1">
        <v>385</v>
      </c>
      <c r="B386" s="2">
        <v>35888</v>
      </c>
      <c r="C386" t="s">
        <v>95</v>
      </c>
      <c r="D386" s="1">
        <v>102</v>
      </c>
      <c r="E386" s="1" t="s">
        <v>432</v>
      </c>
      <c r="F386" s="1">
        <v>212</v>
      </c>
      <c r="H386" s="1">
        <v>145</v>
      </c>
      <c r="I386" s="1">
        <v>11</v>
      </c>
      <c r="J386" s="1">
        <v>1</v>
      </c>
      <c r="K386" s="1">
        <v>70.34</v>
      </c>
      <c r="L386" s="1">
        <v>2</v>
      </c>
      <c r="M386" s="1" t="s">
        <v>18</v>
      </c>
      <c r="N386" s="1" t="s">
        <v>241</v>
      </c>
      <c r="O386" s="1">
        <f t="shared" ref="O386:O449" si="71">DAY(B386)</f>
        <v>3</v>
      </c>
      <c r="P386" s="1">
        <f t="shared" ref="P386:P449" si="72">MONTH(B386)</f>
        <v>4</v>
      </c>
      <c r="Q386" s="1">
        <f t="shared" ref="Q386:Q449" si="73">YEAR(B386)</f>
        <v>1998</v>
      </c>
      <c r="R386" s="1">
        <f t="shared" ref="R386:R449" si="74">WEEKDAY(B386)</f>
        <v>6</v>
      </c>
      <c r="S386" s="1" t="str">
        <f t="shared" si="65"/>
        <v>Slow</v>
      </c>
      <c r="T386" s="1" t="str">
        <f t="shared" si="66"/>
        <v>Ok</v>
      </c>
      <c r="U386" s="1" t="b">
        <f t="shared" si="67"/>
        <v>0</v>
      </c>
      <c r="V386" s="1">
        <f t="shared" si="68"/>
        <v>0</v>
      </c>
      <c r="W386" s="1" t="str">
        <f>VLOOKUP(K386,Master!$G$8:$H$12,2,1)</f>
        <v>Slow</v>
      </c>
      <c r="X386" s="1" t="str">
        <f>HLOOKUP(K386,Master!$F$3:$J$4,2,1)</f>
        <v>Slow</v>
      </c>
      <c r="Y386" s="1" t="s">
        <v>637</v>
      </c>
      <c r="Z386" s="1" t="s">
        <v>836</v>
      </c>
      <c r="AA386" s="1">
        <f>SEARCH("(",Sheet7!A386,1)</f>
        <v>14</v>
      </c>
      <c r="AB386" s="1">
        <f>SEARCH(")",Sheet7!A386,1)</f>
        <v>18</v>
      </c>
      <c r="AC386" s="1" t="str">
        <f>MID(Sheet7!A386,SEARCH("(",Sheet7!A386,1)+1,SEARCH(")",Sheet7!A386,1)-SEARCH("(",Sheet7!A386,1)-1)</f>
        <v>Zim</v>
      </c>
      <c r="AD386" s="1">
        <f>SEARCH(" ",Sheet7!A386,1)</f>
        <v>4</v>
      </c>
      <c r="AE386" s="1" t="str">
        <f>LEFT(Sheet7!A386,SEARCH(" ",Sheet7!A386,1)-1)</f>
        <v>ADR</v>
      </c>
      <c r="AF386" s="1" t="str">
        <f>MID(Sheet7!A386,SEARCH(" ",Sheet7!A386,1)+1,SEARCH("(",Sheet7!A386,1)-SEARCH(" ",Sheet7!A386,1)-2)</f>
        <v>Campbell</v>
      </c>
      <c r="AG386" s="1">
        <f t="shared" si="69"/>
        <v>8</v>
      </c>
      <c r="AH386" s="1" t="str">
        <f t="shared" si="70"/>
        <v>CAMPBELL</v>
      </c>
      <c r="AI386" s="1" t="e">
        <f t="shared" ref="AI386:AI449" si="75">CONCATENATE(AE386," ",AF386," belongs to ",VLOOKUP(AC386,Countries,2,0))</f>
        <v>#N/A</v>
      </c>
    </row>
    <row r="387" spans="1:35" x14ac:dyDescent="0.3">
      <c r="A387" s="1">
        <v>386</v>
      </c>
      <c r="B387" s="2">
        <v>35892</v>
      </c>
      <c r="C387" t="s">
        <v>858</v>
      </c>
      <c r="D387" s="1">
        <v>116</v>
      </c>
      <c r="E387" s="1" t="s">
        <v>430</v>
      </c>
      <c r="F387" s="1">
        <v>158</v>
      </c>
      <c r="H387" s="1">
        <v>110</v>
      </c>
      <c r="I387" s="1">
        <v>4</v>
      </c>
      <c r="J387" s="1">
        <v>4</v>
      </c>
      <c r="K387" s="1">
        <v>105.45</v>
      </c>
      <c r="L387" s="1">
        <v>2</v>
      </c>
      <c r="M387" s="1" t="s">
        <v>13</v>
      </c>
      <c r="N387" s="1" t="s">
        <v>309</v>
      </c>
      <c r="O387" s="1">
        <f t="shared" si="71"/>
        <v>7</v>
      </c>
      <c r="P387" s="1">
        <f t="shared" si="72"/>
        <v>4</v>
      </c>
      <c r="Q387" s="1">
        <f t="shared" si="73"/>
        <v>1998</v>
      </c>
      <c r="R387" s="1">
        <f t="shared" si="74"/>
        <v>3</v>
      </c>
      <c r="S387" s="1" t="str">
        <f t="shared" ref="S387:S450" si="76">IF(K387&gt;$AK$7,$AK$13,IF(K387&gt;$AK$8,$AK$14,IF(K387&gt;$AK$9,$AK$15,IF(K387&gt;$AK$10,$AK$16,$AK$17))))</f>
        <v>Ok</v>
      </c>
      <c r="T387" s="1" t="str">
        <f t="shared" ref="T387:T450" si="77">IF(AND(D387&gt;150,K387&gt;150,J387&gt;3),"Phenominal","Ok")</f>
        <v>Ok</v>
      </c>
      <c r="U387" s="1" t="b">
        <f t="shared" ref="U387:U450" si="78">OR(D387&gt;175,K387&gt;200,J387&gt;7)</f>
        <v>0</v>
      </c>
      <c r="V387" s="1">
        <f t="shared" ref="V387:V450" si="79">SUM(D387&gt;175,J387&gt;7,K387&gt;150)</f>
        <v>0</v>
      </c>
      <c r="W387" s="1" t="str">
        <f>VLOOKUP(K387,Master!$G$8:$H$12,2,1)</f>
        <v>Ok</v>
      </c>
      <c r="X387" s="1" t="str">
        <f>HLOOKUP(K387,Master!$F$3:$J$4,2,1)</f>
        <v>Ok</v>
      </c>
      <c r="Y387" s="1" t="s">
        <v>618</v>
      </c>
      <c r="Z387" s="1" t="s">
        <v>833</v>
      </c>
      <c r="AA387" s="1">
        <f>SEARCH("(",Sheet7!A387,1)</f>
        <v>16</v>
      </c>
      <c r="AB387" s="1">
        <f>SEARCH(")",Sheet7!A387,1)</f>
        <v>20</v>
      </c>
      <c r="AC387" s="1" t="str">
        <f>MID(Sheet7!A387,SEARCH("(",Sheet7!A387,1)+1,SEARCH(")",Sheet7!A387,1)-SEARCH("(",Sheet7!A387,1)-1)</f>
        <v>Pak</v>
      </c>
      <c r="AD387" s="1">
        <f>SEARCH(" ",Sheet7!A387,1)</f>
        <v>8</v>
      </c>
      <c r="AE387" s="1" t="str">
        <f>LEFT(Sheet7!A387,SEARCH(" ",Sheet7!A387,1)-1)</f>
        <v>Inzamam</v>
      </c>
      <c r="AF387" s="1" t="str">
        <f>MID(Sheet7!A387,SEARCH(" ",Sheet7!A387,1)+1,SEARCH("(",Sheet7!A387,1)-SEARCH(" ",Sheet7!A387,1)-2)</f>
        <v>ul-Haq</v>
      </c>
      <c r="AG387" s="1">
        <f t="shared" ref="AG387:AG450" si="80">LEN(AF387)</f>
        <v>6</v>
      </c>
      <c r="AH387" s="1" t="str">
        <f t="shared" ref="AH387:AH450" si="81">UPPER(AF387)</f>
        <v>UL-HAQ</v>
      </c>
      <c r="AI387" s="1" t="str">
        <f t="shared" si="75"/>
        <v>Inzamam ul-Haq belongs to Pakistan</v>
      </c>
    </row>
    <row r="388" spans="1:35" x14ac:dyDescent="0.3">
      <c r="A388" s="1">
        <v>387</v>
      </c>
      <c r="B388" s="2">
        <v>35892</v>
      </c>
      <c r="C388" t="s">
        <v>60</v>
      </c>
      <c r="D388" s="1">
        <v>100</v>
      </c>
      <c r="E388" s="1" t="s">
        <v>432</v>
      </c>
      <c r="F388" s="1">
        <v>132</v>
      </c>
      <c r="H388" s="1">
        <v>89</v>
      </c>
      <c r="I388" s="1">
        <v>5</v>
      </c>
      <c r="J388" s="1">
        <v>7</v>
      </c>
      <c r="K388" s="1">
        <v>112.35</v>
      </c>
      <c r="L388" s="1">
        <v>2</v>
      </c>
      <c r="M388" s="1" t="s">
        <v>18</v>
      </c>
      <c r="N388" s="1" t="s">
        <v>276</v>
      </c>
      <c r="O388" s="1">
        <f t="shared" si="71"/>
        <v>7</v>
      </c>
      <c r="P388" s="1">
        <f t="shared" si="72"/>
        <v>4</v>
      </c>
      <c r="Q388" s="1">
        <f t="shared" si="73"/>
        <v>1998</v>
      </c>
      <c r="R388" s="1">
        <f t="shared" si="74"/>
        <v>3</v>
      </c>
      <c r="S388" s="1" t="str">
        <f t="shared" si="76"/>
        <v>Ok</v>
      </c>
      <c r="T388" s="1" t="str">
        <f t="shared" si="77"/>
        <v>Ok</v>
      </c>
      <c r="U388" s="1" t="b">
        <f t="shared" si="78"/>
        <v>0</v>
      </c>
      <c r="V388" s="1">
        <f t="shared" si="79"/>
        <v>0</v>
      </c>
      <c r="W388" s="1" t="str">
        <f>VLOOKUP(K388,Master!$G$8:$H$12,2,1)</f>
        <v>Ok</v>
      </c>
      <c r="X388" s="1" t="str">
        <f>HLOOKUP(K388,Master!$F$3:$J$4,2,1)</f>
        <v>Ok</v>
      </c>
      <c r="Y388" s="1" t="s">
        <v>635</v>
      </c>
      <c r="Z388" s="1" t="s">
        <v>4</v>
      </c>
      <c r="AA388" s="1">
        <f>SEARCH("(",Sheet7!A388,1)</f>
        <v>14</v>
      </c>
      <c r="AB388" s="1">
        <f>SEARCH(")",Sheet7!A388,1)</f>
        <v>20</v>
      </c>
      <c r="AC388" s="1" t="str">
        <f>MID(Sheet7!A388,SEARCH("(",Sheet7!A388,1)+1,SEARCH(")",Sheet7!A388,1)-SEARCH("(",Sheet7!A388,1)-1)</f>
        <v>India</v>
      </c>
      <c r="AD388" s="1">
        <f>SEARCH(" ",Sheet7!A388,1)</f>
        <v>3</v>
      </c>
      <c r="AE388" s="1" t="str">
        <f>LEFT(Sheet7!A388,SEARCH(" ",Sheet7!A388,1)-1)</f>
        <v>SR</v>
      </c>
      <c r="AF388" s="1" t="str">
        <f>MID(Sheet7!A388,SEARCH(" ",Sheet7!A388,1)+1,SEARCH("(",Sheet7!A388,1)-SEARCH(" ",Sheet7!A388,1)-2)</f>
        <v>Tendulkar</v>
      </c>
      <c r="AG388" s="1">
        <f t="shared" si="80"/>
        <v>9</v>
      </c>
      <c r="AH388" s="1" t="str">
        <f t="shared" si="81"/>
        <v>TENDULKAR</v>
      </c>
      <c r="AI388" s="1" t="e">
        <f t="shared" si="75"/>
        <v>#N/A</v>
      </c>
    </row>
    <row r="389" spans="1:35" x14ac:dyDescent="0.3">
      <c r="A389" s="1">
        <v>388</v>
      </c>
      <c r="B389" s="2">
        <v>35893</v>
      </c>
      <c r="C389" t="s">
        <v>308</v>
      </c>
      <c r="D389" s="1">
        <v>119</v>
      </c>
      <c r="E389" s="1" t="s">
        <v>432</v>
      </c>
      <c r="F389" s="1">
        <v>190</v>
      </c>
      <c r="H389" s="1">
        <v>124</v>
      </c>
      <c r="I389" s="1">
        <v>17</v>
      </c>
      <c r="J389" s="1">
        <v>2</v>
      </c>
      <c r="K389" s="1">
        <v>95.96</v>
      </c>
      <c r="L389" s="1">
        <v>1</v>
      </c>
      <c r="M389" s="1" t="s">
        <v>34</v>
      </c>
      <c r="N389" s="1" t="s">
        <v>235</v>
      </c>
      <c r="O389" s="1">
        <f t="shared" si="71"/>
        <v>8</v>
      </c>
      <c r="P389" s="1">
        <f t="shared" si="72"/>
        <v>4</v>
      </c>
      <c r="Q389" s="1">
        <f t="shared" si="73"/>
        <v>1998</v>
      </c>
      <c r="R389" s="1">
        <f t="shared" si="74"/>
        <v>4</v>
      </c>
      <c r="S389" s="1" t="str">
        <f t="shared" si="76"/>
        <v>Slow</v>
      </c>
      <c r="T389" s="1" t="str">
        <f t="shared" si="77"/>
        <v>Ok</v>
      </c>
      <c r="U389" s="1" t="b">
        <f t="shared" si="78"/>
        <v>0</v>
      </c>
      <c r="V389" s="1">
        <f t="shared" si="79"/>
        <v>0</v>
      </c>
      <c r="W389" s="1" t="str">
        <f>VLOOKUP(K389,Master!$G$8:$H$12,2,1)</f>
        <v>Slow</v>
      </c>
      <c r="X389" s="1" t="str">
        <f>HLOOKUP(K389,Master!$F$3:$J$4,2,1)</f>
        <v>Slow</v>
      </c>
      <c r="Y389" s="1" t="s">
        <v>674</v>
      </c>
      <c r="Z389" s="1" t="s">
        <v>831</v>
      </c>
      <c r="AA389" s="1">
        <f>SEARCH("(",Sheet7!A389,1)</f>
        <v>12</v>
      </c>
      <c r="AB389" s="1">
        <f>SEARCH(")",Sheet7!A389,1)</f>
        <v>15</v>
      </c>
      <c r="AC389" s="1" t="str">
        <f>MID(Sheet7!A389,SEARCH("(",Sheet7!A389,1)+1,SEARCH(")",Sheet7!A389,1)-SEARCH("(",Sheet7!A389,1)-1)</f>
        <v>WI</v>
      </c>
      <c r="AD389" s="1">
        <f>SEARCH(" ",Sheet7!A389,1)</f>
        <v>3</v>
      </c>
      <c r="AE389" s="1" t="str">
        <f>LEFT(Sheet7!A389,SEARCH(" ",Sheet7!A389,1)-1)</f>
        <v>CB</v>
      </c>
      <c r="AF389" s="1" t="str">
        <f>MID(Sheet7!A389,SEARCH(" ",Sheet7!A389,1)+1,SEARCH("(",Sheet7!A389,1)-SEARCH(" ",Sheet7!A389,1)-2)</f>
        <v>Lambert</v>
      </c>
      <c r="AG389" s="1">
        <f t="shared" si="80"/>
        <v>7</v>
      </c>
      <c r="AH389" s="1" t="str">
        <f t="shared" si="81"/>
        <v>LAMBERT</v>
      </c>
      <c r="AI389" s="1" t="str">
        <f t="shared" si="75"/>
        <v>CB Lambert belongs to West Indies</v>
      </c>
    </row>
    <row r="390" spans="1:35" x14ac:dyDescent="0.3">
      <c r="A390" s="1">
        <v>389</v>
      </c>
      <c r="B390" s="2">
        <v>35894</v>
      </c>
      <c r="C390" t="s">
        <v>61</v>
      </c>
      <c r="D390" s="1">
        <v>153</v>
      </c>
      <c r="E390" s="1" t="s">
        <v>430</v>
      </c>
      <c r="F390" s="1">
        <v>202</v>
      </c>
      <c r="H390" s="1">
        <v>150</v>
      </c>
      <c r="I390" s="1">
        <v>17</v>
      </c>
      <c r="J390" s="1">
        <v>1</v>
      </c>
      <c r="K390" s="1">
        <v>102</v>
      </c>
      <c r="L390" s="1">
        <v>1</v>
      </c>
      <c r="M390" s="2" t="s">
        <v>7</v>
      </c>
      <c r="N390" s="1" t="s">
        <v>48</v>
      </c>
      <c r="O390" s="1">
        <f t="shared" si="71"/>
        <v>9</v>
      </c>
      <c r="P390" s="1">
        <f t="shared" si="72"/>
        <v>4</v>
      </c>
      <c r="Q390" s="1">
        <f t="shared" si="73"/>
        <v>1998</v>
      </c>
      <c r="R390" s="1">
        <f t="shared" si="74"/>
        <v>5</v>
      </c>
      <c r="S390" s="1" t="str">
        <f t="shared" si="76"/>
        <v>Ok</v>
      </c>
      <c r="T390" s="1" t="str">
        <f t="shared" si="77"/>
        <v>Ok</v>
      </c>
      <c r="U390" s="1" t="b">
        <f t="shared" si="78"/>
        <v>0</v>
      </c>
      <c r="V390" s="1">
        <f t="shared" si="79"/>
        <v>0</v>
      </c>
      <c r="W390" s="1" t="str">
        <f>VLOOKUP(K390,Master!$G$8:$H$12,2,1)</f>
        <v>Ok</v>
      </c>
      <c r="X390" s="1" t="str">
        <f>HLOOKUP(K390,Master!$F$3:$J$4,2,1)</f>
        <v>Ok</v>
      </c>
      <c r="Y390" s="1" t="s">
        <v>593</v>
      </c>
      <c r="Z390" s="1" t="s">
        <v>4</v>
      </c>
      <c r="AA390" s="1">
        <f>SEARCH("(",Sheet7!A390,1)</f>
        <v>14</v>
      </c>
      <c r="AB390" s="1">
        <f>SEARCH(")",Sheet7!A390,1)</f>
        <v>20</v>
      </c>
      <c r="AC390" s="1" t="str">
        <f>MID(Sheet7!A390,SEARCH("(",Sheet7!A390,1)+1,SEARCH(")",Sheet7!A390,1)-SEARCH("(",Sheet7!A390,1)-1)</f>
        <v>India</v>
      </c>
      <c r="AD390" s="1">
        <f>SEARCH(" ",Sheet7!A390,1)</f>
        <v>2</v>
      </c>
      <c r="AE390" s="1" t="str">
        <f>LEFT(Sheet7!A390,SEARCH(" ",Sheet7!A390,1)-1)</f>
        <v>M</v>
      </c>
      <c r="AF390" s="1" t="str">
        <f>MID(Sheet7!A390,SEARCH(" ",Sheet7!A390,1)+1,SEARCH("(",Sheet7!A390,1)-SEARCH(" ",Sheet7!A390,1)-2)</f>
        <v>Azharuddin</v>
      </c>
      <c r="AG390" s="1">
        <f t="shared" si="80"/>
        <v>10</v>
      </c>
      <c r="AH390" s="1" t="str">
        <f t="shared" si="81"/>
        <v>AZHARUDDIN</v>
      </c>
      <c r="AI390" s="1" t="e">
        <f t="shared" si="75"/>
        <v>#N/A</v>
      </c>
    </row>
    <row r="391" spans="1:35" x14ac:dyDescent="0.3">
      <c r="A391" s="1">
        <v>390</v>
      </c>
      <c r="B391" s="2">
        <v>35894</v>
      </c>
      <c r="C391" t="s">
        <v>92</v>
      </c>
      <c r="D391" s="1">
        <v>116</v>
      </c>
      <c r="E391" s="1" t="s">
        <v>430</v>
      </c>
      <c r="F391" s="1">
        <v>176</v>
      </c>
      <c r="H391" s="1">
        <v>121</v>
      </c>
      <c r="I391" s="1">
        <v>6</v>
      </c>
      <c r="J391" s="1">
        <v>2</v>
      </c>
      <c r="K391" s="1">
        <v>95.86</v>
      </c>
      <c r="L391" s="1">
        <v>1</v>
      </c>
      <c r="M391" s="1" t="s">
        <v>7</v>
      </c>
      <c r="N391" s="1" t="s">
        <v>48</v>
      </c>
      <c r="O391" s="1">
        <f t="shared" si="71"/>
        <v>9</v>
      </c>
      <c r="P391" s="1">
        <f t="shared" si="72"/>
        <v>4</v>
      </c>
      <c r="Q391" s="1">
        <f t="shared" si="73"/>
        <v>1998</v>
      </c>
      <c r="R391" s="1">
        <f t="shared" si="74"/>
        <v>5</v>
      </c>
      <c r="S391" s="1" t="str">
        <f t="shared" si="76"/>
        <v>Slow</v>
      </c>
      <c r="T391" s="1" t="str">
        <f t="shared" si="77"/>
        <v>Ok</v>
      </c>
      <c r="U391" s="1" t="b">
        <f t="shared" si="78"/>
        <v>0</v>
      </c>
      <c r="V391" s="1">
        <f t="shared" si="79"/>
        <v>0</v>
      </c>
      <c r="W391" s="1" t="str">
        <f>VLOOKUP(K391,Master!$G$8:$H$12,2,1)</f>
        <v>Slow</v>
      </c>
      <c r="X391" s="1" t="str">
        <f>HLOOKUP(K391,Master!$F$3:$J$4,2,1)</f>
        <v>Slow</v>
      </c>
      <c r="Y391" s="1" t="s">
        <v>638</v>
      </c>
      <c r="Z391" s="1" t="s">
        <v>4</v>
      </c>
      <c r="AA391" s="1">
        <f>SEARCH("(",Sheet7!A391,1)</f>
        <v>10</v>
      </c>
      <c r="AB391" s="1">
        <f>SEARCH(")",Sheet7!A391,1)</f>
        <v>16</v>
      </c>
      <c r="AC391" s="1" t="str">
        <f>MID(Sheet7!A391,SEARCH("(",Sheet7!A391,1)+1,SEARCH(")",Sheet7!A391,1)-SEARCH("(",Sheet7!A391,1)-1)</f>
        <v>India</v>
      </c>
      <c r="AD391" s="1">
        <f>SEARCH(" ",Sheet7!A391,1)</f>
        <v>2</v>
      </c>
      <c r="AE391" s="1" t="str">
        <f>LEFT(Sheet7!A391,SEARCH(" ",Sheet7!A391,1)-1)</f>
        <v>A</v>
      </c>
      <c r="AF391" s="1" t="str">
        <f>MID(Sheet7!A391,SEARCH(" ",Sheet7!A391,1)+1,SEARCH("(",Sheet7!A391,1)-SEARCH(" ",Sheet7!A391,1)-2)</f>
        <v>Jadeja</v>
      </c>
      <c r="AG391" s="1">
        <f t="shared" si="80"/>
        <v>6</v>
      </c>
      <c r="AH391" s="1" t="str">
        <f t="shared" si="81"/>
        <v>JADEJA</v>
      </c>
      <c r="AI391" s="1" t="e">
        <f t="shared" si="75"/>
        <v>#N/A</v>
      </c>
    </row>
    <row r="392" spans="1:35" x14ac:dyDescent="0.3">
      <c r="A392" s="1">
        <v>391</v>
      </c>
      <c r="B392" s="2">
        <v>35894</v>
      </c>
      <c r="C392" t="s">
        <v>80</v>
      </c>
      <c r="D392" s="1">
        <v>102</v>
      </c>
      <c r="E392" s="1" t="s">
        <v>432</v>
      </c>
      <c r="F392" s="1">
        <v>230</v>
      </c>
      <c r="H392" s="1">
        <v>118</v>
      </c>
      <c r="I392" s="1">
        <v>8</v>
      </c>
      <c r="J392" s="1">
        <v>0</v>
      </c>
      <c r="K392" s="1">
        <v>86.44</v>
      </c>
      <c r="L392" s="1">
        <v>2</v>
      </c>
      <c r="M392" s="1" t="s">
        <v>4</v>
      </c>
      <c r="N392" s="1" t="s">
        <v>48</v>
      </c>
      <c r="O392" s="1">
        <f t="shared" si="71"/>
        <v>9</v>
      </c>
      <c r="P392" s="1">
        <f t="shared" si="72"/>
        <v>4</v>
      </c>
      <c r="Q392" s="1">
        <f t="shared" si="73"/>
        <v>1998</v>
      </c>
      <c r="R392" s="1">
        <f t="shared" si="74"/>
        <v>5</v>
      </c>
      <c r="S392" s="1" t="str">
        <f t="shared" si="76"/>
        <v>Slow</v>
      </c>
      <c r="T392" s="1" t="str">
        <f t="shared" si="77"/>
        <v>Ok</v>
      </c>
      <c r="U392" s="1" t="b">
        <f t="shared" si="78"/>
        <v>0</v>
      </c>
      <c r="V392" s="1">
        <f t="shared" si="79"/>
        <v>0</v>
      </c>
      <c r="W392" s="1" t="str">
        <f>VLOOKUP(K392,Master!$G$8:$H$12,2,1)</f>
        <v>Slow</v>
      </c>
      <c r="X392" s="1" t="str">
        <f>HLOOKUP(K392,Master!$F$3:$J$4,2,1)</f>
        <v>Slow</v>
      </c>
      <c r="Y392" s="1" t="s">
        <v>672</v>
      </c>
      <c r="Z392" s="1" t="s">
        <v>836</v>
      </c>
      <c r="AA392" s="1">
        <f>SEARCH("(",Sheet7!A392,1)</f>
        <v>11</v>
      </c>
      <c r="AB392" s="1">
        <f>SEARCH(")",Sheet7!A392,1)</f>
        <v>15</v>
      </c>
      <c r="AC392" s="1" t="str">
        <f>MID(Sheet7!A392,SEARCH("(",Sheet7!A392,1)+1,SEARCH(")",Sheet7!A392,1)-SEARCH("(",Sheet7!A392,1)-1)</f>
        <v>Zim</v>
      </c>
      <c r="AD392" s="1">
        <f>SEARCH(" ",Sheet7!A392,1)</f>
        <v>3</v>
      </c>
      <c r="AE392" s="1" t="str">
        <f>LEFT(Sheet7!A392,SEARCH(" ",Sheet7!A392,1)-1)</f>
        <v>GW</v>
      </c>
      <c r="AF392" s="1" t="str">
        <f>MID(Sheet7!A392,SEARCH(" ",Sheet7!A392,1)+1,SEARCH("(",Sheet7!A392,1)-SEARCH(" ",Sheet7!A392,1)-2)</f>
        <v>Flower</v>
      </c>
      <c r="AG392" s="1">
        <f t="shared" si="80"/>
        <v>6</v>
      </c>
      <c r="AH392" s="1" t="str">
        <f t="shared" si="81"/>
        <v>FLOWER</v>
      </c>
      <c r="AI392" s="1" t="e">
        <f t="shared" si="75"/>
        <v>#N/A</v>
      </c>
    </row>
    <row r="393" spans="1:35" x14ac:dyDescent="0.3">
      <c r="A393" s="1">
        <v>392</v>
      </c>
      <c r="B393" s="2">
        <v>35896</v>
      </c>
      <c r="C393" t="s">
        <v>225</v>
      </c>
      <c r="D393" s="1">
        <v>145</v>
      </c>
      <c r="E393" s="1" t="s">
        <v>432</v>
      </c>
      <c r="F393" s="1">
        <v>189</v>
      </c>
      <c r="H393" s="1">
        <v>158</v>
      </c>
      <c r="I393" s="1">
        <v>18</v>
      </c>
      <c r="J393" s="1">
        <v>1</v>
      </c>
      <c r="K393" s="1">
        <v>91.77</v>
      </c>
      <c r="L393" s="1">
        <v>1</v>
      </c>
      <c r="M393" s="1" t="s">
        <v>7</v>
      </c>
      <c r="N393" s="1" t="s">
        <v>200</v>
      </c>
      <c r="O393" s="1">
        <f t="shared" si="71"/>
        <v>11</v>
      </c>
      <c r="P393" s="1">
        <f t="shared" si="72"/>
        <v>4</v>
      </c>
      <c r="Q393" s="1">
        <f t="shared" si="73"/>
        <v>1998</v>
      </c>
      <c r="R393" s="1">
        <f t="shared" si="74"/>
        <v>7</v>
      </c>
      <c r="S393" s="1" t="str">
        <f t="shared" si="76"/>
        <v>Slow</v>
      </c>
      <c r="T393" s="1" t="str">
        <f t="shared" si="77"/>
        <v>Ok</v>
      </c>
      <c r="U393" s="1" t="b">
        <f t="shared" si="78"/>
        <v>0</v>
      </c>
      <c r="V393" s="1">
        <f t="shared" si="79"/>
        <v>0</v>
      </c>
      <c r="W393" s="1" t="str">
        <f>VLOOKUP(K393,Master!$G$8:$H$12,2,1)</f>
        <v>Slow</v>
      </c>
      <c r="X393" s="1" t="str">
        <f>HLOOKUP(K393,Master!$F$3:$J$4,2,1)</f>
        <v>Slow</v>
      </c>
      <c r="Y393" s="1" t="s">
        <v>650</v>
      </c>
      <c r="Z393" s="1" t="s">
        <v>834</v>
      </c>
      <c r="AA393" s="1">
        <f>SEARCH("(",Sheet7!A393,1)</f>
        <v>12</v>
      </c>
      <c r="AB393" s="1">
        <f>SEARCH(")",Sheet7!A393,1)</f>
        <v>16</v>
      </c>
      <c r="AC393" s="1" t="str">
        <f>MID(Sheet7!A393,SEARCH("(",Sheet7!A393,1)+1,SEARCH(")",Sheet7!A393,1)-SEARCH("(",Sheet7!A393,1)-1)</f>
        <v>Aus</v>
      </c>
      <c r="AD393" s="1">
        <f>SEARCH(" ",Sheet7!A393,1)</f>
        <v>3</v>
      </c>
      <c r="AE393" s="1" t="str">
        <f>LEFT(Sheet7!A393,SEARCH(" ",Sheet7!A393,1)-1)</f>
        <v>RT</v>
      </c>
      <c r="AF393" s="1" t="str">
        <f>MID(Sheet7!A393,SEARCH(" ",Sheet7!A393,1)+1,SEARCH("(",Sheet7!A393,1)-SEARCH(" ",Sheet7!A393,1)-2)</f>
        <v>Ponting</v>
      </c>
      <c r="AG393" s="1">
        <f t="shared" si="80"/>
        <v>7</v>
      </c>
      <c r="AH393" s="1" t="str">
        <f t="shared" si="81"/>
        <v>PONTING</v>
      </c>
      <c r="AI393" s="1" t="str">
        <f t="shared" si="75"/>
        <v>RT Ponting belongs to Australia</v>
      </c>
    </row>
    <row r="394" spans="1:35" x14ac:dyDescent="0.3">
      <c r="A394" s="1">
        <v>393</v>
      </c>
      <c r="B394" s="2">
        <v>35902</v>
      </c>
      <c r="C394" t="s">
        <v>218</v>
      </c>
      <c r="D394" s="1">
        <v>105</v>
      </c>
      <c r="E394" s="1" t="s">
        <v>432</v>
      </c>
      <c r="F394" s="1">
        <v>200</v>
      </c>
      <c r="H394" s="1">
        <v>140</v>
      </c>
      <c r="I394" s="1">
        <v>8</v>
      </c>
      <c r="J394" s="1">
        <v>1</v>
      </c>
      <c r="K394" s="1">
        <v>75</v>
      </c>
      <c r="L394" s="1">
        <v>1</v>
      </c>
      <c r="M394" s="1" t="s">
        <v>31</v>
      </c>
      <c r="N394" s="1" t="s">
        <v>14</v>
      </c>
      <c r="O394" s="1">
        <f t="shared" si="71"/>
        <v>17</v>
      </c>
      <c r="P394" s="1">
        <f t="shared" si="72"/>
        <v>4</v>
      </c>
      <c r="Q394" s="1">
        <f t="shared" si="73"/>
        <v>1998</v>
      </c>
      <c r="R394" s="1">
        <f t="shared" si="74"/>
        <v>6</v>
      </c>
      <c r="S394" s="1" t="str">
        <f t="shared" si="76"/>
        <v>Slow</v>
      </c>
      <c r="T394" s="1" t="str">
        <f t="shared" si="77"/>
        <v>Ok</v>
      </c>
      <c r="U394" s="1" t="b">
        <f t="shared" si="78"/>
        <v>0</v>
      </c>
      <c r="V394" s="1">
        <f t="shared" si="79"/>
        <v>0</v>
      </c>
      <c r="W394" s="1" t="str">
        <f>VLOOKUP(K394,Master!$G$8:$H$12,2,1)</f>
        <v>Slow</v>
      </c>
      <c r="X394" s="1" t="str">
        <f>HLOOKUP(K394,Master!$F$3:$J$4,2,1)</f>
        <v>Slow</v>
      </c>
      <c r="Y394" s="1" t="s">
        <v>665</v>
      </c>
      <c r="Z394" s="1" t="s">
        <v>4</v>
      </c>
      <c r="AA394" s="1">
        <f>SEARCH("(",Sheet7!A394,1)</f>
        <v>12</v>
      </c>
      <c r="AB394" s="1">
        <f>SEARCH(")",Sheet7!A394,1)</f>
        <v>18</v>
      </c>
      <c r="AC394" s="1" t="str">
        <f>MID(Sheet7!A394,SEARCH("(",Sheet7!A394,1)+1,SEARCH(")",Sheet7!A394,1)-SEARCH("(",Sheet7!A394,1)-1)</f>
        <v>India</v>
      </c>
      <c r="AD394" s="1">
        <f>SEARCH(" ",Sheet7!A394,1)</f>
        <v>3</v>
      </c>
      <c r="AE394" s="1" t="str">
        <f>LEFT(Sheet7!A394,SEARCH(" ",Sheet7!A394,1)-1)</f>
        <v>SC</v>
      </c>
      <c r="AF394" s="1" t="str">
        <f>MID(Sheet7!A394,SEARCH(" ",Sheet7!A394,1)+1,SEARCH("(",Sheet7!A394,1)-SEARCH(" ",Sheet7!A394,1)-2)</f>
        <v>Ganguly</v>
      </c>
      <c r="AG394" s="1">
        <f t="shared" si="80"/>
        <v>7</v>
      </c>
      <c r="AH394" s="1" t="str">
        <f t="shared" si="81"/>
        <v>GANGULY</v>
      </c>
      <c r="AI394" s="1" t="e">
        <f t="shared" si="75"/>
        <v>#N/A</v>
      </c>
    </row>
    <row r="395" spans="1:35" x14ac:dyDescent="0.3">
      <c r="A395" s="1">
        <v>394</v>
      </c>
      <c r="B395" s="2">
        <v>35907</v>
      </c>
      <c r="C395" t="s">
        <v>60</v>
      </c>
      <c r="D395" s="1">
        <v>143</v>
      </c>
      <c r="E395" s="1" t="s">
        <v>432</v>
      </c>
      <c r="F395" s="1">
        <v>187</v>
      </c>
      <c r="H395" s="1">
        <v>131</v>
      </c>
      <c r="I395" s="1">
        <v>9</v>
      </c>
      <c r="J395" s="1">
        <v>5</v>
      </c>
      <c r="K395" s="1">
        <v>109.16</v>
      </c>
      <c r="L395" s="1">
        <v>2</v>
      </c>
      <c r="M395" s="1" t="s">
        <v>18</v>
      </c>
      <c r="N395" s="1" t="s">
        <v>14</v>
      </c>
      <c r="O395" s="1">
        <f t="shared" si="71"/>
        <v>22</v>
      </c>
      <c r="P395" s="1">
        <f t="shared" si="72"/>
        <v>4</v>
      </c>
      <c r="Q395" s="1">
        <f t="shared" si="73"/>
        <v>1998</v>
      </c>
      <c r="R395" s="1">
        <f t="shared" si="74"/>
        <v>4</v>
      </c>
      <c r="S395" s="1" t="str">
        <f t="shared" si="76"/>
        <v>Ok</v>
      </c>
      <c r="T395" s="1" t="str">
        <f t="shared" si="77"/>
        <v>Ok</v>
      </c>
      <c r="U395" s="1" t="b">
        <f t="shared" si="78"/>
        <v>0</v>
      </c>
      <c r="V395" s="1">
        <f t="shared" si="79"/>
        <v>0</v>
      </c>
      <c r="W395" s="1" t="str">
        <f>VLOOKUP(K395,Master!$G$8:$H$12,2,1)</f>
        <v>Ok</v>
      </c>
      <c r="X395" s="1" t="str">
        <f>HLOOKUP(K395,Master!$F$3:$J$4,2,1)</f>
        <v>Ok</v>
      </c>
      <c r="Y395" s="1" t="s">
        <v>635</v>
      </c>
      <c r="Z395" s="1" t="s">
        <v>4</v>
      </c>
      <c r="AA395" s="1">
        <f>SEARCH("(",Sheet7!A395,1)</f>
        <v>14</v>
      </c>
      <c r="AB395" s="1">
        <f>SEARCH(")",Sheet7!A395,1)</f>
        <v>20</v>
      </c>
      <c r="AC395" s="1" t="str">
        <f>MID(Sheet7!A395,SEARCH("(",Sheet7!A395,1)+1,SEARCH(")",Sheet7!A395,1)-SEARCH("(",Sheet7!A395,1)-1)</f>
        <v>India</v>
      </c>
      <c r="AD395" s="1">
        <f>SEARCH(" ",Sheet7!A395,1)</f>
        <v>3</v>
      </c>
      <c r="AE395" s="1" t="str">
        <f>LEFT(Sheet7!A395,SEARCH(" ",Sheet7!A395,1)-1)</f>
        <v>SR</v>
      </c>
      <c r="AF395" s="1" t="str">
        <f>MID(Sheet7!A395,SEARCH(" ",Sheet7!A395,1)+1,SEARCH("(",Sheet7!A395,1)-SEARCH(" ",Sheet7!A395,1)-2)</f>
        <v>Tendulkar</v>
      </c>
      <c r="AG395" s="1">
        <f t="shared" si="80"/>
        <v>9</v>
      </c>
      <c r="AH395" s="1" t="str">
        <f t="shared" si="81"/>
        <v>TENDULKAR</v>
      </c>
      <c r="AI395" s="1" t="e">
        <f t="shared" si="75"/>
        <v>#N/A</v>
      </c>
    </row>
    <row r="396" spans="1:35" x14ac:dyDescent="0.3">
      <c r="A396" s="1">
        <v>395</v>
      </c>
      <c r="B396" s="2">
        <v>35907</v>
      </c>
      <c r="C396" t="s">
        <v>74</v>
      </c>
      <c r="D396" s="1">
        <v>101</v>
      </c>
      <c r="E396" s="1" t="s">
        <v>430</v>
      </c>
      <c r="F396" s="1">
        <v>138</v>
      </c>
      <c r="H396" s="1">
        <v>103</v>
      </c>
      <c r="I396" s="1">
        <v>9</v>
      </c>
      <c r="J396" s="1">
        <v>0</v>
      </c>
      <c r="K396" s="1">
        <v>98.05</v>
      </c>
      <c r="L396" s="1">
        <v>1</v>
      </c>
      <c r="M396" s="1" t="s">
        <v>4</v>
      </c>
      <c r="N396" s="1" t="s">
        <v>14</v>
      </c>
      <c r="O396" s="1">
        <f t="shared" si="71"/>
        <v>22</v>
      </c>
      <c r="P396" s="1">
        <f t="shared" si="72"/>
        <v>4</v>
      </c>
      <c r="Q396" s="1">
        <f t="shared" si="73"/>
        <v>1998</v>
      </c>
      <c r="R396" s="1">
        <f t="shared" si="74"/>
        <v>4</v>
      </c>
      <c r="S396" s="1" t="str">
        <f t="shared" si="76"/>
        <v>Slow</v>
      </c>
      <c r="T396" s="1" t="str">
        <f t="shared" si="77"/>
        <v>Ok</v>
      </c>
      <c r="U396" s="1" t="b">
        <f t="shared" si="78"/>
        <v>0</v>
      </c>
      <c r="V396" s="1">
        <f t="shared" si="79"/>
        <v>0</v>
      </c>
      <c r="W396" s="1" t="str">
        <f>VLOOKUP(K396,Master!$G$8:$H$12,2,1)</f>
        <v>Slow</v>
      </c>
      <c r="X396" s="1" t="str">
        <f>HLOOKUP(K396,Master!$F$3:$J$4,2,1)</f>
        <v>Slow</v>
      </c>
      <c r="Y396" s="1" t="s">
        <v>661</v>
      </c>
      <c r="Z396" s="1" t="s">
        <v>834</v>
      </c>
      <c r="AA396" s="1">
        <f>SEARCH("(",Sheet7!A396,1)</f>
        <v>10</v>
      </c>
      <c r="AB396" s="1">
        <f>SEARCH(")",Sheet7!A396,1)</f>
        <v>14</v>
      </c>
      <c r="AC396" s="1" t="str">
        <f>MID(Sheet7!A396,SEARCH("(",Sheet7!A396,1)+1,SEARCH(")",Sheet7!A396,1)-SEARCH("(",Sheet7!A396,1)-1)</f>
        <v>Aus</v>
      </c>
      <c r="AD396" s="1">
        <f>SEARCH(" ",Sheet7!A396,1)</f>
        <v>3</v>
      </c>
      <c r="AE396" s="1" t="str">
        <f>LEFT(Sheet7!A396,SEARCH(" ",Sheet7!A396,1)-1)</f>
        <v>MG</v>
      </c>
      <c r="AF396" s="1" t="str">
        <f>MID(Sheet7!A396,SEARCH(" ",Sheet7!A396,1)+1,SEARCH("(",Sheet7!A396,1)-SEARCH(" ",Sheet7!A396,1)-2)</f>
        <v>Bevan</v>
      </c>
      <c r="AG396" s="1">
        <f t="shared" si="80"/>
        <v>5</v>
      </c>
      <c r="AH396" s="1" t="str">
        <f t="shared" si="81"/>
        <v>BEVAN</v>
      </c>
      <c r="AI396" s="1" t="str">
        <f t="shared" si="75"/>
        <v>MG Bevan belongs to Australia</v>
      </c>
    </row>
    <row r="397" spans="1:35" x14ac:dyDescent="0.3">
      <c r="A397" s="1">
        <v>396</v>
      </c>
      <c r="B397" s="2">
        <v>35909</v>
      </c>
      <c r="C397" t="s">
        <v>60</v>
      </c>
      <c r="D397" s="1">
        <v>134</v>
      </c>
      <c r="E397" s="1" t="s">
        <v>432</v>
      </c>
      <c r="F397" s="1">
        <v>195</v>
      </c>
      <c r="H397" s="1">
        <v>131</v>
      </c>
      <c r="I397" s="1">
        <v>12</v>
      </c>
      <c r="J397" s="1">
        <v>3</v>
      </c>
      <c r="K397" s="1">
        <v>102.29</v>
      </c>
      <c r="L397" s="1">
        <v>2</v>
      </c>
      <c r="M397" s="1" t="s">
        <v>18</v>
      </c>
      <c r="N397" s="1" t="s">
        <v>14</v>
      </c>
      <c r="O397" s="1">
        <f t="shared" si="71"/>
        <v>24</v>
      </c>
      <c r="P397" s="1">
        <f t="shared" si="72"/>
        <v>4</v>
      </c>
      <c r="Q397" s="1">
        <f t="shared" si="73"/>
        <v>1998</v>
      </c>
      <c r="R397" s="1">
        <f t="shared" si="74"/>
        <v>6</v>
      </c>
      <c r="S397" s="1" t="str">
        <f t="shared" si="76"/>
        <v>Ok</v>
      </c>
      <c r="T397" s="1" t="str">
        <f t="shared" si="77"/>
        <v>Ok</v>
      </c>
      <c r="U397" s="1" t="b">
        <f t="shared" si="78"/>
        <v>0</v>
      </c>
      <c r="V397" s="1">
        <f t="shared" si="79"/>
        <v>0</v>
      </c>
      <c r="W397" s="1" t="str">
        <f>VLOOKUP(K397,Master!$G$8:$H$12,2,1)</f>
        <v>Ok</v>
      </c>
      <c r="X397" s="1" t="str">
        <f>HLOOKUP(K397,Master!$F$3:$J$4,2,1)</f>
        <v>Ok</v>
      </c>
      <c r="Y397" s="1" t="s">
        <v>635</v>
      </c>
      <c r="Z397" s="1" t="s">
        <v>4</v>
      </c>
      <c r="AA397" s="1">
        <f>SEARCH("(",Sheet7!A397,1)</f>
        <v>14</v>
      </c>
      <c r="AB397" s="1">
        <f>SEARCH(")",Sheet7!A397,1)</f>
        <v>20</v>
      </c>
      <c r="AC397" s="1" t="str">
        <f>MID(Sheet7!A397,SEARCH("(",Sheet7!A397,1)+1,SEARCH(")",Sheet7!A397,1)-SEARCH("(",Sheet7!A397,1)-1)</f>
        <v>India</v>
      </c>
      <c r="AD397" s="1">
        <f>SEARCH(" ",Sheet7!A397,1)</f>
        <v>3</v>
      </c>
      <c r="AE397" s="1" t="str">
        <f>LEFT(Sheet7!A397,SEARCH(" ",Sheet7!A397,1)-1)</f>
        <v>SR</v>
      </c>
      <c r="AF397" s="1" t="str">
        <f>MID(Sheet7!A397,SEARCH(" ",Sheet7!A397,1)+1,SEARCH("(",Sheet7!A397,1)-SEARCH(" ",Sheet7!A397,1)-2)</f>
        <v>Tendulkar</v>
      </c>
      <c r="AG397" s="1">
        <f t="shared" si="80"/>
        <v>9</v>
      </c>
      <c r="AH397" s="1" t="str">
        <f t="shared" si="81"/>
        <v>TENDULKAR</v>
      </c>
      <c r="AI397" s="1" t="e">
        <f t="shared" si="75"/>
        <v>#N/A</v>
      </c>
    </row>
    <row r="398" spans="1:35" x14ac:dyDescent="0.3">
      <c r="A398" s="1">
        <v>397</v>
      </c>
      <c r="B398" s="2">
        <v>35946</v>
      </c>
      <c r="C398" t="s">
        <v>60</v>
      </c>
      <c r="D398" s="1">
        <v>100</v>
      </c>
      <c r="E398" s="1" t="s">
        <v>430</v>
      </c>
      <c r="F398" s="1">
        <v>156</v>
      </c>
      <c r="H398" s="1">
        <v>103</v>
      </c>
      <c r="I398" s="1">
        <v>13</v>
      </c>
      <c r="J398" s="1">
        <v>0</v>
      </c>
      <c r="K398" s="1">
        <v>97.08</v>
      </c>
      <c r="L398" s="1">
        <v>2</v>
      </c>
      <c r="M398" s="1" t="s">
        <v>434</v>
      </c>
      <c r="N398" s="1" t="s">
        <v>57</v>
      </c>
      <c r="O398" s="1">
        <f t="shared" si="71"/>
        <v>31</v>
      </c>
      <c r="P398" s="1">
        <f t="shared" si="72"/>
        <v>5</v>
      </c>
      <c r="Q398" s="1">
        <f t="shared" si="73"/>
        <v>1998</v>
      </c>
      <c r="R398" s="1">
        <f t="shared" si="74"/>
        <v>1</v>
      </c>
      <c r="S398" s="1" t="str">
        <f t="shared" si="76"/>
        <v>Slow</v>
      </c>
      <c r="T398" s="1" t="str">
        <f t="shared" si="77"/>
        <v>Ok</v>
      </c>
      <c r="U398" s="1" t="b">
        <f t="shared" si="78"/>
        <v>0</v>
      </c>
      <c r="V398" s="1">
        <f t="shared" si="79"/>
        <v>0</v>
      </c>
      <c r="W398" s="1" t="str">
        <f>VLOOKUP(K398,Master!$G$8:$H$12,2,1)</f>
        <v>Slow</v>
      </c>
      <c r="X398" s="1" t="str">
        <f>HLOOKUP(K398,Master!$F$3:$J$4,2,1)</f>
        <v>Slow</v>
      </c>
      <c r="Y398" s="1" t="s">
        <v>635</v>
      </c>
      <c r="Z398" s="1" t="s">
        <v>4</v>
      </c>
      <c r="AA398" s="1">
        <f>SEARCH("(",Sheet7!A398,1)</f>
        <v>14</v>
      </c>
      <c r="AB398" s="1">
        <f>SEARCH(")",Sheet7!A398,1)</f>
        <v>20</v>
      </c>
      <c r="AC398" s="1" t="str">
        <f>MID(Sheet7!A398,SEARCH("(",Sheet7!A398,1)+1,SEARCH(")",Sheet7!A398,1)-SEARCH("(",Sheet7!A398,1)-1)</f>
        <v>India</v>
      </c>
      <c r="AD398" s="1">
        <f>SEARCH(" ",Sheet7!A398,1)</f>
        <v>3</v>
      </c>
      <c r="AE398" s="1" t="str">
        <f>LEFT(Sheet7!A398,SEARCH(" ",Sheet7!A398,1)-1)</f>
        <v>SR</v>
      </c>
      <c r="AF398" s="1" t="str">
        <f>MID(Sheet7!A398,SEARCH(" ",Sheet7!A398,1)+1,SEARCH("(",Sheet7!A398,1)-SEARCH(" ",Sheet7!A398,1)-2)</f>
        <v>Tendulkar</v>
      </c>
      <c r="AG398" s="1">
        <f t="shared" si="80"/>
        <v>9</v>
      </c>
      <c r="AH398" s="1" t="str">
        <f t="shared" si="81"/>
        <v>TENDULKAR</v>
      </c>
      <c r="AI398" s="1" t="e">
        <f t="shared" si="75"/>
        <v>#N/A</v>
      </c>
    </row>
    <row r="399" spans="1:35" x14ac:dyDescent="0.3">
      <c r="A399" s="1">
        <v>398</v>
      </c>
      <c r="B399" s="2">
        <v>35981</v>
      </c>
      <c r="C399" t="s">
        <v>70</v>
      </c>
      <c r="D399" s="1">
        <v>102</v>
      </c>
      <c r="E399" s="1" t="s">
        <v>432</v>
      </c>
      <c r="F399" s="1">
        <v>116</v>
      </c>
      <c r="H399" s="1">
        <v>98</v>
      </c>
      <c r="I399" s="1">
        <v>6</v>
      </c>
      <c r="J399" s="1">
        <v>2</v>
      </c>
      <c r="K399" s="1">
        <v>104.08</v>
      </c>
      <c r="L399" s="1">
        <v>1</v>
      </c>
      <c r="M399" s="1" t="s">
        <v>31</v>
      </c>
      <c r="N399" s="1" t="s">
        <v>242</v>
      </c>
      <c r="O399" s="1">
        <f t="shared" si="71"/>
        <v>5</v>
      </c>
      <c r="P399" s="1">
        <f t="shared" si="72"/>
        <v>7</v>
      </c>
      <c r="Q399" s="1">
        <f t="shared" si="73"/>
        <v>1998</v>
      </c>
      <c r="R399" s="1">
        <f t="shared" si="74"/>
        <v>1</v>
      </c>
      <c r="S399" s="1" t="str">
        <f t="shared" si="76"/>
        <v>Ok</v>
      </c>
      <c r="T399" s="1" t="str">
        <f t="shared" si="77"/>
        <v>Ok</v>
      </c>
      <c r="U399" s="1" t="b">
        <f t="shared" si="78"/>
        <v>0</v>
      </c>
      <c r="V399" s="1">
        <f t="shared" si="79"/>
        <v>0</v>
      </c>
      <c r="W399" s="1" t="str">
        <f>VLOOKUP(K399,Master!$G$8:$H$12,2,1)</f>
        <v>Ok</v>
      </c>
      <c r="X399" s="1" t="str">
        <f>HLOOKUP(K399,Master!$F$3:$J$4,2,1)</f>
        <v>Ok</v>
      </c>
      <c r="Y399" s="1" t="s">
        <v>639</v>
      </c>
      <c r="Z399" s="1" t="s">
        <v>835</v>
      </c>
      <c r="AA399" s="1">
        <f>SEARCH("(",Sheet7!A399,1)</f>
        <v>13</v>
      </c>
      <c r="AB399" s="1">
        <f>SEARCH(")",Sheet7!A399,1)</f>
        <v>16</v>
      </c>
      <c r="AC399" s="1" t="str">
        <f>MID(Sheet7!A399,SEARCH("(",Sheet7!A399,1)+1,SEARCH(")",Sheet7!A399,1)-SEARCH("(",Sheet7!A399,1)-1)</f>
        <v>SL</v>
      </c>
      <c r="AD399" s="1">
        <f>SEARCH(" ",Sheet7!A399,1)</f>
        <v>2</v>
      </c>
      <c r="AE399" s="1" t="str">
        <f>LEFT(Sheet7!A399,SEARCH(" ",Sheet7!A399,1)-1)</f>
        <v>A</v>
      </c>
      <c r="AF399" s="1" t="str">
        <f>MID(Sheet7!A399,SEARCH(" ",Sheet7!A399,1)+1,SEARCH("(",Sheet7!A399,1)-SEARCH(" ",Sheet7!A399,1)-2)</f>
        <v>Ranatunga</v>
      </c>
      <c r="AG399" s="1">
        <f t="shared" si="80"/>
        <v>9</v>
      </c>
      <c r="AH399" s="1" t="str">
        <f t="shared" si="81"/>
        <v>RANATUNGA</v>
      </c>
      <c r="AI399" s="1" t="str">
        <f t="shared" si="75"/>
        <v>A Ranatunga belongs to Sri Lanka</v>
      </c>
    </row>
    <row r="400" spans="1:35" x14ac:dyDescent="0.3">
      <c r="A400" s="1">
        <v>399</v>
      </c>
      <c r="B400" s="2">
        <v>35983</v>
      </c>
      <c r="C400" t="s">
        <v>60</v>
      </c>
      <c r="D400" s="1">
        <v>128</v>
      </c>
      <c r="E400" s="1" t="s">
        <v>432</v>
      </c>
      <c r="F400" s="1">
        <v>182</v>
      </c>
      <c r="H400" s="1">
        <v>131</v>
      </c>
      <c r="I400" s="1">
        <v>8</v>
      </c>
      <c r="J400" s="1">
        <v>2</v>
      </c>
      <c r="K400" s="1">
        <v>97.7</v>
      </c>
      <c r="L400" s="1">
        <v>1</v>
      </c>
      <c r="M400" s="1" t="s">
        <v>13</v>
      </c>
      <c r="N400" s="1" t="s">
        <v>59</v>
      </c>
      <c r="O400" s="1">
        <f t="shared" si="71"/>
        <v>7</v>
      </c>
      <c r="P400" s="1">
        <f t="shared" si="72"/>
        <v>7</v>
      </c>
      <c r="Q400" s="1">
        <f t="shared" si="73"/>
        <v>1998</v>
      </c>
      <c r="R400" s="1">
        <f t="shared" si="74"/>
        <v>3</v>
      </c>
      <c r="S400" s="1" t="str">
        <f t="shared" si="76"/>
        <v>Slow</v>
      </c>
      <c r="T400" s="1" t="str">
        <f t="shared" si="77"/>
        <v>Ok</v>
      </c>
      <c r="U400" s="1" t="b">
        <f t="shared" si="78"/>
        <v>0</v>
      </c>
      <c r="V400" s="1">
        <f t="shared" si="79"/>
        <v>0</v>
      </c>
      <c r="W400" s="1" t="str">
        <f>VLOOKUP(K400,Master!$G$8:$H$12,2,1)</f>
        <v>Slow</v>
      </c>
      <c r="X400" s="1" t="str">
        <f>HLOOKUP(K400,Master!$F$3:$J$4,2,1)</f>
        <v>Slow</v>
      </c>
      <c r="Y400" s="1" t="s">
        <v>635</v>
      </c>
      <c r="Z400" s="1" t="s">
        <v>4</v>
      </c>
      <c r="AA400" s="1">
        <f>SEARCH("(",Sheet7!A400,1)</f>
        <v>14</v>
      </c>
      <c r="AB400" s="1">
        <f>SEARCH(")",Sheet7!A400,1)</f>
        <v>20</v>
      </c>
      <c r="AC400" s="1" t="str">
        <f>MID(Sheet7!A400,SEARCH("(",Sheet7!A400,1)+1,SEARCH(")",Sheet7!A400,1)-SEARCH("(",Sheet7!A400,1)-1)</f>
        <v>India</v>
      </c>
      <c r="AD400" s="1">
        <f>SEARCH(" ",Sheet7!A400,1)</f>
        <v>3</v>
      </c>
      <c r="AE400" s="1" t="str">
        <f>LEFT(Sheet7!A400,SEARCH(" ",Sheet7!A400,1)-1)</f>
        <v>SR</v>
      </c>
      <c r="AF400" s="1" t="str">
        <f>MID(Sheet7!A400,SEARCH(" ",Sheet7!A400,1)+1,SEARCH("(",Sheet7!A400,1)-SEARCH(" ",Sheet7!A400,1)-2)</f>
        <v>Tendulkar</v>
      </c>
      <c r="AG400" s="1">
        <f t="shared" si="80"/>
        <v>9</v>
      </c>
      <c r="AH400" s="1" t="str">
        <f t="shared" si="81"/>
        <v>TENDULKAR</v>
      </c>
      <c r="AI400" s="1" t="e">
        <f t="shared" si="75"/>
        <v>#N/A</v>
      </c>
    </row>
    <row r="401" spans="1:35" x14ac:dyDescent="0.3">
      <c r="A401" s="1">
        <v>400</v>
      </c>
      <c r="B401" s="2">
        <v>35983</v>
      </c>
      <c r="C401" t="s">
        <v>218</v>
      </c>
      <c r="D401" s="1">
        <v>109</v>
      </c>
      <c r="E401" s="1" t="s">
        <v>432</v>
      </c>
      <c r="F401" s="1">
        <v>184</v>
      </c>
      <c r="H401" s="1">
        <v>136</v>
      </c>
      <c r="I401" s="1">
        <v>6</v>
      </c>
      <c r="J401" s="1">
        <v>2</v>
      </c>
      <c r="K401" s="1">
        <v>80.14</v>
      </c>
      <c r="L401" s="1">
        <v>1</v>
      </c>
      <c r="M401" s="1" t="s">
        <v>13</v>
      </c>
      <c r="N401" s="1" t="s">
        <v>59</v>
      </c>
      <c r="O401" s="1">
        <f t="shared" si="71"/>
        <v>7</v>
      </c>
      <c r="P401" s="1">
        <f t="shared" si="72"/>
        <v>7</v>
      </c>
      <c r="Q401" s="1">
        <f t="shared" si="73"/>
        <v>1998</v>
      </c>
      <c r="R401" s="1">
        <f t="shared" si="74"/>
        <v>3</v>
      </c>
      <c r="S401" s="1" t="str">
        <f t="shared" si="76"/>
        <v>Slow</v>
      </c>
      <c r="T401" s="1" t="str">
        <f t="shared" si="77"/>
        <v>Ok</v>
      </c>
      <c r="U401" s="1" t="b">
        <f t="shared" si="78"/>
        <v>0</v>
      </c>
      <c r="V401" s="1">
        <f t="shared" si="79"/>
        <v>0</v>
      </c>
      <c r="W401" s="1" t="str">
        <f>VLOOKUP(K401,Master!$G$8:$H$12,2,1)</f>
        <v>Slow</v>
      </c>
      <c r="X401" s="1" t="str">
        <f>HLOOKUP(K401,Master!$F$3:$J$4,2,1)</f>
        <v>Slow</v>
      </c>
      <c r="Y401" s="1" t="s">
        <v>665</v>
      </c>
      <c r="Z401" s="1" t="s">
        <v>4</v>
      </c>
      <c r="AA401" s="1">
        <f>SEARCH("(",Sheet7!A401,1)</f>
        <v>12</v>
      </c>
      <c r="AB401" s="1">
        <f>SEARCH(")",Sheet7!A401,1)</f>
        <v>18</v>
      </c>
      <c r="AC401" s="1" t="str">
        <f>MID(Sheet7!A401,SEARCH("(",Sheet7!A401,1)+1,SEARCH(")",Sheet7!A401,1)-SEARCH("(",Sheet7!A401,1)-1)</f>
        <v>India</v>
      </c>
      <c r="AD401" s="1">
        <f>SEARCH(" ",Sheet7!A401,1)</f>
        <v>3</v>
      </c>
      <c r="AE401" s="1" t="str">
        <f>LEFT(Sheet7!A401,SEARCH(" ",Sheet7!A401,1)-1)</f>
        <v>SC</v>
      </c>
      <c r="AF401" s="1" t="str">
        <f>MID(Sheet7!A401,SEARCH(" ",Sheet7!A401,1)+1,SEARCH("(",Sheet7!A401,1)-SEARCH(" ",Sheet7!A401,1)-2)</f>
        <v>Ganguly</v>
      </c>
      <c r="AG401" s="1">
        <f t="shared" si="80"/>
        <v>7</v>
      </c>
      <c r="AH401" s="1" t="str">
        <f t="shared" si="81"/>
        <v>GANGULY</v>
      </c>
      <c r="AI401" s="1" t="e">
        <f t="shared" si="75"/>
        <v>#N/A</v>
      </c>
    </row>
    <row r="402" spans="1:35" x14ac:dyDescent="0.3">
      <c r="A402" s="1">
        <v>401</v>
      </c>
      <c r="B402" s="2">
        <v>35983</v>
      </c>
      <c r="C402" t="s">
        <v>62</v>
      </c>
      <c r="D402" s="1">
        <v>105</v>
      </c>
      <c r="E402" s="1" t="s">
        <v>432</v>
      </c>
      <c r="F402" s="1">
        <v>164</v>
      </c>
      <c r="H402" s="1">
        <v>94</v>
      </c>
      <c r="I402" s="1">
        <v>10</v>
      </c>
      <c r="J402" s="1">
        <v>0</v>
      </c>
      <c r="K402" s="1">
        <v>111.7</v>
      </c>
      <c r="L402" s="1">
        <v>2</v>
      </c>
      <c r="M402" s="1" t="s">
        <v>4</v>
      </c>
      <c r="N402" s="1" t="s">
        <v>59</v>
      </c>
      <c r="O402" s="1">
        <f t="shared" si="71"/>
        <v>7</v>
      </c>
      <c r="P402" s="1">
        <f t="shared" si="72"/>
        <v>7</v>
      </c>
      <c r="Q402" s="1">
        <f t="shared" si="73"/>
        <v>1998</v>
      </c>
      <c r="R402" s="1">
        <f t="shared" si="74"/>
        <v>3</v>
      </c>
      <c r="S402" s="1" t="str">
        <f t="shared" si="76"/>
        <v>Ok</v>
      </c>
      <c r="T402" s="1" t="str">
        <f t="shared" si="77"/>
        <v>Ok</v>
      </c>
      <c r="U402" s="1" t="b">
        <f t="shared" si="78"/>
        <v>0</v>
      </c>
      <c r="V402" s="1">
        <f t="shared" si="79"/>
        <v>0</v>
      </c>
      <c r="W402" s="1" t="str">
        <f>VLOOKUP(K402,Master!$G$8:$H$12,2,1)</f>
        <v>Ok</v>
      </c>
      <c r="X402" s="1" t="str">
        <f>HLOOKUP(K402,Master!$F$3:$J$4,2,1)</f>
        <v>Ok</v>
      </c>
      <c r="Y402" s="1" t="s">
        <v>615</v>
      </c>
      <c r="Z402" s="1" t="s">
        <v>835</v>
      </c>
      <c r="AA402" s="1">
        <f>SEARCH("(",Sheet7!A402,1)</f>
        <v>13</v>
      </c>
      <c r="AB402" s="1">
        <f>SEARCH(")",Sheet7!A402,1)</f>
        <v>16</v>
      </c>
      <c r="AC402" s="1" t="str">
        <f>MID(Sheet7!A402,SEARCH("(",Sheet7!A402,1)+1,SEARCH(")",Sheet7!A402,1)-SEARCH("(",Sheet7!A402,1)-1)</f>
        <v>SL</v>
      </c>
      <c r="AD402" s="1">
        <f>SEARCH(" ",Sheet7!A402,1)</f>
        <v>3</v>
      </c>
      <c r="AE402" s="1" t="str">
        <f>LEFT(Sheet7!A402,SEARCH(" ",Sheet7!A402,1)-1)</f>
        <v>PA</v>
      </c>
      <c r="AF402" s="1" t="str">
        <f>MID(Sheet7!A402,SEARCH(" ",Sheet7!A402,1)+1,SEARCH("(",Sheet7!A402,1)-SEARCH(" ",Sheet7!A402,1)-2)</f>
        <v>de Silva</v>
      </c>
      <c r="AG402" s="1">
        <f t="shared" si="80"/>
        <v>8</v>
      </c>
      <c r="AH402" s="1" t="str">
        <f t="shared" si="81"/>
        <v>DE SILVA</v>
      </c>
      <c r="AI402" s="1" t="str">
        <f t="shared" si="75"/>
        <v>PA de Silva belongs to Sri Lanka</v>
      </c>
    </row>
    <row r="403" spans="1:35" x14ac:dyDescent="0.3">
      <c r="A403" s="1">
        <v>402</v>
      </c>
      <c r="B403" s="2">
        <v>36027</v>
      </c>
      <c r="C403" t="s">
        <v>66</v>
      </c>
      <c r="D403" s="1">
        <v>132</v>
      </c>
      <c r="E403" s="1" t="s">
        <v>430</v>
      </c>
      <c r="F403" s="1">
        <v>197</v>
      </c>
      <c r="H403" s="1">
        <v>151</v>
      </c>
      <c r="I403" s="1">
        <v>14</v>
      </c>
      <c r="J403" s="1">
        <v>0</v>
      </c>
      <c r="K403" s="1">
        <v>87.41</v>
      </c>
      <c r="L403" s="1">
        <v>2</v>
      </c>
      <c r="M403" s="1" t="s">
        <v>34</v>
      </c>
      <c r="N403" s="1" t="s">
        <v>259</v>
      </c>
      <c r="O403" s="1">
        <f t="shared" si="71"/>
        <v>20</v>
      </c>
      <c r="P403" s="1">
        <f t="shared" si="72"/>
        <v>8</v>
      </c>
      <c r="Q403" s="1">
        <f t="shared" si="73"/>
        <v>1998</v>
      </c>
      <c r="R403" s="1">
        <f t="shared" si="74"/>
        <v>5</v>
      </c>
      <c r="S403" s="1" t="str">
        <f t="shared" si="76"/>
        <v>Slow</v>
      </c>
      <c r="T403" s="1" t="str">
        <f t="shared" si="77"/>
        <v>Ok</v>
      </c>
      <c r="U403" s="1" t="b">
        <f t="shared" si="78"/>
        <v>0</v>
      </c>
      <c r="V403" s="1">
        <f t="shared" si="79"/>
        <v>0</v>
      </c>
      <c r="W403" s="1" t="str">
        <f>VLOOKUP(K403,Master!$G$8:$H$12,2,1)</f>
        <v>Slow</v>
      </c>
      <c r="X403" s="1" t="str">
        <f>HLOOKUP(K403,Master!$F$3:$J$4,2,1)</f>
        <v>Slow</v>
      </c>
      <c r="Y403" s="1" t="s">
        <v>664</v>
      </c>
      <c r="Z403" s="1" t="s">
        <v>835</v>
      </c>
      <c r="AA403" s="1">
        <f>SEARCH("(",Sheet7!A403,1)</f>
        <v>13</v>
      </c>
      <c r="AB403" s="1">
        <f>SEARCH(")",Sheet7!A403,1)</f>
        <v>16</v>
      </c>
      <c r="AC403" s="1" t="str">
        <f>MID(Sheet7!A403,SEARCH("(",Sheet7!A403,1)+1,SEARCH(")",Sheet7!A403,1)-SEARCH("(",Sheet7!A403,1)-1)</f>
        <v>SL</v>
      </c>
      <c r="AD403" s="1">
        <f>SEARCH(" ",Sheet7!A403,1)</f>
        <v>3</v>
      </c>
      <c r="AE403" s="1" t="str">
        <f>LEFT(Sheet7!A403,SEARCH(" ",Sheet7!A403,1)-1)</f>
        <v>MS</v>
      </c>
      <c r="AF403" s="1" t="str">
        <f>MID(Sheet7!A403,SEARCH(" ",Sheet7!A403,1)+1,SEARCH("(",Sheet7!A403,1)-SEARCH(" ",Sheet7!A403,1)-2)</f>
        <v>Atapattu</v>
      </c>
      <c r="AG403" s="1">
        <f t="shared" si="80"/>
        <v>8</v>
      </c>
      <c r="AH403" s="1" t="str">
        <f t="shared" si="81"/>
        <v>ATAPATTU</v>
      </c>
      <c r="AI403" s="1" t="str">
        <f t="shared" si="75"/>
        <v>MS Atapattu belongs to Sri Lanka</v>
      </c>
    </row>
    <row r="404" spans="1:35" x14ac:dyDescent="0.3">
      <c r="A404" s="1">
        <v>403</v>
      </c>
      <c r="B404" s="2">
        <v>36057</v>
      </c>
      <c r="C404" t="s">
        <v>289</v>
      </c>
      <c r="D404" s="1">
        <v>109</v>
      </c>
      <c r="E404" s="1" t="s">
        <v>432</v>
      </c>
      <c r="F404" s="1">
        <v>115</v>
      </c>
      <c r="H404" s="1">
        <v>94</v>
      </c>
      <c r="I404" s="1">
        <v>7</v>
      </c>
      <c r="J404" s="1">
        <v>6</v>
      </c>
      <c r="K404" s="1">
        <v>115.95</v>
      </c>
      <c r="L404" s="1">
        <v>1</v>
      </c>
      <c r="M404" s="1" t="s">
        <v>4</v>
      </c>
      <c r="N404" s="1" t="s">
        <v>26</v>
      </c>
      <c r="O404" s="1">
        <f t="shared" si="71"/>
        <v>19</v>
      </c>
      <c r="P404" s="1">
        <f t="shared" si="72"/>
        <v>9</v>
      </c>
      <c r="Q404" s="1">
        <f t="shared" si="73"/>
        <v>1998</v>
      </c>
      <c r="R404" s="1">
        <f t="shared" si="74"/>
        <v>7</v>
      </c>
      <c r="S404" s="1" t="str">
        <f t="shared" si="76"/>
        <v>Ok</v>
      </c>
      <c r="T404" s="1" t="str">
        <f t="shared" si="77"/>
        <v>Ok</v>
      </c>
      <c r="U404" s="1" t="b">
        <f t="shared" si="78"/>
        <v>0</v>
      </c>
      <c r="V404" s="1">
        <f t="shared" si="79"/>
        <v>0</v>
      </c>
      <c r="W404" s="1" t="str">
        <f>VLOOKUP(K404,Master!$G$8:$H$12,2,1)</f>
        <v>Ok</v>
      </c>
      <c r="X404" s="1" t="str">
        <f>HLOOKUP(K404,Master!$F$3:$J$4,2,1)</f>
        <v>Ok</v>
      </c>
      <c r="Y404" s="1" t="s">
        <v>659</v>
      </c>
      <c r="Z404" s="1" t="s">
        <v>833</v>
      </c>
      <c r="AA404" s="1">
        <f>SEARCH("(",Sheet7!A404,1)</f>
        <v>15</v>
      </c>
      <c r="AB404" s="1">
        <f>SEARCH(")",Sheet7!A404,1)</f>
        <v>19</v>
      </c>
      <c r="AC404" s="1" t="str">
        <f>MID(Sheet7!A404,SEARCH("(",Sheet7!A404,1)+1,SEARCH(")",Sheet7!A404,1)-SEARCH("(",Sheet7!A404,1)-1)</f>
        <v>Pak</v>
      </c>
      <c r="AD404" s="1">
        <f>SEARCH(" ",Sheet7!A404,1)</f>
        <v>7</v>
      </c>
      <c r="AE404" s="1" t="str">
        <f>LEFT(Sheet7!A404,SEARCH(" ",Sheet7!A404,1)-1)</f>
        <v>Shahid</v>
      </c>
      <c r="AF404" s="1" t="str">
        <f>MID(Sheet7!A404,SEARCH(" ",Sheet7!A404,1)+1,SEARCH("(",Sheet7!A404,1)-SEARCH(" ",Sheet7!A404,1)-2)</f>
        <v>Afridi</v>
      </c>
      <c r="AG404" s="1">
        <f t="shared" si="80"/>
        <v>6</v>
      </c>
      <c r="AH404" s="1" t="str">
        <f t="shared" si="81"/>
        <v>AFRIDI</v>
      </c>
      <c r="AI404" s="1" t="str">
        <f t="shared" si="75"/>
        <v>Shahid Afridi belongs to Pakistan</v>
      </c>
    </row>
    <row r="405" spans="1:35" x14ac:dyDescent="0.3">
      <c r="A405" s="1">
        <v>404</v>
      </c>
      <c r="B405" s="2">
        <v>36058</v>
      </c>
      <c r="C405" t="s">
        <v>61</v>
      </c>
      <c r="D405" s="1">
        <v>101</v>
      </c>
      <c r="E405" s="1" t="s">
        <v>432</v>
      </c>
      <c r="F405" s="1">
        <v>133</v>
      </c>
      <c r="H405" s="1">
        <v>111</v>
      </c>
      <c r="I405" s="1">
        <v>10</v>
      </c>
      <c r="J405" s="1">
        <v>1</v>
      </c>
      <c r="K405" s="1">
        <v>90.99</v>
      </c>
      <c r="L405" s="1">
        <v>1</v>
      </c>
      <c r="M405" s="1" t="s">
        <v>9</v>
      </c>
      <c r="N405" s="1" t="s">
        <v>26</v>
      </c>
      <c r="O405" s="1">
        <f t="shared" si="71"/>
        <v>20</v>
      </c>
      <c r="P405" s="1">
        <f t="shared" si="72"/>
        <v>9</v>
      </c>
      <c r="Q405" s="1">
        <f t="shared" si="73"/>
        <v>1998</v>
      </c>
      <c r="R405" s="1">
        <f t="shared" si="74"/>
        <v>1</v>
      </c>
      <c r="S405" s="1" t="str">
        <f t="shared" si="76"/>
        <v>Slow</v>
      </c>
      <c r="T405" s="1" t="str">
        <f t="shared" si="77"/>
        <v>Ok</v>
      </c>
      <c r="U405" s="1" t="b">
        <f t="shared" si="78"/>
        <v>0</v>
      </c>
      <c r="V405" s="1">
        <f t="shared" si="79"/>
        <v>0</v>
      </c>
      <c r="W405" s="1" t="str">
        <f>VLOOKUP(K405,Master!$G$8:$H$12,2,1)</f>
        <v>Slow</v>
      </c>
      <c r="X405" s="1" t="str">
        <f>HLOOKUP(K405,Master!$F$3:$J$4,2,1)</f>
        <v>Slow</v>
      </c>
      <c r="Y405" s="1" t="s">
        <v>593</v>
      </c>
      <c r="Z405" s="1" t="s">
        <v>4</v>
      </c>
      <c r="AA405" s="1">
        <f>SEARCH("(",Sheet7!A405,1)</f>
        <v>14</v>
      </c>
      <c r="AB405" s="1">
        <f>SEARCH(")",Sheet7!A405,1)</f>
        <v>20</v>
      </c>
      <c r="AC405" s="1" t="str">
        <f>MID(Sheet7!A405,SEARCH("(",Sheet7!A405,1)+1,SEARCH(")",Sheet7!A405,1)-SEARCH("(",Sheet7!A405,1)-1)</f>
        <v>India</v>
      </c>
      <c r="AD405" s="1">
        <f>SEARCH(" ",Sheet7!A405,1)</f>
        <v>2</v>
      </c>
      <c r="AE405" s="1" t="str">
        <f>LEFT(Sheet7!A405,SEARCH(" ",Sheet7!A405,1)-1)</f>
        <v>M</v>
      </c>
      <c r="AF405" s="1" t="str">
        <f>MID(Sheet7!A405,SEARCH(" ",Sheet7!A405,1)+1,SEARCH("(",Sheet7!A405,1)-SEARCH(" ",Sheet7!A405,1)-2)</f>
        <v>Azharuddin</v>
      </c>
      <c r="AG405" s="1">
        <f t="shared" si="80"/>
        <v>10</v>
      </c>
      <c r="AH405" s="1" t="str">
        <f t="shared" si="81"/>
        <v>AZHARUDDIN</v>
      </c>
      <c r="AI405" s="1" t="e">
        <f t="shared" si="75"/>
        <v>#N/A</v>
      </c>
    </row>
    <row r="406" spans="1:35" x14ac:dyDescent="0.3">
      <c r="A406" s="1">
        <v>405</v>
      </c>
      <c r="B406" s="2">
        <v>36064</v>
      </c>
      <c r="C406" t="s">
        <v>60</v>
      </c>
      <c r="D406" s="1">
        <v>127</v>
      </c>
      <c r="E406" s="1" t="s">
        <v>430</v>
      </c>
      <c r="F406" s="1">
        <v>155</v>
      </c>
      <c r="H406" s="1">
        <v>130</v>
      </c>
      <c r="I406" s="1">
        <v>13</v>
      </c>
      <c r="J406" s="1">
        <v>1</v>
      </c>
      <c r="K406" s="1">
        <v>97.69</v>
      </c>
      <c r="L406" s="1">
        <v>2</v>
      </c>
      <c r="M406" s="1" t="s">
        <v>7</v>
      </c>
      <c r="N406" s="1" t="s">
        <v>8</v>
      </c>
      <c r="O406" s="1">
        <f t="shared" si="71"/>
        <v>26</v>
      </c>
      <c r="P406" s="1">
        <f t="shared" si="72"/>
        <v>9</v>
      </c>
      <c r="Q406" s="1">
        <f t="shared" si="73"/>
        <v>1998</v>
      </c>
      <c r="R406" s="1">
        <f t="shared" si="74"/>
        <v>7</v>
      </c>
      <c r="S406" s="1" t="str">
        <f t="shared" si="76"/>
        <v>Slow</v>
      </c>
      <c r="T406" s="1" t="str">
        <f t="shared" si="77"/>
        <v>Ok</v>
      </c>
      <c r="U406" s="1" t="b">
        <f t="shared" si="78"/>
        <v>0</v>
      </c>
      <c r="V406" s="1">
        <f t="shared" si="79"/>
        <v>0</v>
      </c>
      <c r="W406" s="1" t="str">
        <f>VLOOKUP(K406,Master!$G$8:$H$12,2,1)</f>
        <v>Slow</v>
      </c>
      <c r="X406" s="1" t="str">
        <f>HLOOKUP(K406,Master!$F$3:$J$4,2,1)</f>
        <v>Slow</v>
      </c>
      <c r="Y406" s="1" t="s">
        <v>635</v>
      </c>
      <c r="Z406" s="1" t="s">
        <v>4</v>
      </c>
      <c r="AA406" s="1">
        <f>SEARCH("(",Sheet7!A406,1)</f>
        <v>14</v>
      </c>
      <c r="AB406" s="1">
        <f>SEARCH(")",Sheet7!A406,1)</f>
        <v>20</v>
      </c>
      <c r="AC406" s="1" t="str">
        <f>MID(Sheet7!A406,SEARCH("(",Sheet7!A406,1)+1,SEARCH(")",Sheet7!A406,1)-SEARCH("(",Sheet7!A406,1)-1)</f>
        <v>India</v>
      </c>
      <c r="AD406" s="1">
        <f>SEARCH(" ",Sheet7!A406,1)</f>
        <v>3</v>
      </c>
      <c r="AE406" s="1" t="str">
        <f>LEFT(Sheet7!A406,SEARCH(" ",Sheet7!A406,1)-1)</f>
        <v>SR</v>
      </c>
      <c r="AF406" s="1" t="str">
        <f>MID(Sheet7!A406,SEARCH(" ",Sheet7!A406,1)+1,SEARCH("(",Sheet7!A406,1)-SEARCH(" ",Sheet7!A406,1)-2)</f>
        <v>Tendulkar</v>
      </c>
      <c r="AG406" s="1">
        <f t="shared" si="80"/>
        <v>9</v>
      </c>
      <c r="AH406" s="1" t="str">
        <f t="shared" si="81"/>
        <v>TENDULKAR</v>
      </c>
      <c r="AI406" s="1" t="e">
        <f t="shared" si="75"/>
        <v>#N/A</v>
      </c>
    </row>
    <row r="407" spans="1:35" x14ac:dyDescent="0.3">
      <c r="A407" s="1">
        <v>406</v>
      </c>
      <c r="B407" s="2">
        <v>36065</v>
      </c>
      <c r="C407" t="s">
        <v>218</v>
      </c>
      <c r="D407" s="1">
        <v>107</v>
      </c>
      <c r="E407" s="1" t="s">
        <v>430</v>
      </c>
      <c r="F407" s="1">
        <v>180</v>
      </c>
      <c r="H407" s="1">
        <v>129</v>
      </c>
      <c r="I407" s="1">
        <v>11</v>
      </c>
      <c r="J407" s="1">
        <v>1</v>
      </c>
      <c r="K407" s="1">
        <v>82.94</v>
      </c>
      <c r="L407" s="1">
        <v>2</v>
      </c>
      <c r="M407" s="1" t="s">
        <v>7</v>
      </c>
      <c r="N407" s="1" t="s">
        <v>8</v>
      </c>
      <c r="O407" s="1">
        <f t="shared" si="71"/>
        <v>27</v>
      </c>
      <c r="P407" s="1">
        <f t="shared" si="72"/>
        <v>9</v>
      </c>
      <c r="Q407" s="1">
        <f t="shared" si="73"/>
        <v>1998</v>
      </c>
      <c r="R407" s="1">
        <f t="shared" si="74"/>
        <v>1</v>
      </c>
      <c r="S407" s="1" t="str">
        <f t="shared" si="76"/>
        <v>Slow</v>
      </c>
      <c r="T407" s="1" t="str">
        <f t="shared" si="77"/>
        <v>Ok</v>
      </c>
      <c r="U407" s="1" t="b">
        <f t="shared" si="78"/>
        <v>0</v>
      </c>
      <c r="V407" s="1">
        <f t="shared" si="79"/>
        <v>0</v>
      </c>
      <c r="W407" s="1" t="str">
        <f>VLOOKUP(K407,Master!$G$8:$H$12,2,1)</f>
        <v>Slow</v>
      </c>
      <c r="X407" s="1" t="str">
        <f>HLOOKUP(K407,Master!$F$3:$J$4,2,1)</f>
        <v>Slow</v>
      </c>
      <c r="Y407" s="1" t="s">
        <v>665</v>
      </c>
      <c r="Z407" s="1" t="s">
        <v>4</v>
      </c>
      <c r="AA407" s="1">
        <f>SEARCH("(",Sheet7!A407,1)</f>
        <v>12</v>
      </c>
      <c r="AB407" s="1">
        <f>SEARCH(")",Sheet7!A407,1)</f>
        <v>18</v>
      </c>
      <c r="AC407" s="1" t="str">
        <f>MID(Sheet7!A407,SEARCH("(",Sheet7!A407,1)+1,SEARCH(")",Sheet7!A407,1)-SEARCH("(",Sheet7!A407,1)-1)</f>
        <v>India</v>
      </c>
      <c r="AD407" s="1">
        <f>SEARCH(" ",Sheet7!A407,1)</f>
        <v>3</v>
      </c>
      <c r="AE407" s="1" t="str">
        <f>LEFT(Sheet7!A407,SEARCH(" ",Sheet7!A407,1)-1)</f>
        <v>SC</v>
      </c>
      <c r="AF407" s="1" t="str">
        <f>MID(Sheet7!A407,SEARCH(" ",Sheet7!A407,1)+1,SEARCH("(",Sheet7!A407,1)-SEARCH(" ",Sheet7!A407,1)-2)</f>
        <v>Ganguly</v>
      </c>
      <c r="AG407" s="1">
        <f t="shared" si="80"/>
        <v>7</v>
      </c>
      <c r="AH407" s="1" t="str">
        <f t="shared" si="81"/>
        <v>GANGULY</v>
      </c>
      <c r="AI407" s="1" t="e">
        <f t="shared" si="75"/>
        <v>#N/A</v>
      </c>
    </row>
    <row r="408" spans="1:35" x14ac:dyDescent="0.3">
      <c r="A408" s="1">
        <v>407</v>
      </c>
      <c r="B408" s="2">
        <v>36068</v>
      </c>
      <c r="C408" t="s">
        <v>194</v>
      </c>
      <c r="D408" s="1">
        <v>102</v>
      </c>
      <c r="E408" s="1" t="s">
        <v>432</v>
      </c>
      <c r="F408" s="1">
        <v>192</v>
      </c>
      <c r="H408" s="1">
        <v>124</v>
      </c>
      <c r="I408" s="1">
        <v>4</v>
      </c>
      <c r="J408" s="1">
        <v>2</v>
      </c>
      <c r="K408" s="1">
        <v>82.25</v>
      </c>
      <c r="L408" s="1">
        <v>1</v>
      </c>
      <c r="M408" s="1" t="s">
        <v>4</v>
      </c>
      <c r="N408" s="1" t="s">
        <v>24</v>
      </c>
      <c r="O408" s="1">
        <f t="shared" si="71"/>
        <v>30</v>
      </c>
      <c r="P408" s="1">
        <f t="shared" si="72"/>
        <v>9</v>
      </c>
      <c r="Q408" s="1">
        <f t="shared" si="73"/>
        <v>1998</v>
      </c>
      <c r="R408" s="1">
        <f t="shared" si="74"/>
        <v>4</v>
      </c>
      <c r="S408" s="1" t="str">
        <f t="shared" si="76"/>
        <v>Slow</v>
      </c>
      <c r="T408" s="1" t="str">
        <f t="shared" si="77"/>
        <v>Ok</v>
      </c>
      <c r="U408" s="1" t="b">
        <f t="shared" si="78"/>
        <v>0</v>
      </c>
      <c r="V408" s="1">
        <f t="shared" si="79"/>
        <v>0</v>
      </c>
      <c r="W408" s="1" t="str">
        <f>VLOOKUP(K408,Master!$G$8:$H$12,2,1)</f>
        <v>Slow</v>
      </c>
      <c r="X408" s="1" t="str">
        <f>HLOOKUP(K408,Master!$F$3:$J$4,2,1)</f>
        <v>Slow</v>
      </c>
      <c r="Y408" s="1" t="s">
        <v>675</v>
      </c>
      <c r="Z408" s="1" t="s">
        <v>836</v>
      </c>
      <c r="AA408" s="1">
        <f>SEARCH("(",Sheet7!A408,1)</f>
        <v>12</v>
      </c>
      <c r="AB408" s="1">
        <f>SEARCH(")",Sheet7!A408,1)</f>
        <v>16</v>
      </c>
      <c r="AC408" s="1" t="str">
        <f>MID(Sheet7!A408,SEARCH("(",Sheet7!A408,1)+1,SEARCH(")",Sheet7!A408,1)-SEARCH("(",Sheet7!A408,1)-1)</f>
        <v>Zim</v>
      </c>
      <c r="AD408" s="1">
        <f>SEARCH(" ",Sheet7!A408,1)</f>
        <v>3</v>
      </c>
      <c r="AE408" s="1" t="str">
        <f>LEFT(Sheet7!A408,SEARCH(" ",Sheet7!A408,1)-1)</f>
        <v>CB</v>
      </c>
      <c r="AF408" s="1" t="str">
        <f>MID(Sheet7!A408,SEARCH(" ",Sheet7!A408,1)+1,SEARCH("(",Sheet7!A408,1)-SEARCH(" ",Sheet7!A408,1)-2)</f>
        <v>Wishart</v>
      </c>
      <c r="AG408" s="1">
        <f t="shared" si="80"/>
        <v>7</v>
      </c>
      <c r="AH408" s="1" t="str">
        <f t="shared" si="81"/>
        <v>WISHART</v>
      </c>
      <c r="AI408" s="1" t="e">
        <f t="shared" si="75"/>
        <v>#N/A</v>
      </c>
    </row>
    <row r="409" spans="1:35" x14ac:dyDescent="0.3">
      <c r="A409" s="1">
        <v>408</v>
      </c>
      <c r="B409" s="2">
        <v>36092</v>
      </c>
      <c r="C409" t="s">
        <v>95</v>
      </c>
      <c r="D409" s="1">
        <v>100</v>
      </c>
      <c r="E409" s="1" t="s">
        <v>432</v>
      </c>
      <c r="F409" s="1">
        <v>176</v>
      </c>
      <c r="H409" s="1">
        <v>143</v>
      </c>
      <c r="I409" s="1">
        <v>7</v>
      </c>
      <c r="J409" s="1">
        <v>1</v>
      </c>
      <c r="K409" s="1">
        <v>69.930000000000007</v>
      </c>
      <c r="L409" s="1">
        <v>1</v>
      </c>
      <c r="M409" s="1" t="s">
        <v>31</v>
      </c>
      <c r="N409" s="1" t="s">
        <v>19</v>
      </c>
      <c r="O409" s="1">
        <f t="shared" si="71"/>
        <v>24</v>
      </c>
      <c r="P409" s="1">
        <f t="shared" si="72"/>
        <v>10</v>
      </c>
      <c r="Q409" s="1">
        <f t="shared" si="73"/>
        <v>1998</v>
      </c>
      <c r="R409" s="1">
        <f t="shared" si="74"/>
        <v>7</v>
      </c>
      <c r="S409" s="1" t="str">
        <f t="shared" si="76"/>
        <v>Slow</v>
      </c>
      <c r="T409" s="1" t="str">
        <f t="shared" si="77"/>
        <v>Ok</v>
      </c>
      <c r="U409" s="1" t="b">
        <f t="shared" si="78"/>
        <v>0</v>
      </c>
      <c r="V409" s="1">
        <f t="shared" si="79"/>
        <v>0</v>
      </c>
      <c r="W409" s="1" t="str">
        <f>VLOOKUP(K409,Master!$G$8:$H$12,2,1)</f>
        <v>Slow</v>
      </c>
      <c r="X409" s="1" t="str">
        <f>HLOOKUP(K409,Master!$F$3:$J$4,2,1)</f>
        <v>Slow</v>
      </c>
      <c r="Y409" s="1" t="s">
        <v>637</v>
      </c>
      <c r="Z409" s="1" t="s">
        <v>836</v>
      </c>
      <c r="AA409" s="1">
        <f>SEARCH("(",Sheet7!A409,1)</f>
        <v>14</v>
      </c>
      <c r="AB409" s="1">
        <f>SEARCH(")",Sheet7!A409,1)</f>
        <v>18</v>
      </c>
      <c r="AC409" s="1" t="str">
        <f>MID(Sheet7!A409,SEARCH("(",Sheet7!A409,1)+1,SEARCH(")",Sheet7!A409,1)-SEARCH("(",Sheet7!A409,1)-1)</f>
        <v>Zim</v>
      </c>
      <c r="AD409" s="1">
        <f>SEARCH(" ",Sheet7!A409,1)</f>
        <v>4</v>
      </c>
      <c r="AE409" s="1" t="str">
        <f>LEFT(Sheet7!A409,SEARCH(" ",Sheet7!A409,1)-1)</f>
        <v>ADR</v>
      </c>
      <c r="AF409" s="1" t="str">
        <f>MID(Sheet7!A409,SEARCH(" ",Sheet7!A409,1)+1,SEARCH("(",Sheet7!A409,1)-SEARCH(" ",Sheet7!A409,1)-2)</f>
        <v>Campbell</v>
      </c>
      <c r="AG409" s="1">
        <f t="shared" si="80"/>
        <v>8</v>
      </c>
      <c r="AH409" s="1" t="str">
        <f t="shared" si="81"/>
        <v>CAMPBELL</v>
      </c>
      <c r="AI409" s="1" t="e">
        <f t="shared" si="75"/>
        <v>#N/A</v>
      </c>
    </row>
    <row r="410" spans="1:35" x14ac:dyDescent="0.3">
      <c r="A410" s="1">
        <v>409</v>
      </c>
      <c r="B410" s="2">
        <v>36096</v>
      </c>
      <c r="C410" t="s">
        <v>60</v>
      </c>
      <c r="D410" s="1">
        <v>141</v>
      </c>
      <c r="E410" s="1" t="s">
        <v>432</v>
      </c>
      <c r="F410" s="1">
        <v>191</v>
      </c>
      <c r="H410" s="1">
        <v>128</v>
      </c>
      <c r="I410" s="1">
        <v>13</v>
      </c>
      <c r="J410" s="1">
        <v>3</v>
      </c>
      <c r="K410" s="1">
        <v>110.15</v>
      </c>
      <c r="L410" s="1">
        <v>1</v>
      </c>
      <c r="M410" s="1" t="s">
        <v>18</v>
      </c>
      <c r="N410" s="1" t="s">
        <v>19</v>
      </c>
      <c r="O410" s="1">
        <f t="shared" si="71"/>
        <v>28</v>
      </c>
      <c r="P410" s="1">
        <f t="shared" si="72"/>
        <v>10</v>
      </c>
      <c r="Q410" s="1">
        <f t="shared" si="73"/>
        <v>1998</v>
      </c>
      <c r="R410" s="1">
        <f t="shared" si="74"/>
        <v>4</v>
      </c>
      <c r="S410" s="1" t="str">
        <f t="shared" si="76"/>
        <v>Ok</v>
      </c>
      <c r="T410" s="1" t="str">
        <f t="shared" si="77"/>
        <v>Ok</v>
      </c>
      <c r="U410" s="1" t="b">
        <f t="shared" si="78"/>
        <v>0</v>
      </c>
      <c r="V410" s="1">
        <f t="shared" si="79"/>
        <v>0</v>
      </c>
      <c r="W410" s="1" t="str">
        <f>VLOOKUP(K410,Master!$G$8:$H$12,2,1)</f>
        <v>Ok</v>
      </c>
      <c r="X410" s="1" t="str">
        <f>HLOOKUP(K410,Master!$F$3:$J$4,2,1)</f>
        <v>Ok</v>
      </c>
      <c r="Y410" s="1" t="s">
        <v>635</v>
      </c>
      <c r="Z410" s="1" t="s">
        <v>4</v>
      </c>
      <c r="AA410" s="1">
        <f>SEARCH("(",Sheet7!A410,1)</f>
        <v>14</v>
      </c>
      <c r="AB410" s="1">
        <f>SEARCH(")",Sheet7!A410,1)</f>
        <v>20</v>
      </c>
      <c r="AC410" s="1" t="str">
        <f>MID(Sheet7!A410,SEARCH("(",Sheet7!A410,1)+1,SEARCH(")",Sheet7!A410,1)-SEARCH("(",Sheet7!A410,1)-1)</f>
        <v>India</v>
      </c>
      <c r="AD410" s="1">
        <f>SEARCH(" ",Sheet7!A410,1)</f>
        <v>3</v>
      </c>
      <c r="AE410" s="1" t="str">
        <f>LEFT(Sheet7!A410,SEARCH(" ",Sheet7!A410,1)-1)</f>
        <v>SR</v>
      </c>
      <c r="AF410" s="1" t="str">
        <f>MID(Sheet7!A410,SEARCH(" ",Sheet7!A410,1)+1,SEARCH("(",Sheet7!A410,1)-SEARCH(" ",Sheet7!A410,1)-2)</f>
        <v>Tendulkar</v>
      </c>
      <c r="AG410" s="1">
        <f t="shared" si="80"/>
        <v>9</v>
      </c>
      <c r="AH410" s="1" t="str">
        <f t="shared" si="81"/>
        <v>TENDULKAR</v>
      </c>
      <c r="AI410" s="1" t="e">
        <f t="shared" si="75"/>
        <v>#N/A</v>
      </c>
    </row>
    <row r="411" spans="1:35" x14ac:dyDescent="0.3">
      <c r="A411" s="1">
        <v>410</v>
      </c>
      <c r="B411" s="2">
        <v>36098</v>
      </c>
      <c r="C411" t="s">
        <v>257</v>
      </c>
      <c r="D411" s="1">
        <v>113</v>
      </c>
      <c r="E411" s="1" t="s">
        <v>430</v>
      </c>
      <c r="F411" s="1">
        <v>107</v>
      </c>
      <c r="H411" s="1">
        <v>100</v>
      </c>
      <c r="I411" s="1">
        <v>5</v>
      </c>
      <c r="J411" s="1">
        <v>5</v>
      </c>
      <c r="K411" s="1">
        <v>113</v>
      </c>
      <c r="L411" s="1">
        <v>1</v>
      </c>
      <c r="M411" s="1" t="s">
        <v>13</v>
      </c>
      <c r="N411" s="1" t="s">
        <v>19</v>
      </c>
      <c r="O411" s="1">
        <f t="shared" si="71"/>
        <v>30</v>
      </c>
      <c r="P411" s="1">
        <f t="shared" si="72"/>
        <v>10</v>
      </c>
      <c r="Q411" s="1">
        <f t="shared" si="73"/>
        <v>1998</v>
      </c>
      <c r="R411" s="1">
        <f t="shared" si="74"/>
        <v>6</v>
      </c>
      <c r="S411" s="1" t="str">
        <f t="shared" si="76"/>
        <v>Ok</v>
      </c>
      <c r="T411" s="1" t="str">
        <f t="shared" si="77"/>
        <v>Ok</v>
      </c>
      <c r="U411" s="1" t="b">
        <f t="shared" si="78"/>
        <v>0</v>
      </c>
      <c r="V411" s="1">
        <f t="shared" si="79"/>
        <v>0</v>
      </c>
      <c r="W411" s="1" t="str">
        <f>VLOOKUP(K411,Master!$G$8:$H$12,2,1)</f>
        <v>Ok</v>
      </c>
      <c r="X411" s="1" t="str">
        <f>HLOOKUP(K411,Master!$F$3:$J$4,2,1)</f>
        <v>Ok</v>
      </c>
      <c r="Y411" s="1" t="s">
        <v>670</v>
      </c>
      <c r="Z411" s="1" t="s">
        <v>837</v>
      </c>
      <c r="AA411" s="1">
        <f>SEARCH("(",Sheet7!A411,1)</f>
        <v>11</v>
      </c>
      <c r="AB411" s="1">
        <f>SEARCH(")",Sheet7!A411,1)</f>
        <v>14</v>
      </c>
      <c r="AC411" s="1" t="str">
        <f>MID(Sheet7!A411,SEARCH("(",Sheet7!A411,1)+1,SEARCH(")",Sheet7!A411,1)-SEARCH("(",Sheet7!A411,1)-1)</f>
        <v>SA</v>
      </c>
      <c r="AD411" s="1">
        <f>SEARCH(" ",Sheet7!A411,1)</f>
        <v>3</v>
      </c>
      <c r="AE411" s="1" t="str">
        <f>LEFT(Sheet7!A411,SEARCH(" ",Sheet7!A411,1)-1)</f>
        <v>JH</v>
      </c>
      <c r="AF411" s="1" t="str">
        <f>MID(Sheet7!A411,SEARCH(" ",Sheet7!A411,1)+1,SEARCH("(",Sheet7!A411,1)-SEARCH(" ",Sheet7!A411,1)-2)</f>
        <v>Kallis</v>
      </c>
      <c r="AG411" s="1">
        <f t="shared" si="80"/>
        <v>6</v>
      </c>
      <c r="AH411" s="1" t="str">
        <f t="shared" si="81"/>
        <v>KALLIS</v>
      </c>
      <c r="AI411" s="1" t="e">
        <f t="shared" si="75"/>
        <v>#N/A</v>
      </c>
    </row>
    <row r="412" spans="1:35" x14ac:dyDescent="0.3">
      <c r="A412" s="1">
        <v>411</v>
      </c>
      <c r="B412" s="2">
        <v>36100</v>
      </c>
      <c r="C412" t="s">
        <v>401</v>
      </c>
      <c r="D412" s="1">
        <v>103</v>
      </c>
      <c r="E412" s="1" t="s">
        <v>432</v>
      </c>
      <c r="F412" s="1">
        <v>135</v>
      </c>
      <c r="H412" s="1">
        <v>102</v>
      </c>
      <c r="I412" s="1">
        <v>11</v>
      </c>
      <c r="J412" s="1">
        <v>5</v>
      </c>
      <c r="K412" s="1">
        <v>100.98</v>
      </c>
      <c r="L412" s="1">
        <v>1</v>
      </c>
      <c r="M412" s="1" t="s">
        <v>15</v>
      </c>
      <c r="N412" s="1" t="s">
        <v>19</v>
      </c>
      <c r="O412" s="1">
        <f t="shared" si="71"/>
        <v>1</v>
      </c>
      <c r="P412" s="1">
        <f t="shared" si="72"/>
        <v>11</v>
      </c>
      <c r="Q412" s="1">
        <f t="shared" si="73"/>
        <v>1998</v>
      </c>
      <c r="R412" s="1">
        <f t="shared" si="74"/>
        <v>1</v>
      </c>
      <c r="S412" s="1" t="str">
        <f t="shared" si="76"/>
        <v>Ok</v>
      </c>
      <c r="T412" s="1" t="str">
        <f t="shared" si="77"/>
        <v>Ok</v>
      </c>
      <c r="U412" s="1" t="b">
        <f t="shared" si="78"/>
        <v>0</v>
      </c>
      <c r="V412" s="1">
        <f t="shared" si="79"/>
        <v>0</v>
      </c>
      <c r="W412" s="1" t="str">
        <f>VLOOKUP(K412,Master!$G$8:$H$12,2,1)</f>
        <v>Ok</v>
      </c>
      <c r="X412" s="1" t="str">
        <f>HLOOKUP(K412,Master!$F$3:$J$4,2,1)</f>
        <v>Ok</v>
      </c>
      <c r="Y412" s="1" t="s">
        <v>676</v>
      </c>
      <c r="Z412" s="1" t="s">
        <v>831</v>
      </c>
      <c r="AA412" s="1">
        <f>SEARCH("(",Sheet7!A412,1)</f>
        <v>12</v>
      </c>
      <c r="AB412" s="1">
        <f>SEARCH(")",Sheet7!A412,1)</f>
        <v>15</v>
      </c>
      <c r="AC412" s="1" t="str">
        <f>MID(Sheet7!A412,SEARCH("(",Sheet7!A412,1)+1,SEARCH(")",Sheet7!A412,1)-SEARCH("(",Sheet7!A412,1)-1)</f>
        <v>WI</v>
      </c>
      <c r="AD412" s="1">
        <f>SEARCH(" ",Sheet7!A412,1)</f>
        <v>3</v>
      </c>
      <c r="AE412" s="1" t="str">
        <f>LEFT(Sheet7!A412,SEARCH(" ",Sheet7!A412,1)-1)</f>
        <v>PA</v>
      </c>
      <c r="AF412" s="1" t="str">
        <f>MID(Sheet7!A412,SEARCH(" ",Sheet7!A412,1)+1,SEARCH("(",Sheet7!A412,1)-SEARCH(" ",Sheet7!A412,1)-2)</f>
        <v>Wallace</v>
      </c>
      <c r="AG412" s="1">
        <f t="shared" si="80"/>
        <v>7</v>
      </c>
      <c r="AH412" s="1" t="str">
        <f t="shared" si="81"/>
        <v>WALLACE</v>
      </c>
      <c r="AI412" s="1" t="str">
        <f t="shared" si="75"/>
        <v>PA Wallace belongs to West Indies</v>
      </c>
    </row>
    <row r="413" spans="1:35" x14ac:dyDescent="0.3">
      <c r="A413" s="1">
        <v>412</v>
      </c>
      <c r="B413" s="2">
        <v>36105</v>
      </c>
      <c r="C413" t="s">
        <v>142</v>
      </c>
      <c r="D413" s="1">
        <v>103</v>
      </c>
      <c r="E413" s="1" t="s">
        <v>432</v>
      </c>
      <c r="F413" s="1">
        <v>127</v>
      </c>
      <c r="H413" s="1">
        <v>101</v>
      </c>
      <c r="I413" s="1">
        <v>8</v>
      </c>
      <c r="J413" s="1">
        <v>0</v>
      </c>
      <c r="K413" s="1">
        <v>101.98</v>
      </c>
      <c r="L413" s="1">
        <v>1</v>
      </c>
      <c r="M413" s="1" t="s">
        <v>9</v>
      </c>
      <c r="N413" s="1" t="s">
        <v>23</v>
      </c>
      <c r="O413" s="1">
        <f t="shared" si="71"/>
        <v>6</v>
      </c>
      <c r="P413" s="1">
        <f t="shared" si="72"/>
        <v>11</v>
      </c>
      <c r="Q413" s="1">
        <f t="shared" si="73"/>
        <v>1998</v>
      </c>
      <c r="R413" s="1">
        <f t="shared" si="74"/>
        <v>6</v>
      </c>
      <c r="S413" s="1" t="str">
        <f t="shared" si="76"/>
        <v>Ok</v>
      </c>
      <c r="T413" s="1" t="str">
        <f t="shared" si="77"/>
        <v>Ok</v>
      </c>
      <c r="U413" s="1" t="b">
        <f t="shared" si="78"/>
        <v>0</v>
      </c>
      <c r="V413" s="1">
        <f t="shared" si="79"/>
        <v>0</v>
      </c>
      <c r="W413" s="1" t="str">
        <f>VLOOKUP(K413,Master!$G$8:$H$12,2,1)</f>
        <v>Ok</v>
      </c>
      <c r="X413" s="1" t="str">
        <f>HLOOKUP(K413,Master!$F$3:$J$4,2,1)</f>
        <v>Ok</v>
      </c>
      <c r="Y413" s="1" t="s">
        <v>677</v>
      </c>
      <c r="Z413" s="1" t="s">
        <v>834</v>
      </c>
      <c r="AA413" s="1">
        <f>SEARCH("(",Sheet7!A413,1)</f>
        <v>12</v>
      </c>
      <c r="AB413" s="1">
        <f>SEARCH(")",Sheet7!A413,1)</f>
        <v>16</v>
      </c>
      <c r="AC413" s="1" t="str">
        <f>MID(Sheet7!A413,SEARCH("(",Sheet7!A413,1)+1,SEARCH(")",Sheet7!A413,1)-SEARCH("(",Sheet7!A413,1)-1)</f>
        <v>Aus</v>
      </c>
      <c r="AD413" s="1">
        <f>SEARCH(" ",Sheet7!A413,1)</f>
        <v>3</v>
      </c>
      <c r="AE413" s="1" t="str">
        <f>LEFT(Sheet7!A413,SEARCH(" ",Sheet7!A413,1)-1)</f>
        <v>DS</v>
      </c>
      <c r="AF413" s="1" t="str">
        <f>MID(Sheet7!A413,SEARCH(" ",Sheet7!A413,1)+1,SEARCH("(",Sheet7!A413,1)-SEARCH(" ",Sheet7!A413,1)-2)</f>
        <v>Lehmann</v>
      </c>
      <c r="AG413" s="1">
        <f t="shared" si="80"/>
        <v>7</v>
      </c>
      <c r="AH413" s="1" t="str">
        <f t="shared" si="81"/>
        <v>LEHMANN</v>
      </c>
      <c r="AI413" s="1" t="str">
        <f t="shared" si="75"/>
        <v>DS Lehmann belongs to Australia</v>
      </c>
    </row>
    <row r="414" spans="1:35" x14ac:dyDescent="0.3">
      <c r="A414" s="1">
        <v>413</v>
      </c>
      <c r="B414" s="2">
        <v>36107</v>
      </c>
      <c r="C414" t="s">
        <v>60</v>
      </c>
      <c r="D414" s="1">
        <v>118</v>
      </c>
      <c r="E414" s="1" t="s">
        <v>430</v>
      </c>
      <c r="F414" s="1">
        <v>173</v>
      </c>
      <c r="H414" s="1">
        <v>112</v>
      </c>
      <c r="I414" s="1">
        <v>14</v>
      </c>
      <c r="J414" s="1">
        <v>2</v>
      </c>
      <c r="K414" s="1">
        <v>105.35</v>
      </c>
      <c r="L414" s="1">
        <v>2</v>
      </c>
      <c r="M414" s="1" t="s">
        <v>7</v>
      </c>
      <c r="N414" s="1" t="s">
        <v>14</v>
      </c>
      <c r="O414" s="1">
        <f t="shared" si="71"/>
        <v>8</v>
      </c>
      <c r="P414" s="1">
        <f t="shared" si="72"/>
        <v>11</v>
      </c>
      <c r="Q414" s="1">
        <f t="shared" si="73"/>
        <v>1998</v>
      </c>
      <c r="R414" s="1">
        <f t="shared" si="74"/>
        <v>1</v>
      </c>
      <c r="S414" s="1" t="str">
        <f t="shared" si="76"/>
        <v>Ok</v>
      </c>
      <c r="T414" s="1" t="str">
        <f t="shared" si="77"/>
        <v>Ok</v>
      </c>
      <c r="U414" s="1" t="b">
        <f t="shared" si="78"/>
        <v>0</v>
      </c>
      <c r="V414" s="1">
        <f t="shared" si="79"/>
        <v>0</v>
      </c>
      <c r="W414" s="1" t="str">
        <f>VLOOKUP(K414,Master!$G$8:$H$12,2,1)</f>
        <v>Ok</v>
      </c>
      <c r="X414" s="1" t="str">
        <f>HLOOKUP(K414,Master!$F$3:$J$4,2,1)</f>
        <v>Ok</v>
      </c>
      <c r="Y414" s="1" t="s">
        <v>635</v>
      </c>
      <c r="Z414" s="1" t="s">
        <v>4</v>
      </c>
      <c r="AA414" s="1">
        <f>SEARCH("(",Sheet7!A414,1)</f>
        <v>14</v>
      </c>
      <c r="AB414" s="1">
        <f>SEARCH(")",Sheet7!A414,1)</f>
        <v>20</v>
      </c>
      <c r="AC414" s="1" t="str">
        <f>MID(Sheet7!A414,SEARCH("(",Sheet7!A414,1)+1,SEARCH(")",Sheet7!A414,1)-SEARCH("(",Sheet7!A414,1)-1)</f>
        <v>India</v>
      </c>
      <c r="AD414" s="1">
        <f>SEARCH(" ",Sheet7!A414,1)</f>
        <v>3</v>
      </c>
      <c r="AE414" s="1" t="str">
        <f>LEFT(Sheet7!A414,SEARCH(" ",Sheet7!A414,1)-1)</f>
        <v>SR</v>
      </c>
      <c r="AF414" s="1" t="str">
        <f>MID(Sheet7!A414,SEARCH(" ",Sheet7!A414,1)+1,SEARCH("(",Sheet7!A414,1)-SEARCH(" ",Sheet7!A414,1)-2)</f>
        <v>Tendulkar</v>
      </c>
      <c r="AG414" s="1">
        <f t="shared" si="80"/>
        <v>9</v>
      </c>
      <c r="AH414" s="1" t="str">
        <f t="shared" si="81"/>
        <v>TENDULKAR</v>
      </c>
      <c r="AI414" s="1" t="e">
        <f t="shared" si="75"/>
        <v>#N/A</v>
      </c>
    </row>
    <row r="415" spans="1:35" x14ac:dyDescent="0.3">
      <c r="A415" s="1">
        <v>414</v>
      </c>
      <c r="B415" s="2">
        <v>36109</v>
      </c>
      <c r="C415" t="s">
        <v>225</v>
      </c>
      <c r="D415" s="1">
        <v>124</v>
      </c>
      <c r="E415" s="1" t="s">
        <v>430</v>
      </c>
      <c r="F415" s="1">
        <v>187</v>
      </c>
      <c r="H415" s="1">
        <v>129</v>
      </c>
      <c r="I415" s="1">
        <v>10</v>
      </c>
      <c r="J415" s="1">
        <v>0</v>
      </c>
      <c r="K415" s="1">
        <v>96.12</v>
      </c>
      <c r="L415" s="1">
        <v>2</v>
      </c>
      <c r="M415" s="1" t="s">
        <v>9</v>
      </c>
      <c r="N415" s="1" t="s">
        <v>209</v>
      </c>
      <c r="O415" s="1">
        <f t="shared" si="71"/>
        <v>10</v>
      </c>
      <c r="P415" s="1">
        <f t="shared" si="72"/>
        <v>11</v>
      </c>
      <c r="Q415" s="1">
        <f t="shared" si="73"/>
        <v>1998</v>
      </c>
      <c r="R415" s="1">
        <f t="shared" si="74"/>
        <v>3</v>
      </c>
      <c r="S415" s="1" t="str">
        <f t="shared" si="76"/>
        <v>Slow</v>
      </c>
      <c r="T415" s="1" t="str">
        <f t="shared" si="77"/>
        <v>Ok</v>
      </c>
      <c r="U415" s="1" t="b">
        <f t="shared" si="78"/>
        <v>0</v>
      </c>
      <c r="V415" s="1">
        <f t="shared" si="79"/>
        <v>0</v>
      </c>
      <c r="W415" s="1" t="str">
        <f>VLOOKUP(K415,Master!$G$8:$H$12,2,1)</f>
        <v>Slow</v>
      </c>
      <c r="X415" s="1" t="str">
        <f>HLOOKUP(K415,Master!$F$3:$J$4,2,1)</f>
        <v>Slow</v>
      </c>
      <c r="Y415" s="1" t="s">
        <v>650</v>
      </c>
      <c r="Z415" s="1" t="s">
        <v>834</v>
      </c>
      <c r="AA415" s="1">
        <f>SEARCH("(",Sheet7!A415,1)</f>
        <v>12</v>
      </c>
      <c r="AB415" s="1">
        <f>SEARCH(")",Sheet7!A415,1)</f>
        <v>16</v>
      </c>
      <c r="AC415" s="1" t="str">
        <f>MID(Sheet7!A415,SEARCH("(",Sheet7!A415,1)+1,SEARCH(")",Sheet7!A415,1)-SEARCH("(",Sheet7!A415,1)-1)</f>
        <v>Aus</v>
      </c>
      <c r="AD415" s="1">
        <f>SEARCH(" ",Sheet7!A415,1)</f>
        <v>3</v>
      </c>
      <c r="AE415" s="1" t="str">
        <f>LEFT(Sheet7!A415,SEARCH(" ",Sheet7!A415,1)-1)</f>
        <v>RT</v>
      </c>
      <c r="AF415" s="1" t="str">
        <f>MID(Sheet7!A415,SEARCH(" ",Sheet7!A415,1)+1,SEARCH("(",Sheet7!A415,1)-SEARCH(" ",Sheet7!A415,1)-2)</f>
        <v>Ponting</v>
      </c>
      <c r="AG415" s="1">
        <f t="shared" si="80"/>
        <v>7</v>
      </c>
      <c r="AH415" s="1" t="str">
        <f t="shared" si="81"/>
        <v>PONTING</v>
      </c>
      <c r="AI415" s="1" t="str">
        <f t="shared" si="75"/>
        <v>RT Ponting belongs to Australia</v>
      </c>
    </row>
    <row r="416" spans="1:35" x14ac:dyDescent="0.3">
      <c r="A416" s="1">
        <v>415</v>
      </c>
      <c r="B416" s="2">
        <v>36109</v>
      </c>
      <c r="C416" t="s">
        <v>81</v>
      </c>
      <c r="D416" s="1">
        <v>111</v>
      </c>
      <c r="E416" s="1" t="s">
        <v>432</v>
      </c>
      <c r="F416" s="1">
        <v>165</v>
      </c>
      <c r="H416" s="1">
        <v>109</v>
      </c>
      <c r="I416" s="1">
        <v>12</v>
      </c>
      <c r="J416" s="1">
        <v>1</v>
      </c>
      <c r="K416" s="1">
        <v>101.83</v>
      </c>
      <c r="L416" s="1">
        <v>1</v>
      </c>
      <c r="M416" s="1" t="s">
        <v>18</v>
      </c>
      <c r="N416" s="1" t="s">
        <v>209</v>
      </c>
      <c r="O416" s="1">
        <f t="shared" si="71"/>
        <v>10</v>
      </c>
      <c r="P416" s="1">
        <f t="shared" si="72"/>
        <v>11</v>
      </c>
      <c r="Q416" s="1">
        <f t="shared" si="73"/>
        <v>1998</v>
      </c>
      <c r="R416" s="1">
        <f t="shared" si="74"/>
        <v>3</v>
      </c>
      <c r="S416" s="1" t="str">
        <f t="shared" si="76"/>
        <v>Ok</v>
      </c>
      <c r="T416" s="1" t="str">
        <f t="shared" si="77"/>
        <v>Ok</v>
      </c>
      <c r="U416" s="1" t="b">
        <f t="shared" si="78"/>
        <v>0</v>
      </c>
      <c r="V416" s="1">
        <f t="shared" si="79"/>
        <v>0</v>
      </c>
      <c r="W416" s="1" t="str">
        <f>VLOOKUP(K416,Master!$G$8:$H$12,2,1)</f>
        <v>Ok</v>
      </c>
      <c r="X416" s="1" t="str">
        <f>HLOOKUP(K416,Master!$F$3:$J$4,2,1)</f>
        <v>Ok</v>
      </c>
      <c r="Y416" s="1" t="s">
        <v>605</v>
      </c>
      <c r="Z416" s="1" t="s">
        <v>833</v>
      </c>
      <c r="AA416" s="1">
        <f>SEARCH("(",Sheet7!A416,1)</f>
        <v>12</v>
      </c>
      <c r="AB416" s="1">
        <f>SEARCH(")",Sheet7!A416,1)</f>
        <v>16</v>
      </c>
      <c r="AC416" s="1" t="str">
        <f>MID(Sheet7!A416,SEARCH("(",Sheet7!A416,1)+1,SEARCH(")",Sheet7!A416,1)-SEARCH("(",Sheet7!A416,1)-1)</f>
        <v>Pak</v>
      </c>
      <c r="AD416" s="1">
        <f>SEARCH(" ",Sheet7!A416,1)</f>
        <v>5</v>
      </c>
      <c r="AE416" s="1" t="str">
        <f>LEFT(Sheet7!A416,SEARCH(" ",Sheet7!A416,1)-1)</f>
        <v>Ijaz</v>
      </c>
      <c r="AF416" s="1" t="str">
        <f>MID(Sheet7!A416,SEARCH(" ",Sheet7!A416,1)+1,SEARCH("(",Sheet7!A416,1)-SEARCH(" ",Sheet7!A416,1)-2)</f>
        <v>Ahmed</v>
      </c>
      <c r="AG416" s="1">
        <f t="shared" si="80"/>
        <v>5</v>
      </c>
      <c r="AH416" s="1" t="str">
        <f t="shared" si="81"/>
        <v>AHMED</v>
      </c>
      <c r="AI416" s="1" t="str">
        <f t="shared" si="75"/>
        <v>Ijaz Ahmed belongs to Pakistan</v>
      </c>
    </row>
    <row r="417" spans="1:35" x14ac:dyDescent="0.3">
      <c r="A417" s="1">
        <v>416</v>
      </c>
      <c r="B417" s="2">
        <v>36109</v>
      </c>
      <c r="C417" t="s">
        <v>221</v>
      </c>
      <c r="D417" s="1">
        <v>103</v>
      </c>
      <c r="E417" s="1" t="s">
        <v>432</v>
      </c>
      <c r="F417" s="1">
        <v>144</v>
      </c>
      <c r="H417" s="1">
        <v>104</v>
      </c>
      <c r="I417" s="1">
        <v>12</v>
      </c>
      <c r="J417" s="1">
        <v>0</v>
      </c>
      <c r="K417" s="1">
        <v>99.03</v>
      </c>
      <c r="L417" s="1">
        <v>2</v>
      </c>
      <c r="M417" s="1" t="s">
        <v>9</v>
      </c>
      <c r="N417" s="1" t="s">
        <v>209</v>
      </c>
      <c r="O417" s="1">
        <f t="shared" si="71"/>
        <v>10</v>
      </c>
      <c r="P417" s="1">
        <f t="shared" si="72"/>
        <v>11</v>
      </c>
      <c r="Q417" s="1">
        <f t="shared" si="73"/>
        <v>1998</v>
      </c>
      <c r="R417" s="1">
        <f t="shared" si="74"/>
        <v>3</v>
      </c>
      <c r="S417" s="1" t="str">
        <f t="shared" si="76"/>
        <v>Slow</v>
      </c>
      <c r="T417" s="1" t="str">
        <f t="shared" si="77"/>
        <v>Ok</v>
      </c>
      <c r="U417" s="1" t="b">
        <f t="shared" si="78"/>
        <v>0</v>
      </c>
      <c r="V417" s="1">
        <f t="shared" si="79"/>
        <v>0</v>
      </c>
      <c r="W417" s="1" t="str">
        <f>VLOOKUP(K417,Master!$G$8:$H$12,2,1)</f>
        <v>Slow</v>
      </c>
      <c r="X417" s="1" t="str">
        <f>HLOOKUP(K417,Master!$F$3:$J$4,2,1)</f>
        <v>Slow</v>
      </c>
      <c r="Y417" s="1" t="s">
        <v>673</v>
      </c>
      <c r="Z417" s="1" t="s">
        <v>834</v>
      </c>
      <c r="AA417" s="1">
        <f>SEARCH("(",Sheet7!A417,1)</f>
        <v>14</v>
      </c>
      <c r="AB417" s="1">
        <f>SEARCH(")",Sheet7!A417,1)</f>
        <v>18</v>
      </c>
      <c r="AC417" s="1" t="str">
        <f>MID(Sheet7!A417,SEARCH("(",Sheet7!A417,1)+1,SEARCH(")",Sheet7!A417,1)-SEARCH("(",Sheet7!A417,1)-1)</f>
        <v>Aus</v>
      </c>
      <c r="AD417" s="1">
        <f>SEARCH(" ",Sheet7!A417,1)</f>
        <v>3</v>
      </c>
      <c r="AE417" s="1" t="str">
        <f>LEFT(Sheet7!A417,SEARCH(" ",Sheet7!A417,1)-1)</f>
        <v>AC</v>
      </c>
      <c r="AF417" s="1" t="str">
        <f>MID(Sheet7!A417,SEARCH(" ",Sheet7!A417,1)+1,SEARCH("(",Sheet7!A417,1)-SEARCH(" ",Sheet7!A417,1)-2)</f>
        <v>Gilchrist</v>
      </c>
      <c r="AG417" s="1">
        <f t="shared" si="80"/>
        <v>9</v>
      </c>
      <c r="AH417" s="1" t="str">
        <f t="shared" si="81"/>
        <v>GILCHRIST</v>
      </c>
      <c r="AI417" s="1" t="str">
        <f t="shared" si="75"/>
        <v>AC Gilchrist belongs to Australia</v>
      </c>
    </row>
    <row r="418" spans="1:35" x14ac:dyDescent="0.3">
      <c r="A418" s="1">
        <v>417</v>
      </c>
      <c r="B418" s="2">
        <v>36109</v>
      </c>
      <c r="C418" t="s">
        <v>249</v>
      </c>
      <c r="D418" s="1">
        <v>100</v>
      </c>
      <c r="E418" s="1" t="s">
        <v>432</v>
      </c>
      <c r="F418" s="1">
        <v>139</v>
      </c>
      <c r="H418" s="1">
        <v>111</v>
      </c>
      <c r="I418" s="1">
        <v>14</v>
      </c>
      <c r="J418" s="1">
        <v>0</v>
      </c>
      <c r="K418" s="1">
        <v>90.09</v>
      </c>
      <c r="L418" s="1">
        <v>1</v>
      </c>
      <c r="M418" s="1" t="s">
        <v>18</v>
      </c>
      <c r="N418" s="1" t="s">
        <v>209</v>
      </c>
      <c r="O418" s="1">
        <f t="shared" si="71"/>
        <v>10</v>
      </c>
      <c r="P418" s="1">
        <f t="shared" si="72"/>
        <v>11</v>
      </c>
      <c r="Q418" s="1">
        <f t="shared" si="73"/>
        <v>1998</v>
      </c>
      <c r="R418" s="1">
        <f t="shared" si="74"/>
        <v>3</v>
      </c>
      <c r="S418" s="1" t="str">
        <f t="shared" si="76"/>
        <v>Slow</v>
      </c>
      <c r="T418" s="1" t="str">
        <f t="shared" si="77"/>
        <v>Ok</v>
      </c>
      <c r="U418" s="1" t="b">
        <f t="shared" si="78"/>
        <v>0</v>
      </c>
      <c r="V418" s="1">
        <f t="shared" si="79"/>
        <v>0</v>
      </c>
      <c r="W418" s="1" t="str">
        <f>VLOOKUP(K418,Master!$G$8:$H$12,2,1)</f>
        <v>Slow</v>
      </c>
      <c r="X418" s="1" t="str">
        <f>HLOOKUP(K418,Master!$F$3:$J$4,2,1)</f>
        <v>Slow</v>
      </c>
      <c r="Y418" s="1" t="s">
        <v>678</v>
      </c>
      <c r="Z418" s="1" t="s">
        <v>833</v>
      </c>
      <c r="AA418" s="1">
        <f>SEARCH("(",Sheet7!A418,1)</f>
        <v>17</v>
      </c>
      <c r="AB418" s="1">
        <f>SEARCH(")",Sheet7!A418,1)</f>
        <v>21</v>
      </c>
      <c r="AC418" s="1" t="str">
        <f>MID(Sheet7!A418,SEARCH("(",Sheet7!A418,1)+1,SEARCH(")",Sheet7!A418,1)-SEARCH("(",Sheet7!A418,1)-1)</f>
        <v>Pak</v>
      </c>
      <c r="AD418" s="1">
        <f>SEARCH(" ",Sheet7!A418,1)</f>
        <v>9</v>
      </c>
      <c r="AE418" s="1" t="str">
        <f>LEFT(Sheet7!A418,SEARCH(" ",Sheet7!A418,1)-1)</f>
        <v>Mohammad</v>
      </c>
      <c r="AF418" s="1" t="str">
        <f>MID(Sheet7!A418,SEARCH(" ",Sheet7!A418,1)+1,SEARCH("(",Sheet7!A418,1)-SEARCH(" ",Sheet7!A418,1)-2)</f>
        <v>Yousuf</v>
      </c>
      <c r="AG418" s="1">
        <f t="shared" si="80"/>
        <v>6</v>
      </c>
      <c r="AH418" s="1" t="str">
        <f t="shared" si="81"/>
        <v>YOUSUF</v>
      </c>
      <c r="AI418" s="1" t="str">
        <f t="shared" si="75"/>
        <v>Mohammad Yousuf belongs to Pakistan</v>
      </c>
    </row>
    <row r="419" spans="1:35" x14ac:dyDescent="0.3">
      <c r="A419" s="1">
        <v>418</v>
      </c>
      <c r="B419" s="2">
        <v>36112</v>
      </c>
      <c r="C419" t="s">
        <v>60</v>
      </c>
      <c r="D419" s="1">
        <v>124</v>
      </c>
      <c r="E419" s="1" t="s">
        <v>430</v>
      </c>
      <c r="F419" s="1">
        <v>140</v>
      </c>
      <c r="H419" s="1">
        <v>92</v>
      </c>
      <c r="I419" s="1">
        <v>12</v>
      </c>
      <c r="J419" s="1">
        <v>6</v>
      </c>
      <c r="K419" s="1">
        <v>134.78</v>
      </c>
      <c r="L419" s="1">
        <v>2</v>
      </c>
      <c r="M419" s="1" t="s">
        <v>7</v>
      </c>
      <c r="N419" s="1" t="s">
        <v>14</v>
      </c>
      <c r="O419" s="1">
        <f t="shared" si="71"/>
        <v>13</v>
      </c>
      <c r="P419" s="1">
        <f t="shared" si="72"/>
        <v>11</v>
      </c>
      <c r="Q419" s="1">
        <f t="shared" si="73"/>
        <v>1998</v>
      </c>
      <c r="R419" s="1">
        <f t="shared" si="74"/>
        <v>6</v>
      </c>
      <c r="S419" s="1" t="str">
        <f t="shared" si="76"/>
        <v>Ok</v>
      </c>
      <c r="T419" s="1" t="str">
        <f t="shared" si="77"/>
        <v>Ok</v>
      </c>
      <c r="U419" s="1" t="b">
        <f t="shared" si="78"/>
        <v>0</v>
      </c>
      <c r="V419" s="1">
        <f t="shared" si="79"/>
        <v>0</v>
      </c>
      <c r="W419" s="1" t="str">
        <f>VLOOKUP(K419,Master!$G$8:$H$12,2,1)</f>
        <v>Ok</v>
      </c>
      <c r="X419" s="1" t="str">
        <f>HLOOKUP(K419,Master!$F$3:$J$4,2,1)</f>
        <v>Ok</v>
      </c>
      <c r="Y419" s="1" t="s">
        <v>635</v>
      </c>
      <c r="Z419" s="1" t="s">
        <v>4</v>
      </c>
      <c r="AA419" s="1">
        <f>SEARCH("(",Sheet7!A419,1)</f>
        <v>14</v>
      </c>
      <c r="AB419" s="1">
        <f>SEARCH(")",Sheet7!A419,1)</f>
        <v>20</v>
      </c>
      <c r="AC419" s="1" t="str">
        <f>MID(Sheet7!A419,SEARCH("(",Sheet7!A419,1)+1,SEARCH(")",Sheet7!A419,1)-SEARCH("(",Sheet7!A419,1)-1)</f>
        <v>India</v>
      </c>
      <c r="AD419" s="1">
        <f>SEARCH(" ",Sheet7!A419,1)</f>
        <v>3</v>
      </c>
      <c r="AE419" s="1" t="str">
        <f>LEFT(Sheet7!A419,SEARCH(" ",Sheet7!A419,1)-1)</f>
        <v>SR</v>
      </c>
      <c r="AF419" s="1" t="str">
        <f>MID(Sheet7!A419,SEARCH(" ",Sheet7!A419,1)+1,SEARCH("(",Sheet7!A419,1)-SEARCH(" ",Sheet7!A419,1)-2)</f>
        <v>Tendulkar</v>
      </c>
      <c r="AG419" s="1">
        <f t="shared" si="80"/>
        <v>9</v>
      </c>
      <c r="AH419" s="1" t="str">
        <f t="shared" si="81"/>
        <v>TENDULKAR</v>
      </c>
      <c r="AI419" s="1" t="e">
        <f t="shared" si="75"/>
        <v>#N/A</v>
      </c>
    </row>
    <row r="420" spans="1:35" x14ac:dyDescent="0.3">
      <c r="A420" s="1">
        <v>419</v>
      </c>
      <c r="B420" s="2">
        <v>36121</v>
      </c>
      <c r="C420" t="s">
        <v>197</v>
      </c>
      <c r="D420" s="1">
        <v>103</v>
      </c>
      <c r="E420" s="1" t="s">
        <v>432</v>
      </c>
      <c r="F420" s="1">
        <v>171</v>
      </c>
      <c r="H420" s="1">
        <v>120</v>
      </c>
      <c r="I420" s="1">
        <v>13</v>
      </c>
      <c r="J420" s="1">
        <v>0</v>
      </c>
      <c r="K420" s="1">
        <v>85.83</v>
      </c>
      <c r="L420" s="1">
        <v>2</v>
      </c>
      <c r="M420" s="1" t="s">
        <v>9</v>
      </c>
      <c r="N420" s="1" t="s">
        <v>402</v>
      </c>
      <c r="O420" s="1">
        <f t="shared" si="71"/>
        <v>22</v>
      </c>
      <c r="P420" s="1">
        <f t="shared" si="72"/>
        <v>11</v>
      </c>
      <c r="Q420" s="1">
        <f t="shared" si="73"/>
        <v>1998</v>
      </c>
      <c r="R420" s="1">
        <f t="shared" si="74"/>
        <v>1</v>
      </c>
      <c r="S420" s="1" t="str">
        <f t="shared" si="76"/>
        <v>Slow</v>
      </c>
      <c r="T420" s="1" t="str">
        <f t="shared" si="77"/>
        <v>Ok</v>
      </c>
      <c r="U420" s="1" t="b">
        <f t="shared" si="78"/>
        <v>0</v>
      </c>
      <c r="V420" s="1">
        <f t="shared" si="79"/>
        <v>0</v>
      </c>
      <c r="W420" s="1" t="str">
        <f>VLOOKUP(K420,Master!$G$8:$H$12,2,1)</f>
        <v>Slow</v>
      </c>
      <c r="X420" s="1" t="str">
        <f>HLOOKUP(K420,Master!$F$3:$J$4,2,1)</f>
        <v>Slow</v>
      </c>
      <c r="Y420" s="1" t="s">
        <v>679</v>
      </c>
      <c r="Z420" s="1" t="s">
        <v>836</v>
      </c>
      <c r="AA420" s="1">
        <f>SEARCH("(",Sheet7!A420,1)</f>
        <v>12</v>
      </c>
      <c r="AB420" s="1">
        <f>SEARCH(")",Sheet7!A420,1)</f>
        <v>16</v>
      </c>
      <c r="AC420" s="1" t="str">
        <f>MID(Sheet7!A420,SEARCH("(",Sheet7!A420,1)+1,SEARCH(")",Sheet7!A420,1)-SEARCH("(",Sheet7!A420,1)-1)</f>
        <v>Zim</v>
      </c>
      <c r="AD420" s="1">
        <f>SEARCH(" ",Sheet7!A420,1)</f>
        <v>3</v>
      </c>
      <c r="AE420" s="1" t="str">
        <f>LEFT(Sheet7!A420,SEARCH(" ",Sheet7!A420,1)-1)</f>
        <v>NC</v>
      </c>
      <c r="AF420" s="1" t="str">
        <f>MID(Sheet7!A420,SEARCH(" ",Sheet7!A420,1)+1,SEARCH("(",Sheet7!A420,1)-SEARCH(" ",Sheet7!A420,1)-2)</f>
        <v>Johnson</v>
      </c>
      <c r="AG420" s="1">
        <f t="shared" si="80"/>
        <v>7</v>
      </c>
      <c r="AH420" s="1" t="str">
        <f t="shared" si="81"/>
        <v>JOHNSON</v>
      </c>
      <c r="AI420" s="1" t="e">
        <f t="shared" si="75"/>
        <v>#N/A</v>
      </c>
    </row>
    <row r="421" spans="1:35" x14ac:dyDescent="0.3">
      <c r="A421" s="1">
        <v>420</v>
      </c>
      <c r="B421" s="2">
        <v>36123</v>
      </c>
      <c r="C421" t="s">
        <v>81</v>
      </c>
      <c r="D421" s="1">
        <v>132</v>
      </c>
      <c r="E421" s="1" t="s">
        <v>432</v>
      </c>
      <c r="F421" s="1">
        <v>142</v>
      </c>
      <c r="H421" s="1">
        <v>103</v>
      </c>
      <c r="I421" s="1">
        <v>9</v>
      </c>
      <c r="J421" s="1">
        <v>4</v>
      </c>
      <c r="K421" s="1">
        <v>128.15</v>
      </c>
      <c r="L421" s="1">
        <v>1</v>
      </c>
      <c r="M421" s="1" t="s">
        <v>7</v>
      </c>
      <c r="N421" s="1" t="s">
        <v>16</v>
      </c>
      <c r="O421" s="1">
        <f t="shared" si="71"/>
        <v>24</v>
      </c>
      <c r="P421" s="1">
        <f t="shared" si="72"/>
        <v>11</v>
      </c>
      <c r="Q421" s="1">
        <f t="shared" si="73"/>
        <v>1998</v>
      </c>
      <c r="R421" s="1">
        <f t="shared" si="74"/>
        <v>3</v>
      </c>
      <c r="S421" s="1" t="str">
        <f t="shared" si="76"/>
        <v>Ok</v>
      </c>
      <c r="T421" s="1" t="str">
        <f t="shared" si="77"/>
        <v>Ok</v>
      </c>
      <c r="U421" s="1" t="b">
        <f t="shared" si="78"/>
        <v>0</v>
      </c>
      <c r="V421" s="1">
        <f t="shared" si="79"/>
        <v>0</v>
      </c>
      <c r="W421" s="1" t="str">
        <f>VLOOKUP(K421,Master!$G$8:$H$12,2,1)</f>
        <v>Ok</v>
      </c>
      <c r="X421" s="1" t="str">
        <f>HLOOKUP(K421,Master!$F$3:$J$4,2,1)</f>
        <v>Ok</v>
      </c>
      <c r="Y421" s="1" t="s">
        <v>605</v>
      </c>
      <c r="Z421" s="1" t="s">
        <v>833</v>
      </c>
      <c r="AA421" s="1">
        <f>SEARCH("(",Sheet7!A421,1)</f>
        <v>12</v>
      </c>
      <c r="AB421" s="1">
        <f>SEARCH(")",Sheet7!A421,1)</f>
        <v>16</v>
      </c>
      <c r="AC421" s="1" t="str">
        <f>MID(Sheet7!A421,SEARCH("(",Sheet7!A421,1)+1,SEARCH(")",Sheet7!A421,1)-SEARCH("(",Sheet7!A421,1)-1)</f>
        <v>Pak</v>
      </c>
      <c r="AD421" s="1">
        <f>SEARCH(" ",Sheet7!A421,1)</f>
        <v>5</v>
      </c>
      <c r="AE421" s="1" t="str">
        <f>LEFT(Sheet7!A421,SEARCH(" ",Sheet7!A421,1)-1)</f>
        <v>Ijaz</v>
      </c>
      <c r="AF421" s="1" t="str">
        <f>MID(Sheet7!A421,SEARCH(" ",Sheet7!A421,1)+1,SEARCH("(",Sheet7!A421,1)-SEARCH(" ",Sheet7!A421,1)-2)</f>
        <v>Ahmed</v>
      </c>
      <c r="AG421" s="1">
        <f t="shared" si="80"/>
        <v>5</v>
      </c>
      <c r="AH421" s="1" t="str">
        <f t="shared" si="81"/>
        <v>AHMED</v>
      </c>
      <c r="AI421" s="1" t="str">
        <f t="shared" si="75"/>
        <v>Ijaz Ahmed belongs to Pakistan</v>
      </c>
    </row>
    <row r="422" spans="1:35" x14ac:dyDescent="0.3">
      <c r="A422" s="1">
        <v>421</v>
      </c>
      <c r="B422" s="2">
        <v>36169</v>
      </c>
      <c r="C422" t="s">
        <v>230</v>
      </c>
      <c r="D422" s="1">
        <v>123</v>
      </c>
      <c r="E422" s="1" t="s">
        <v>430</v>
      </c>
      <c r="F422" s="1">
        <v>201</v>
      </c>
      <c r="H422" s="1">
        <v>123</v>
      </c>
      <c r="I422" s="1">
        <v>10</v>
      </c>
      <c r="J422" s="1">
        <v>1</v>
      </c>
      <c r="K422" s="1">
        <v>100</v>
      </c>
      <c r="L422" s="1">
        <v>1</v>
      </c>
      <c r="M422" s="1" t="s">
        <v>31</v>
      </c>
      <c r="N422" s="1" t="s">
        <v>292</v>
      </c>
      <c r="O422" s="1">
        <f t="shared" si="71"/>
        <v>9</v>
      </c>
      <c r="P422" s="1">
        <f t="shared" si="72"/>
        <v>1</v>
      </c>
      <c r="Q422" s="1">
        <f t="shared" si="73"/>
        <v>1999</v>
      </c>
      <c r="R422" s="1">
        <f t="shared" si="74"/>
        <v>7</v>
      </c>
      <c r="S422" s="1" t="str">
        <f t="shared" si="76"/>
        <v>Slow</v>
      </c>
      <c r="T422" s="1" t="str">
        <f t="shared" si="77"/>
        <v>Ok</v>
      </c>
      <c r="U422" s="1" t="b">
        <f t="shared" si="78"/>
        <v>0</v>
      </c>
      <c r="V422" s="1">
        <f t="shared" si="79"/>
        <v>0</v>
      </c>
      <c r="W422" s="1" t="str">
        <f>VLOOKUP(K422,Master!$G$8:$H$12,2,1)</f>
        <v>Ok</v>
      </c>
      <c r="X422" s="1" t="str">
        <f>HLOOKUP(K422,Master!$F$3:$J$4,2,1)</f>
        <v>Ok</v>
      </c>
      <c r="Y422" s="1" t="s">
        <v>663</v>
      </c>
      <c r="Z422" s="1" t="s">
        <v>4</v>
      </c>
      <c r="AA422" s="1">
        <f>SEARCH("(",Sheet7!A422,1)</f>
        <v>10</v>
      </c>
      <c r="AB422" s="1">
        <f>SEARCH(")",Sheet7!A422,1)</f>
        <v>16</v>
      </c>
      <c r="AC422" s="1" t="str">
        <f>MID(Sheet7!A422,SEARCH("(",Sheet7!A422,1)+1,SEARCH(")",Sheet7!A422,1)-SEARCH("(",Sheet7!A422,1)-1)</f>
        <v>India</v>
      </c>
      <c r="AD422" s="1">
        <f>SEARCH(" ",Sheet7!A422,1)</f>
        <v>2</v>
      </c>
      <c r="AE422" s="1" t="str">
        <f>LEFT(Sheet7!A422,SEARCH(" ",Sheet7!A422,1)-1)</f>
        <v>R</v>
      </c>
      <c r="AF422" s="1" t="str">
        <f>MID(Sheet7!A422,SEARCH(" ",Sheet7!A422,1)+1,SEARCH("(",Sheet7!A422,1)-SEARCH(" ",Sheet7!A422,1)-2)</f>
        <v>Dravid</v>
      </c>
      <c r="AG422" s="1">
        <f t="shared" si="80"/>
        <v>6</v>
      </c>
      <c r="AH422" s="1" t="str">
        <f t="shared" si="81"/>
        <v>DRAVID</v>
      </c>
      <c r="AI422" s="1" t="e">
        <f t="shared" si="75"/>
        <v>#N/A</v>
      </c>
    </row>
    <row r="423" spans="1:35" x14ac:dyDescent="0.3">
      <c r="A423" s="1">
        <v>422</v>
      </c>
      <c r="B423" s="2">
        <v>36173</v>
      </c>
      <c r="C423" t="s">
        <v>221</v>
      </c>
      <c r="D423" s="1">
        <v>131</v>
      </c>
      <c r="E423" s="1" t="s">
        <v>432</v>
      </c>
      <c r="F423" s="1">
        <v>166</v>
      </c>
      <c r="H423" s="1">
        <v>118</v>
      </c>
      <c r="I423" s="1">
        <v>10</v>
      </c>
      <c r="J423" s="1">
        <v>2</v>
      </c>
      <c r="K423" s="1">
        <v>111.01</v>
      </c>
      <c r="L423" s="1">
        <v>2</v>
      </c>
      <c r="M423" s="1" t="s">
        <v>13</v>
      </c>
      <c r="N423" s="1" t="s">
        <v>56</v>
      </c>
      <c r="O423" s="1">
        <f t="shared" si="71"/>
        <v>13</v>
      </c>
      <c r="P423" s="1">
        <f t="shared" si="72"/>
        <v>1</v>
      </c>
      <c r="Q423" s="1">
        <f t="shared" si="73"/>
        <v>1999</v>
      </c>
      <c r="R423" s="1">
        <f t="shared" si="74"/>
        <v>4</v>
      </c>
      <c r="S423" s="1" t="str">
        <f t="shared" si="76"/>
        <v>Ok</v>
      </c>
      <c r="T423" s="1" t="str">
        <f t="shared" si="77"/>
        <v>Ok</v>
      </c>
      <c r="U423" s="1" t="b">
        <f t="shared" si="78"/>
        <v>0</v>
      </c>
      <c r="V423" s="1">
        <f t="shared" si="79"/>
        <v>0</v>
      </c>
      <c r="W423" s="1" t="str">
        <f>VLOOKUP(K423,Master!$G$8:$H$12,2,1)</f>
        <v>Ok</v>
      </c>
      <c r="X423" s="1" t="str">
        <f>HLOOKUP(K423,Master!$F$3:$J$4,2,1)</f>
        <v>Ok</v>
      </c>
      <c r="Y423" s="1" t="s">
        <v>673</v>
      </c>
      <c r="Z423" s="1" t="s">
        <v>834</v>
      </c>
      <c r="AA423" s="1">
        <f>SEARCH("(",Sheet7!A423,1)</f>
        <v>14</v>
      </c>
      <c r="AB423" s="1">
        <f>SEARCH(")",Sheet7!A423,1)</f>
        <v>18</v>
      </c>
      <c r="AC423" s="1" t="str">
        <f>MID(Sheet7!A423,SEARCH("(",Sheet7!A423,1)+1,SEARCH(")",Sheet7!A423,1)-SEARCH("(",Sheet7!A423,1)-1)</f>
        <v>Aus</v>
      </c>
      <c r="AD423" s="1">
        <f>SEARCH(" ",Sheet7!A423,1)</f>
        <v>3</v>
      </c>
      <c r="AE423" s="1" t="str">
        <f>LEFT(Sheet7!A423,SEARCH(" ",Sheet7!A423,1)-1)</f>
        <v>AC</v>
      </c>
      <c r="AF423" s="1" t="str">
        <f>MID(Sheet7!A423,SEARCH(" ",Sheet7!A423,1)+1,SEARCH("(",Sheet7!A423,1)-SEARCH(" ",Sheet7!A423,1)-2)</f>
        <v>Gilchrist</v>
      </c>
      <c r="AG423" s="1">
        <f t="shared" si="80"/>
        <v>9</v>
      </c>
      <c r="AH423" s="1" t="str">
        <f t="shared" si="81"/>
        <v>GILCHRIST</v>
      </c>
      <c r="AI423" s="1" t="str">
        <f t="shared" si="75"/>
        <v>AC Gilchrist belongs to Australia</v>
      </c>
    </row>
    <row r="424" spans="1:35" x14ac:dyDescent="0.3">
      <c r="A424" s="1">
        <v>423</v>
      </c>
      <c r="B424" s="2">
        <v>36177</v>
      </c>
      <c r="C424" t="s">
        <v>122</v>
      </c>
      <c r="D424" s="1">
        <v>108</v>
      </c>
      <c r="E424" s="1" t="s">
        <v>432</v>
      </c>
      <c r="F424" s="1">
        <v>179</v>
      </c>
      <c r="H424" s="1">
        <v>129</v>
      </c>
      <c r="I424" s="1">
        <v>5</v>
      </c>
      <c r="J424" s="1">
        <v>1</v>
      </c>
      <c r="K424" s="1">
        <v>83.72</v>
      </c>
      <c r="L424" s="1">
        <v>1</v>
      </c>
      <c r="M424" s="1" t="s">
        <v>18</v>
      </c>
      <c r="N424" s="1" t="s">
        <v>56</v>
      </c>
      <c r="O424" s="1">
        <f t="shared" si="71"/>
        <v>17</v>
      </c>
      <c r="P424" s="1">
        <f t="shared" si="72"/>
        <v>1</v>
      </c>
      <c r="Q424" s="1">
        <f t="shared" si="73"/>
        <v>1999</v>
      </c>
      <c r="R424" s="1">
        <f t="shared" si="74"/>
        <v>1</v>
      </c>
      <c r="S424" s="1" t="str">
        <f t="shared" si="76"/>
        <v>Slow</v>
      </c>
      <c r="T424" s="1" t="str">
        <f t="shared" si="77"/>
        <v>Ok</v>
      </c>
      <c r="U424" s="1" t="b">
        <f t="shared" si="78"/>
        <v>0</v>
      </c>
      <c r="V424" s="1">
        <f t="shared" si="79"/>
        <v>0</v>
      </c>
      <c r="W424" s="1" t="str">
        <f>VLOOKUP(K424,Master!$G$8:$H$12,2,1)</f>
        <v>Slow</v>
      </c>
      <c r="X424" s="1" t="str">
        <f>HLOOKUP(K424,Master!$F$3:$J$4,2,1)</f>
        <v>Slow</v>
      </c>
      <c r="Y424" s="1" t="s">
        <v>627</v>
      </c>
      <c r="Z424" s="1" t="s">
        <v>830</v>
      </c>
      <c r="AA424" s="1">
        <f>SEARCH("(",Sheet7!A424,1)</f>
        <v>9</v>
      </c>
      <c r="AB424" s="1">
        <f>SEARCH(")",Sheet7!A424,1)</f>
        <v>13</v>
      </c>
      <c r="AC424" s="1" t="str">
        <f>MID(Sheet7!A424,SEARCH("(",Sheet7!A424,1)+1,SEARCH(")",Sheet7!A424,1)-SEARCH("(",Sheet7!A424,1)-1)</f>
        <v>Eng</v>
      </c>
      <c r="AD424" s="1">
        <f>SEARCH(" ",Sheet7!A424,1)</f>
        <v>3</v>
      </c>
      <c r="AE424" s="1" t="str">
        <f>LEFT(Sheet7!A424,SEARCH(" ",Sheet7!A424,1)-1)</f>
        <v>GA</v>
      </c>
      <c r="AF424" s="1" t="str">
        <f>MID(Sheet7!A424,SEARCH(" ",Sheet7!A424,1)+1,SEARCH("(",Sheet7!A424,1)-SEARCH(" ",Sheet7!A424,1)-2)</f>
        <v>Hick</v>
      </c>
      <c r="AG424" s="1">
        <f t="shared" si="80"/>
        <v>4</v>
      </c>
      <c r="AH424" s="1" t="str">
        <f t="shared" si="81"/>
        <v>HICK</v>
      </c>
      <c r="AI424" s="1" t="str">
        <f t="shared" si="75"/>
        <v>GA Hick belongs to England</v>
      </c>
    </row>
    <row r="425" spans="1:35" x14ac:dyDescent="0.3">
      <c r="A425" s="1">
        <v>424</v>
      </c>
      <c r="B425" s="2">
        <v>36179</v>
      </c>
      <c r="C425" t="s">
        <v>328</v>
      </c>
      <c r="D425" s="1">
        <v>115</v>
      </c>
      <c r="E425" s="1" t="s">
        <v>432</v>
      </c>
      <c r="F425" s="1">
        <v>106</v>
      </c>
      <c r="H425" s="1">
        <v>80</v>
      </c>
      <c r="I425" s="1">
        <v>7</v>
      </c>
      <c r="J425" s="1">
        <v>7</v>
      </c>
      <c r="K425" s="1">
        <v>143.75</v>
      </c>
      <c r="L425" s="1">
        <v>1</v>
      </c>
      <c r="M425" s="1" t="s">
        <v>4</v>
      </c>
      <c r="N425" s="1" t="s">
        <v>36</v>
      </c>
      <c r="O425" s="1">
        <f t="shared" si="71"/>
        <v>19</v>
      </c>
      <c r="P425" s="1">
        <f t="shared" si="72"/>
        <v>1</v>
      </c>
      <c r="Q425" s="1">
        <f t="shared" si="73"/>
        <v>1999</v>
      </c>
      <c r="R425" s="1">
        <f t="shared" si="74"/>
        <v>3</v>
      </c>
      <c r="S425" s="1" t="str">
        <f t="shared" si="76"/>
        <v>Ok</v>
      </c>
      <c r="T425" s="1" t="str">
        <f t="shared" si="77"/>
        <v>Ok</v>
      </c>
      <c r="U425" s="1" t="b">
        <f t="shared" si="78"/>
        <v>0</v>
      </c>
      <c r="V425" s="1">
        <f t="shared" si="79"/>
        <v>0</v>
      </c>
      <c r="W425" s="1" t="str">
        <f>VLOOKUP(K425,Master!$G$8:$H$12,2,1)</f>
        <v>Ok</v>
      </c>
      <c r="X425" s="1" t="str">
        <f>HLOOKUP(K425,Master!$F$3:$J$4,2,1)</f>
        <v>Ok</v>
      </c>
      <c r="Y425" s="1" t="s">
        <v>648</v>
      </c>
      <c r="Z425" s="1" t="s">
        <v>832</v>
      </c>
      <c r="AA425" s="1">
        <f>SEARCH("(",Sheet7!A425,1)</f>
        <v>11</v>
      </c>
      <c r="AB425" s="1">
        <f>SEARCH(")",Sheet7!A425,1)</f>
        <v>14</v>
      </c>
      <c r="AC425" s="1" t="str">
        <f>MID(Sheet7!A425,SEARCH("(",Sheet7!A425,1)+1,SEARCH(")",Sheet7!A425,1)-SEARCH("(",Sheet7!A425,1)-1)</f>
        <v>NZ</v>
      </c>
      <c r="AD425" s="1">
        <f>SEARCH(" ",Sheet7!A425,1)</f>
        <v>3</v>
      </c>
      <c r="AE425" s="1" t="str">
        <f>LEFT(Sheet7!A425,SEARCH(" ",Sheet7!A425,1)-1)</f>
        <v>CL</v>
      </c>
      <c r="AF425" s="1" t="str">
        <f>MID(Sheet7!A425,SEARCH(" ",Sheet7!A425,1)+1,SEARCH("(",Sheet7!A425,1)-SEARCH(" ",Sheet7!A425,1)-2)</f>
        <v>Cairns</v>
      </c>
      <c r="AG425" s="1">
        <f t="shared" si="80"/>
        <v>6</v>
      </c>
      <c r="AH425" s="1" t="str">
        <f t="shared" si="81"/>
        <v>CAIRNS</v>
      </c>
      <c r="AI425" s="1" t="str">
        <f t="shared" si="75"/>
        <v>CL Cairns belongs to New Zealand</v>
      </c>
    </row>
    <row r="426" spans="1:35" x14ac:dyDescent="0.3">
      <c r="A426" s="1">
        <v>425</v>
      </c>
      <c r="B426" s="2">
        <v>36183</v>
      </c>
      <c r="C426" t="s">
        <v>122</v>
      </c>
      <c r="D426" s="1">
        <v>126</v>
      </c>
      <c r="E426" s="1" t="s">
        <v>430</v>
      </c>
      <c r="F426" s="1">
        <v>178</v>
      </c>
      <c r="H426" s="1">
        <v>118</v>
      </c>
      <c r="I426" s="1">
        <v>5</v>
      </c>
      <c r="J426" s="1">
        <v>4</v>
      </c>
      <c r="K426" s="1">
        <v>106.77</v>
      </c>
      <c r="L426" s="1">
        <v>1</v>
      </c>
      <c r="M426" s="1" t="s">
        <v>13</v>
      </c>
      <c r="N426" s="1" t="s">
        <v>45</v>
      </c>
      <c r="O426" s="1">
        <f t="shared" si="71"/>
        <v>23</v>
      </c>
      <c r="P426" s="1">
        <f t="shared" si="72"/>
        <v>1</v>
      </c>
      <c r="Q426" s="1">
        <f t="shared" si="73"/>
        <v>1999</v>
      </c>
      <c r="R426" s="1">
        <f t="shared" si="74"/>
        <v>7</v>
      </c>
      <c r="S426" s="1" t="str">
        <f t="shared" si="76"/>
        <v>Ok</v>
      </c>
      <c r="T426" s="1" t="str">
        <f t="shared" si="77"/>
        <v>Ok</v>
      </c>
      <c r="U426" s="1" t="b">
        <f t="shared" si="78"/>
        <v>0</v>
      </c>
      <c r="V426" s="1">
        <f t="shared" si="79"/>
        <v>0</v>
      </c>
      <c r="W426" s="1" t="str">
        <f>VLOOKUP(K426,Master!$G$8:$H$12,2,1)</f>
        <v>Ok</v>
      </c>
      <c r="X426" s="1" t="str">
        <f>HLOOKUP(K426,Master!$F$3:$J$4,2,1)</f>
        <v>Ok</v>
      </c>
      <c r="Y426" s="1" t="s">
        <v>627</v>
      </c>
      <c r="Z426" s="1" t="s">
        <v>830</v>
      </c>
      <c r="AA426" s="1">
        <f>SEARCH("(",Sheet7!A426,1)</f>
        <v>9</v>
      </c>
      <c r="AB426" s="1">
        <f>SEARCH(")",Sheet7!A426,1)</f>
        <v>13</v>
      </c>
      <c r="AC426" s="1" t="str">
        <f>MID(Sheet7!A426,SEARCH("(",Sheet7!A426,1)+1,SEARCH(")",Sheet7!A426,1)-SEARCH("(",Sheet7!A426,1)-1)</f>
        <v>Eng</v>
      </c>
      <c r="AD426" s="1">
        <f>SEARCH(" ",Sheet7!A426,1)</f>
        <v>3</v>
      </c>
      <c r="AE426" s="1" t="str">
        <f>LEFT(Sheet7!A426,SEARCH(" ",Sheet7!A426,1)-1)</f>
        <v>GA</v>
      </c>
      <c r="AF426" s="1" t="str">
        <f>MID(Sheet7!A426,SEARCH(" ",Sheet7!A426,1)+1,SEARCH("(",Sheet7!A426,1)-SEARCH(" ",Sheet7!A426,1)-2)</f>
        <v>Hick</v>
      </c>
      <c r="AG426" s="1">
        <f t="shared" si="80"/>
        <v>4</v>
      </c>
      <c r="AH426" s="1" t="str">
        <f t="shared" si="81"/>
        <v>HICK</v>
      </c>
      <c r="AI426" s="1" t="str">
        <f t="shared" si="75"/>
        <v>GA Hick belongs to England</v>
      </c>
    </row>
    <row r="427" spans="1:35" x14ac:dyDescent="0.3">
      <c r="A427" s="1">
        <v>426</v>
      </c>
      <c r="B427" s="2">
        <v>36183</v>
      </c>
      <c r="C427" t="s">
        <v>244</v>
      </c>
      <c r="D427" s="1">
        <v>120</v>
      </c>
      <c r="E427" s="1" t="s">
        <v>432</v>
      </c>
      <c r="F427" s="1">
        <v>162</v>
      </c>
      <c r="H427" s="1">
        <v>111</v>
      </c>
      <c r="I427" s="1">
        <v>9</v>
      </c>
      <c r="J427" s="1">
        <v>0</v>
      </c>
      <c r="K427" s="1">
        <v>108.1</v>
      </c>
      <c r="L427" s="1">
        <v>2</v>
      </c>
      <c r="M427" s="1" t="s">
        <v>34</v>
      </c>
      <c r="N427" s="1" t="s">
        <v>45</v>
      </c>
      <c r="O427" s="1">
        <f t="shared" si="71"/>
        <v>23</v>
      </c>
      <c r="P427" s="1">
        <f t="shared" si="72"/>
        <v>1</v>
      </c>
      <c r="Q427" s="1">
        <f t="shared" si="73"/>
        <v>1999</v>
      </c>
      <c r="R427" s="1">
        <f t="shared" si="74"/>
        <v>7</v>
      </c>
      <c r="S427" s="1" t="str">
        <f t="shared" si="76"/>
        <v>Ok</v>
      </c>
      <c r="T427" s="1" t="str">
        <f t="shared" si="77"/>
        <v>Ok</v>
      </c>
      <c r="U427" s="1" t="b">
        <f t="shared" si="78"/>
        <v>0</v>
      </c>
      <c r="V427" s="1">
        <f t="shared" si="79"/>
        <v>0</v>
      </c>
      <c r="W427" s="1" t="str">
        <f>VLOOKUP(K427,Master!$G$8:$H$12,2,1)</f>
        <v>Ok</v>
      </c>
      <c r="X427" s="1" t="str">
        <f>HLOOKUP(K427,Master!$F$3:$J$4,2,1)</f>
        <v>Ok</v>
      </c>
      <c r="Y427" s="1" t="s">
        <v>680</v>
      </c>
      <c r="Z427" s="1" t="s">
        <v>835</v>
      </c>
      <c r="AA427" s="1">
        <f>SEARCH("(",Sheet7!A427,1)</f>
        <v>18</v>
      </c>
      <c r="AB427" s="1">
        <f>SEARCH(")",Sheet7!A427,1)</f>
        <v>21</v>
      </c>
      <c r="AC427" s="1" t="str">
        <f>MID(Sheet7!A427,SEARCH("(",Sheet7!A427,1)+1,SEARCH(")",Sheet7!A427,1)-SEARCH("(",Sheet7!A427,1)-1)</f>
        <v>SL</v>
      </c>
      <c r="AD427" s="1">
        <f>SEARCH(" ",Sheet7!A427,1)</f>
        <v>5</v>
      </c>
      <c r="AE427" s="1" t="str">
        <f>LEFT(Sheet7!A427,SEARCH(" ",Sheet7!A427,1)-1)</f>
        <v>DPMD</v>
      </c>
      <c r="AF427" s="1" t="str">
        <f>MID(Sheet7!A427,SEARCH(" ",Sheet7!A427,1)+1,SEARCH("(",Sheet7!A427,1)-SEARCH(" ",Sheet7!A427,1)-2)</f>
        <v>Jayawardene</v>
      </c>
      <c r="AG427" s="1">
        <f t="shared" si="80"/>
        <v>11</v>
      </c>
      <c r="AH427" s="1" t="str">
        <f t="shared" si="81"/>
        <v>JAYAWARDENE</v>
      </c>
      <c r="AI427" s="1" t="str">
        <f t="shared" si="75"/>
        <v>DPMD Jayawardene belongs to Sri Lanka</v>
      </c>
    </row>
    <row r="428" spans="1:35" x14ac:dyDescent="0.3">
      <c r="A428" s="1">
        <v>427</v>
      </c>
      <c r="B428" s="2">
        <v>36184</v>
      </c>
      <c r="C428" t="s">
        <v>64</v>
      </c>
      <c r="D428" s="1">
        <v>150</v>
      </c>
      <c r="E428" s="1" t="s">
        <v>432</v>
      </c>
      <c r="F428" s="1">
        <v>202</v>
      </c>
      <c r="H428" s="1">
        <v>136</v>
      </c>
      <c r="I428" s="1">
        <v>20</v>
      </c>
      <c r="J428" s="1">
        <v>0</v>
      </c>
      <c r="K428" s="1">
        <v>110.29</v>
      </c>
      <c r="L428" s="1">
        <v>1</v>
      </c>
      <c r="M428" s="1" t="s">
        <v>15</v>
      </c>
      <c r="N428" s="1" t="s">
        <v>58</v>
      </c>
      <c r="O428" s="1">
        <f t="shared" si="71"/>
        <v>24</v>
      </c>
      <c r="P428" s="1">
        <f t="shared" si="72"/>
        <v>1</v>
      </c>
      <c r="Q428" s="1">
        <f t="shared" si="73"/>
        <v>1999</v>
      </c>
      <c r="R428" s="1">
        <f t="shared" si="74"/>
        <v>1</v>
      </c>
      <c r="S428" s="1" t="str">
        <f t="shared" si="76"/>
        <v>Ok</v>
      </c>
      <c r="T428" s="1" t="str">
        <f t="shared" si="77"/>
        <v>Ok</v>
      </c>
      <c r="U428" s="1" t="b">
        <f t="shared" si="78"/>
        <v>0</v>
      </c>
      <c r="V428" s="1">
        <f t="shared" si="79"/>
        <v>0</v>
      </c>
      <c r="W428" s="1" t="str">
        <f>VLOOKUP(K428,Master!$G$8:$H$12,2,1)</f>
        <v>Ok</v>
      </c>
      <c r="X428" s="1" t="str">
        <f>HLOOKUP(K428,Master!$F$3:$J$4,2,1)</f>
        <v>Ok</v>
      </c>
      <c r="Y428" s="1" t="s">
        <v>662</v>
      </c>
      <c r="Z428" s="1" t="s">
        <v>831</v>
      </c>
      <c r="AA428" s="1">
        <f>SEARCH("(",Sheet7!A428,1)</f>
        <v>15</v>
      </c>
      <c r="AB428" s="1">
        <f>SEARCH(")",Sheet7!A428,1)</f>
        <v>18</v>
      </c>
      <c r="AC428" s="1" t="str">
        <f>MID(Sheet7!A428,SEARCH("(",Sheet7!A428,1)+1,SEARCH(")",Sheet7!A428,1)-SEARCH("(",Sheet7!A428,1)-1)</f>
        <v>WI</v>
      </c>
      <c r="AD428" s="1">
        <f>SEARCH(" ",Sheet7!A428,1)</f>
        <v>2</v>
      </c>
      <c r="AE428" s="1" t="str">
        <f>LEFT(Sheet7!A428,SEARCH(" ",Sheet7!A428,1)-1)</f>
        <v>S</v>
      </c>
      <c r="AF428" s="1" t="str">
        <f>MID(Sheet7!A428,SEARCH(" ",Sheet7!A428,1)+1,SEARCH("(",Sheet7!A428,1)-SEARCH(" ",Sheet7!A428,1)-2)</f>
        <v>Chanderpaul</v>
      </c>
      <c r="AG428" s="1">
        <f t="shared" si="80"/>
        <v>11</v>
      </c>
      <c r="AH428" s="1" t="str">
        <f t="shared" si="81"/>
        <v>CHANDERPAUL</v>
      </c>
      <c r="AI428" s="1" t="str">
        <f t="shared" si="75"/>
        <v>S Chanderpaul belongs to West Indies</v>
      </c>
    </row>
    <row r="429" spans="1:35" x14ac:dyDescent="0.3">
      <c r="A429" s="1">
        <v>428</v>
      </c>
      <c r="B429" s="2">
        <v>36184</v>
      </c>
      <c r="C429" t="s">
        <v>88</v>
      </c>
      <c r="D429" s="1">
        <v>108</v>
      </c>
      <c r="E429" s="1" t="s">
        <v>432</v>
      </c>
      <c r="F429" s="1">
        <v>150</v>
      </c>
      <c r="H429" s="1">
        <v>119</v>
      </c>
      <c r="I429" s="1">
        <v>8</v>
      </c>
      <c r="J429" s="1">
        <v>3</v>
      </c>
      <c r="K429" s="1">
        <v>90.75</v>
      </c>
      <c r="L429" s="1">
        <v>1</v>
      </c>
      <c r="M429" s="1" t="s">
        <v>15</v>
      </c>
      <c r="N429" s="1" t="s">
        <v>58</v>
      </c>
      <c r="O429" s="1">
        <f t="shared" si="71"/>
        <v>24</v>
      </c>
      <c r="P429" s="1">
        <f t="shared" si="72"/>
        <v>1</v>
      </c>
      <c r="Q429" s="1">
        <f t="shared" si="73"/>
        <v>1999</v>
      </c>
      <c r="R429" s="1">
        <f t="shared" si="74"/>
        <v>1</v>
      </c>
      <c r="S429" s="1" t="str">
        <f t="shared" si="76"/>
        <v>Slow</v>
      </c>
      <c r="T429" s="1" t="str">
        <f t="shared" si="77"/>
        <v>Ok</v>
      </c>
      <c r="U429" s="1" t="b">
        <f t="shared" si="78"/>
        <v>0</v>
      </c>
      <c r="V429" s="1">
        <f t="shared" si="79"/>
        <v>0</v>
      </c>
      <c r="W429" s="1" t="str">
        <f>VLOOKUP(K429,Master!$G$8:$H$12,2,1)</f>
        <v>Slow</v>
      </c>
      <c r="X429" s="1" t="str">
        <f>HLOOKUP(K429,Master!$F$3:$J$4,2,1)</f>
        <v>Slow</v>
      </c>
      <c r="Y429" s="1" t="s">
        <v>600</v>
      </c>
      <c r="Z429" s="1" t="s">
        <v>831</v>
      </c>
      <c r="AA429" s="1">
        <f>SEARCH("(",Sheet7!A429,1)</f>
        <v>11</v>
      </c>
      <c r="AB429" s="1">
        <f>SEARCH(")",Sheet7!A429,1)</f>
        <v>14</v>
      </c>
      <c r="AC429" s="1" t="str">
        <f>MID(Sheet7!A429,SEARCH("(",Sheet7!A429,1)+1,SEARCH(")",Sheet7!A429,1)-SEARCH("(",Sheet7!A429,1)-1)</f>
        <v>WI</v>
      </c>
      <c r="AD429" s="1">
        <f>SEARCH(" ",Sheet7!A429,1)</f>
        <v>3</v>
      </c>
      <c r="AE429" s="1" t="str">
        <f>LEFT(Sheet7!A429,SEARCH(" ",Sheet7!A429,1)-1)</f>
        <v>CL</v>
      </c>
      <c r="AF429" s="1" t="str">
        <f>MID(Sheet7!A429,SEARCH(" ",Sheet7!A429,1)+1,SEARCH("(",Sheet7!A429,1)-SEARCH(" ",Sheet7!A429,1)-2)</f>
        <v>Hooper</v>
      </c>
      <c r="AG429" s="1">
        <f t="shared" si="80"/>
        <v>6</v>
      </c>
      <c r="AH429" s="1" t="str">
        <f t="shared" si="81"/>
        <v>HOOPER</v>
      </c>
      <c r="AI429" s="1" t="str">
        <f t="shared" si="75"/>
        <v>CL Hooper belongs to West Indies</v>
      </c>
    </row>
    <row r="430" spans="1:35" x14ac:dyDescent="0.3">
      <c r="A430" s="1">
        <v>429</v>
      </c>
      <c r="B430" s="2">
        <v>36186</v>
      </c>
      <c r="C430" t="s">
        <v>122</v>
      </c>
      <c r="D430" s="1">
        <v>109</v>
      </c>
      <c r="E430" s="1" t="s">
        <v>432</v>
      </c>
      <c r="F430" s="1">
        <v>194</v>
      </c>
      <c r="H430" s="1">
        <v>119</v>
      </c>
      <c r="I430" s="1">
        <v>6</v>
      </c>
      <c r="J430" s="1">
        <v>2</v>
      </c>
      <c r="K430" s="1">
        <v>91.59</v>
      </c>
      <c r="L430" s="1">
        <v>2</v>
      </c>
      <c r="M430" s="1" t="s">
        <v>18</v>
      </c>
      <c r="N430" s="1" t="s">
        <v>45</v>
      </c>
      <c r="O430" s="1">
        <f t="shared" si="71"/>
        <v>26</v>
      </c>
      <c r="P430" s="1">
        <f t="shared" si="72"/>
        <v>1</v>
      </c>
      <c r="Q430" s="1">
        <f t="shared" si="73"/>
        <v>1999</v>
      </c>
      <c r="R430" s="1">
        <f t="shared" si="74"/>
        <v>3</v>
      </c>
      <c r="S430" s="1" t="str">
        <f t="shared" si="76"/>
        <v>Slow</v>
      </c>
      <c r="T430" s="1" t="str">
        <f t="shared" si="77"/>
        <v>Ok</v>
      </c>
      <c r="U430" s="1" t="b">
        <f t="shared" si="78"/>
        <v>0</v>
      </c>
      <c r="V430" s="1">
        <f t="shared" si="79"/>
        <v>0</v>
      </c>
      <c r="W430" s="1" t="str">
        <f>VLOOKUP(K430,Master!$G$8:$H$12,2,1)</f>
        <v>Slow</v>
      </c>
      <c r="X430" s="1" t="str">
        <f>HLOOKUP(K430,Master!$F$3:$J$4,2,1)</f>
        <v>Slow</v>
      </c>
      <c r="Y430" s="1" t="s">
        <v>627</v>
      </c>
      <c r="Z430" s="1" t="s">
        <v>830</v>
      </c>
      <c r="AA430" s="1">
        <f>SEARCH("(",Sheet7!A430,1)</f>
        <v>9</v>
      </c>
      <c r="AB430" s="1">
        <f>SEARCH(")",Sheet7!A430,1)</f>
        <v>13</v>
      </c>
      <c r="AC430" s="1" t="str">
        <f>MID(Sheet7!A430,SEARCH("(",Sheet7!A430,1)+1,SEARCH(")",Sheet7!A430,1)-SEARCH("(",Sheet7!A430,1)-1)</f>
        <v>Eng</v>
      </c>
      <c r="AD430" s="1">
        <f>SEARCH(" ",Sheet7!A430,1)</f>
        <v>3</v>
      </c>
      <c r="AE430" s="1" t="str">
        <f>LEFT(Sheet7!A430,SEARCH(" ",Sheet7!A430,1)-1)</f>
        <v>GA</v>
      </c>
      <c r="AF430" s="1" t="str">
        <f>MID(Sheet7!A430,SEARCH(" ",Sheet7!A430,1)+1,SEARCH("(",Sheet7!A430,1)-SEARCH(" ",Sheet7!A430,1)-2)</f>
        <v>Hick</v>
      </c>
      <c r="AG430" s="1">
        <f t="shared" si="80"/>
        <v>4</v>
      </c>
      <c r="AH430" s="1" t="str">
        <f t="shared" si="81"/>
        <v>HICK</v>
      </c>
      <c r="AI430" s="1" t="str">
        <f t="shared" si="75"/>
        <v>GA Hick belongs to England</v>
      </c>
    </row>
    <row r="431" spans="1:35" x14ac:dyDescent="0.3">
      <c r="A431" s="1">
        <v>430</v>
      </c>
      <c r="B431" s="2">
        <v>36190</v>
      </c>
      <c r="C431" t="s">
        <v>68</v>
      </c>
      <c r="D431" s="1">
        <v>125</v>
      </c>
      <c r="E431" s="1" t="s">
        <v>432</v>
      </c>
      <c r="F431" s="1">
        <v>191</v>
      </c>
      <c r="H431" s="1">
        <v>146</v>
      </c>
      <c r="I431" s="1">
        <v>9</v>
      </c>
      <c r="J431" s="1">
        <v>0</v>
      </c>
      <c r="K431" s="1">
        <v>85.61</v>
      </c>
      <c r="L431" s="1">
        <v>1</v>
      </c>
      <c r="M431" s="1" t="s">
        <v>11</v>
      </c>
      <c r="N431" s="1" t="s">
        <v>263</v>
      </c>
      <c r="O431" s="1">
        <f t="shared" si="71"/>
        <v>30</v>
      </c>
      <c r="P431" s="1">
        <f t="shared" si="72"/>
        <v>1</v>
      </c>
      <c r="Q431" s="1">
        <f t="shared" si="73"/>
        <v>1999</v>
      </c>
      <c r="R431" s="1">
        <f t="shared" si="74"/>
        <v>7</v>
      </c>
      <c r="S431" s="1" t="str">
        <f t="shared" si="76"/>
        <v>Slow</v>
      </c>
      <c r="T431" s="1" t="str">
        <f t="shared" si="77"/>
        <v>Ok</v>
      </c>
      <c r="U431" s="1" t="b">
        <f t="shared" si="78"/>
        <v>0</v>
      </c>
      <c r="V431" s="1">
        <f t="shared" si="79"/>
        <v>0</v>
      </c>
      <c r="W431" s="1" t="str">
        <f>VLOOKUP(K431,Master!$G$8:$H$12,2,1)</f>
        <v>Slow</v>
      </c>
      <c r="X431" s="1" t="str">
        <f>HLOOKUP(K431,Master!$F$3:$J$4,2,1)</f>
        <v>Slow</v>
      </c>
      <c r="Y431" s="1" t="s">
        <v>681</v>
      </c>
      <c r="Z431" s="1" t="s">
        <v>837</v>
      </c>
      <c r="AA431" s="1">
        <f>SEARCH("(",Sheet7!A431,1)</f>
        <v>10</v>
      </c>
      <c r="AB431" s="1">
        <f>SEARCH(")",Sheet7!A431,1)</f>
        <v>13</v>
      </c>
      <c r="AC431" s="1" t="str">
        <f>MID(Sheet7!A431,SEARCH("(",Sheet7!A431,1)+1,SEARCH(")",Sheet7!A431,1)-SEARCH("(",Sheet7!A431,1)-1)</f>
        <v>SA</v>
      </c>
      <c r="AD431" s="1">
        <f>SEARCH(" ",Sheet7!A431,1)</f>
        <v>3</v>
      </c>
      <c r="AE431" s="1" t="str">
        <f>LEFT(Sheet7!A431,SEARCH(" ",Sheet7!A431,1)-1)</f>
        <v>HH</v>
      </c>
      <c r="AF431" s="1" t="str">
        <f>MID(Sheet7!A431,SEARCH(" ",Sheet7!A431,1)+1,SEARCH("(",Sheet7!A431,1)-SEARCH(" ",Sheet7!A431,1)-2)</f>
        <v>Gibbs</v>
      </c>
      <c r="AG431" s="1">
        <f t="shared" si="80"/>
        <v>5</v>
      </c>
      <c r="AH431" s="1" t="str">
        <f t="shared" si="81"/>
        <v>GIBBS</v>
      </c>
      <c r="AI431" s="1" t="e">
        <f t="shared" si="75"/>
        <v>#N/A</v>
      </c>
    </row>
    <row r="432" spans="1:35" x14ac:dyDescent="0.3">
      <c r="A432" s="1">
        <v>431</v>
      </c>
      <c r="B432" s="2">
        <v>36198</v>
      </c>
      <c r="C432" t="s">
        <v>221</v>
      </c>
      <c r="D432" s="1">
        <v>154</v>
      </c>
      <c r="E432" s="1" t="s">
        <v>432</v>
      </c>
      <c r="F432" s="1">
        <v>191</v>
      </c>
      <c r="H432" s="1">
        <v>129</v>
      </c>
      <c r="I432" s="1">
        <v>14</v>
      </c>
      <c r="J432" s="1">
        <v>4</v>
      </c>
      <c r="K432" s="1">
        <v>119.37</v>
      </c>
      <c r="L432" s="1">
        <v>1</v>
      </c>
      <c r="M432" s="2" t="s">
        <v>13</v>
      </c>
      <c r="N432" s="1" t="s">
        <v>29</v>
      </c>
      <c r="O432" s="1">
        <f t="shared" si="71"/>
        <v>7</v>
      </c>
      <c r="P432" s="1">
        <f t="shared" si="72"/>
        <v>2</v>
      </c>
      <c r="Q432" s="1">
        <f t="shared" si="73"/>
        <v>1999</v>
      </c>
      <c r="R432" s="1">
        <f t="shared" si="74"/>
        <v>1</v>
      </c>
      <c r="S432" s="1" t="str">
        <f t="shared" si="76"/>
        <v>Ok</v>
      </c>
      <c r="T432" s="1" t="str">
        <f t="shared" si="77"/>
        <v>Ok</v>
      </c>
      <c r="U432" s="1" t="b">
        <f t="shared" si="78"/>
        <v>0</v>
      </c>
      <c r="V432" s="1">
        <f t="shared" si="79"/>
        <v>0</v>
      </c>
      <c r="W432" s="1" t="str">
        <f>VLOOKUP(K432,Master!$G$8:$H$12,2,1)</f>
        <v>Ok</v>
      </c>
      <c r="X432" s="1" t="str">
        <f>HLOOKUP(K432,Master!$F$3:$J$4,2,1)</f>
        <v>Ok</v>
      </c>
      <c r="Y432" s="1" t="s">
        <v>673</v>
      </c>
      <c r="Z432" s="1" t="s">
        <v>834</v>
      </c>
      <c r="AA432" s="1">
        <f>SEARCH("(",Sheet7!A432,1)</f>
        <v>14</v>
      </c>
      <c r="AB432" s="1">
        <f>SEARCH(")",Sheet7!A432,1)</f>
        <v>18</v>
      </c>
      <c r="AC432" s="1" t="str">
        <f>MID(Sheet7!A432,SEARCH("(",Sheet7!A432,1)+1,SEARCH(")",Sheet7!A432,1)-SEARCH("(",Sheet7!A432,1)-1)</f>
        <v>Aus</v>
      </c>
      <c r="AD432" s="1">
        <f>SEARCH(" ",Sheet7!A432,1)</f>
        <v>3</v>
      </c>
      <c r="AE432" s="1" t="str">
        <f>LEFT(Sheet7!A432,SEARCH(" ",Sheet7!A432,1)-1)</f>
        <v>AC</v>
      </c>
      <c r="AF432" s="1" t="str">
        <f>MID(Sheet7!A432,SEARCH(" ",Sheet7!A432,1)+1,SEARCH("(",Sheet7!A432,1)-SEARCH(" ",Sheet7!A432,1)-2)</f>
        <v>Gilchrist</v>
      </c>
      <c r="AG432" s="1">
        <f t="shared" si="80"/>
        <v>9</v>
      </c>
      <c r="AH432" s="1" t="str">
        <f t="shared" si="81"/>
        <v>GILCHRIST</v>
      </c>
      <c r="AI432" s="1" t="str">
        <f t="shared" si="75"/>
        <v>AC Gilchrist belongs to Australia</v>
      </c>
    </row>
    <row r="433" spans="1:35" x14ac:dyDescent="0.3">
      <c r="A433" s="1">
        <v>432</v>
      </c>
      <c r="B433" s="2">
        <v>36205</v>
      </c>
      <c r="C433" t="s">
        <v>257</v>
      </c>
      <c r="D433" s="1">
        <v>100</v>
      </c>
      <c r="E433" s="1" t="s">
        <v>432</v>
      </c>
      <c r="F433" s="1">
        <v>171</v>
      </c>
      <c r="H433" s="1">
        <v>117</v>
      </c>
      <c r="I433" s="1">
        <v>10</v>
      </c>
      <c r="J433" s="1">
        <v>1</v>
      </c>
      <c r="K433" s="1">
        <v>85.47</v>
      </c>
      <c r="L433" s="1">
        <v>1</v>
      </c>
      <c r="M433" s="1" t="s">
        <v>31</v>
      </c>
      <c r="N433" s="1" t="s">
        <v>298</v>
      </c>
      <c r="O433" s="1">
        <f t="shared" si="71"/>
        <v>14</v>
      </c>
      <c r="P433" s="1">
        <f t="shared" si="72"/>
        <v>2</v>
      </c>
      <c r="Q433" s="1">
        <f t="shared" si="73"/>
        <v>1999</v>
      </c>
      <c r="R433" s="1">
        <f t="shared" si="74"/>
        <v>1</v>
      </c>
      <c r="S433" s="1" t="str">
        <f t="shared" si="76"/>
        <v>Slow</v>
      </c>
      <c r="T433" s="1" t="str">
        <f t="shared" si="77"/>
        <v>Ok</v>
      </c>
      <c r="U433" s="1" t="b">
        <f t="shared" si="78"/>
        <v>0</v>
      </c>
      <c r="V433" s="1">
        <f t="shared" si="79"/>
        <v>0</v>
      </c>
      <c r="W433" s="1" t="str">
        <f>VLOOKUP(K433,Master!$G$8:$H$12,2,1)</f>
        <v>Slow</v>
      </c>
      <c r="X433" s="1" t="str">
        <f>HLOOKUP(K433,Master!$F$3:$J$4,2,1)</f>
        <v>Slow</v>
      </c>
      <c r="Y433" s="1" t="s">
        <v>670</v>
      </c>
      <c r="Z433" s="1" t="s">
        <v>837</v>
      </c>
      <c r="AA433" s="1">
        <f>SEARCH("(",Sheet7!A433,1)</f>
        <v>11</v>
      </c>
      <c r="AB433" s="1">
        <f>SEARCH(")",Sheet7!A433,1)</f>
        <v>14</v>
      </c>
      <c r="AC433" s="1" t="str">
        <f>MID(Sheet7!A433,SEARCH("(",Sheet7!A433,1)+1,SEARCH(")",Sheet7!A433,1)-SEARCH("(",Sheet7!A433,1)-1)</f>
        <v>SA</v>
      </c>
      <c r="AD433" s="1">
        <f>SEARCH(" ",Sheet7!A433,1)</f>
        <v>3</v>
      </c>
      <c r="AE433" s="1" t="str">
        <f>LEFT(Sheet7!A433,SEARCH(" ",Sheet7!A433,1)-1)</f>
        <v>JH</v>
      </c>
      <c r="AF433" s="1" t="str">
        <f>MID(Sheet7!A433,SEARCH(" ",Sheet7!A433,1)+1,SEARCH("(",Sheet7!A433,1)-SEARCH(" ",Sheet7!A433,1)-2)</f>
        <v>Kallis</v>
      </c>
      <c r="AG433" s="1">
        <f t="shared" si="80"/>
        <v>6</v>
      </c>
      <c r="AH433" s="1" t="str">
        <f t="shared" si="81"/>
        <v>KALLIS</v>
      </c>
      <c r="AI433" s="1" t="e">
        <f t="shared" si="75"/>
        <v>#N/A</v>
      </c>
    </row>
    <row r="434" spans="1:35" x14ac:dyDescent="0.3">
      <c r="A434" s="1">
        <v>433</v>
      </c>
      <c r="B434" s="2">
        <v>36211</v>
      </c>
      <c r="C434" t="s">
        <v>129</v>
      </c>
      <c r="D434" s="1">
        <v>103</v>
      </c>
      <c r="E434" s="1" t="s">
        <v>430</v>
      </c>
      <c r="F434" s="1">
        <v>187</v>
      </c>
      <c r="H434" s="1">
        <v>132</v>
      </c>
      <c r="I434" s="1">
        <v>8</v>
      </c>
      <c r="J434" s="1">
        <v>1</v>
      </c>
      <c r="K434" s="1">
        <v>78.03</v>
      </c>
      <c r="L434" s="1">
        <v>1</v>
      </c>
      <c r="M434" s="1" t="s">
        <v>31</v>
      </c>
      <c r="N434" s="1" t="s">
        <v>253</v>
      </c>
      <c r="O434" s="1">
        <f t="shared" si="71"/>
        <v>20</v>
      </c>
      <c r="P434" s="1">
        <f t="shared" si="72"/>
        <v>2</v>
      </c>
      <c r="Q434" s="1">
        <f t="shared" si="73"/>
        <v>1999</v>
      </c>
      <c r="R434" s="1">
        <f t="shared" si="74"/>
        <v>7</v>
      </c>
      <c r="S434" s="1" t="str">
        <f t="shared" si="76"/>
        <v>Slow</v>
      </c>
      <c r="T434" s="1" t="str">
        <f t="shared" si="77"/>
        <v>Ok</v>
      </c>
      <c r="U434" s="1" t="b">
        <f t="shared" si="78"/>
        <v>0</v>
      </c>
      <c r="V434" s="1">
        <f t="shared" si="79"/>
        <v>0</v>
      </c>
      <c r="W434" s="1" t="str">
        <f>VLOOKUP(K434,Master!$G$8:$H$12,2,1)</f>
        <v>Slow</v>
      </c>
      <c r="X434" s="1" t="str">
        <f>HLOOKUP(K434,Master!$F$3:$J$4,2,1)</f>
        <v>Slow</v>
      </c>
      <c r="Y434" s="1" t="s">
        <v>682</v>
      </c>
      <c r="Z434" s="1" t="s">
        <v>837</v>
      </c>
      <c r="AA434" s="1">
        <f>SEARCH("(",Sheet7!A434,1)</f>
        <v>12</v>
      </c>
      <c r="AB434" s="1">
        <f>SEARCH(")",Sheet7!A434,1)</f>
        <v>15</v>
      </c>
      <c r="AC434" s="1" t="str">
        <f>MID(Sheet7!A434,SEARCH("(",Sheet7!A434,1)+1,SEARCH(")",Sheet7!A434,1)-SEARCH("(",Sheet7!A434,1)-1)</f>
        <v>SA</v>
      </c>
      <c r="AD434" s="1">
        <f>SEARCH(" ",Sheet7!A434,1)</f>
        <v>2</v>
      </c>
      <c r="AE434" s="1" t="str">
        <f>LEFT(Sheet7!A434,SEARCH(" ",Sheet7!A434,1)-1)</f>
        <v>L</v>
      </c>
      <c r="AF434" s="1" t="str">
        <f>MID(Sheet7!A434,SEARCH(" ",Sheet7!A434,1)+1,SEARCH("(",Sheet7!A434,1)-SEARCH(" ",Sheet7!A434,1)-2)</f>
        <v>Klusener</v>
      </c>
      <c r="AG434" s="1">
        <f t="shared" si="80"/>
        <v>8</v>
      </c>
      <c r="AH434" s="1" t="str">
        <f t="shared" si="81"/>
        <v>KLUSENER</v>
      </c>
      <c r="AI434" s="1" t="e">
        <f t="shared" si="75"/>
        <v>#N/A</v>
      </c>
    </row>
    <row r="435" spans="1:35" x14ac:dyDescent="0.3">
      <c r="A435" s="1">
        <v>434</v>
      </c>
      <c r="B435" s="2">
        <v>36211</v>
      </c>
      <c r="C435" t="s">
        <v>73</v>
      </c>
      <c r="D435" s="1">
        <v>100</v>
      </c>
      <c r="E435" s="1" t="s">
        <v>430</v>
      </c>
      <c r="F435" s="1">
        <v>192</v>
      </c>
      <c r="H435" s="1">
        <v>126</v>
      </c>
      <c r="I435" s="1">
        <v>12</v>
      </c>
      <c r="J435" s="1">
        <v>2</v>
      </c>
      <c r="K435" s="1">
        <v>79.36</v>
      </c>
      <c r="L435" s="1">
        <v>2</v>
      </c>
      <c r="M435" s="1" t="s">
        <v>15</v>
      </c>
      <c r="N435" s="1" t="s">
        <v>253</v>
      </c>
      <c r="O435" s="1">
        <f t="shared" si="71"/>
        <v>20</v>
      </c>
      <c r="P435" s="1">
        <f t="shared" si="72"/>
        <v>2</v>
      </c>
      <c r="Q435" s="1">
        <f t="shared" si="73"/>
        <v>1999</v>
      </c>
      <c r="R435" s="1">
        <f t="shared" si="74"/>
        <v>7</v>
      </c>
      <c r="S435" s="1" t="str">
        <f t="shared" si="76"/>
        <v>Slow</v>
      </c>
      <c r="T435" s="1" t="str">
        <f t="shared" si="77"/>
        <v>Ok</v>
      </c>
      <c r="U435" s="1" t="b">
        <f t="shared" si="78"/>
        <v>0</v>
      </c>
      <c r="V435" s="1">
        <f t="shared" si="79"/>
        <v>0</v>
      </c>
      <c r="W435" s="1" t="str">
        <f>VLOOKUP(K435,Master!$G$8:$H$12,2,1)</f>
        <v>Slow</v>
      </c>
      <c r="X435" s="1" t="str">
        <f>HLOOKUP(K435,Master!$F$3:$J$4,2,1)</f>
        <v>Slow</v>
      </c>
      <c r="Y435" s="1" t="s">
        <v>649</v>
      </c>
      <c r="Z435" s="1" t="s">
        <v>832</v>
      </c>
      <c r="AA435" s="1">
        <f>SEARCH("(",Sheet7!A435,1)</f>
        <v>10</v>
      </c>
      <c r="AB435" s="1">
        <f>SEARCH(")",Sheet7!A435,1)</f>
        <v>13</v>
      </c>
      <c r="AC435" s="1" t="str">
        <f>MID(Sheet7!A435,SEARCH("(",Sheet7!A435,1)+1,SEARCH(")",Sheet7!A435,1)-SEARCH("(",Sheet7!A435,1)-1)</f>
        <v>NZ</v>
      </c>
      <c r="AD435" s="1">
        <f>SEARCH(" ",Sheet7!A435,1)</f>
        <v>3</v>
      </c>
      <c r="AE435" s="1" t="str">
        <f>LEFT(Sheet7!A435,SEARCH(" ",Sheet7!A435,1)-1)</f>
        <v>NJ</v>
      </c>
      <c r="AF435" s="1" t="str">
        <f>MID(Sheet7!A435,SEARCH(" ",Sheet7!A435,1)+1,SEARCH("(",Sheet7!A435,1)-SEARCH(" ",Sheet7!A435,1)-2)</f>
        <v>Astle</v>
      </c>
      <c r="AG435" s="1">
        <f t="shared" si="80"/>
        <v>5</v>
      </c>
      <c r="AH435" s="1" t="str">
        <f t="shared" si="81"/>
        <v>ASTLE</v>
      </c>
      <c r="AI435" s="1" t="str">
        <f t="shared" si="75"/>
        <v>NJ Astle belongs to New Zealand</v>
      </c>
    </row>
    <row r="436" spans="1:35" x14ac:dyDescent="0.3">
      <c r="A436" s="1">
        <v>435</v>
      </c>
      <c r="B436" s="2">
        <v>36239</v>
      </c>
      <c r="C436" t="s">
        <v>356</v>
      </c>
      <c r="D436" s="1">
        <v>106</v>
      </c>
      <c r="E436" s="1" t="s">
        <v>430</v>
      </c>
      <c r="F436" s="1" t="s">
        <v>214</v>
      </c>
      <c r="H436" s="1">
        <v>111</v>
      </c>
      <c r="I436" s="1">
        <v>13</v>
      </c>
      <c r="J436" s="1">
        <v>0</v>
      </c>
      <c r="K436" s="1">
        <v>95.49</v>
      </c>
      <c r="L436" s="1">
        <v>2</v>
      </c>
      <c r="M436" s="1" t="s">
        <v>47</v>
      </c>
      <c r="N436" s="1" t="s">
        <v>19</v>
      </c>
      <c r="O436" s="1">
        <f t="shared" si="71"/>
        <v>20</v>
      </c>
      <c r="P436" s="1">
        <f t="shared" si="72"/>
        <v>3</v>
      </c>
      <c r="Q436" s="1">
        <f t="shared" si="73"/>
        <v>1999</v>
      </c>
      <c r="R436" s="1">
        <f t="shared" si="74"/>
        <v>7</v>
      </c>
      <c r="S436" s="1" t="str">
        <f t="shared" si="76"/>
        <v>Slow</v>
      </c>
      <c r="T436" s="1" t="str">
        <f t="shared" si="77"/>
        <v>Ok</v>
      </c>
      <c r="U436" s="1" t="b">
        <f t="shared" si="78"/>
        <v>0</v>
      </c>
      <c r="V436" s="1">
        <f t="shared" si="79"/>
        <v>0</v>
      </c>
      <c r="W436" s="1" t="str">
        <f>VLOOKUP(K436,Master!$G$8:$H$12,2,1)</f>
        <v>Slow</v>
      </c>
      <c r="X436" s="1" t="str">
        <f>HLOOKUP(K436,Master!$F$3:$J$4,2,1)</f>
        <v>Slow</v>
      </c>
      <c r="Y436" s="1" t="s">
        <v>683</v>
      </c>
      <c r="Z436" s="1" t="s">
        <v>434</v>
      </c>
      <c r="AA436" s="1">
        <f>SEARCH("(",Sheet7!A436,1)</f>
        <v>11</v>
      </c>
      <c r="AB436" s="1">
        <f>SEARCH(")",Sheet7!A436,1)</f>
        <v>17</v>
      </c>
      <c r="AC436" s="1" t="str">
        <f>MID(Sheet7!A436,SEARCH("(",Sheet7!A436,1)+1,SEARCH(")",Sheet7!A436,1)-SEARCH("(",Sheet7!A436,1)-1)</f>
        <v>Kenya</v>
      </c>
      <c r="AD436" s="1">
        <f>SEARCH(" ",Sheet7!A436,1)</f>
        <v>3</v>
      </c>
      <c r="AE436" s="1" t="str">
        <f>LEFT(Sheet7!A436,SEARCH(" ",Sheet7!A436,1)-1)</f>
        <v>SO</v>
      </c>
      <c r="AF436" s="1" t="str">
        <f>MID(Sheet7!A436,SEARCH(" ",Sheet7!A436,1)+1,SEARCH("(",Sheet7!A436,1)-SEARCH(" ",Sheet7!A436,1)-2)</f>
        <v>Tikolo</v>
      </c>
      <c r="AG436" s="1">
        <f t="shared" si="80"/>
        <v>6</v>
      </c>
      <c r="AH436" s="1" t="str">
        <f t="shared" si="81"/>
        <v>TIKOLO</v>
      </c>
      <c r="AI436" s="1" t="e">
        <f t="shared" si="75"/>
        <v>#N/A</v>
      </c>
    </row>
    <row r="437" spans="1:35" x14ac:dyDescent="0.3">
      <c r="A437" s="1">
        <v>436</v>
      </c>
      <c r="B437" s="2">
        <v>36241</v>
      </c>
      <c r="C437" t="s">
        <v>218</v>
      </c>
      <c r="D437" s="1">
        <v>130</v>
      </c>
      <c r="E437" s="1" t="s">
        <v>430</v>
      </c>
      <c r="F437" s="1">
        <v>229</v>
      </c>
      <c r="H437" s="1">
        <v>160</v>
      </c>
      <c r="I437" s="1">
        <v>5</v>
      </c>
      <c r="J437" s="1">
        <v>2</v>
      </c>
      <c r="K437" s="1">
        <v>81.25</v>
      </c>
      <c r="L437" s="1">
        <v>1</v>
      </c>
      <c r="M437" s="1" t="s">
        <v>13</v>
      </c>
      <c r="N437" s="1" t="s">
        <v>231</v>
      </c>
      <c r="O437" s="1">
        <f t="shared" si="71"/>
        <v>22</v>
      </c>
      <c r="P437" s="1">
        <f t="shared" si="72"/>
        <v>3</v>
      </c>
      <c r="Q437" s="1">
        <f t="shared" si="73"/>
        <v>1999</v>
      </c>
      <c r="R437" s="1">
        <f t="shared" si="74"/>
        <v>2</v>
      </c>
      <c r="S437" s="1" t="str">
        <f t="shared" si="76"/>
        <v>Slow</v>
      </c>
      <c r="T437" s="1" t="str">
        <f t="shared" si="77"/>
        <v>Ok</v>
      </c>
      <c r="U437" s="1" t="b">
        <f t="shared" si="78"/>
        <v>0</v>
      </c>
      <c r="V437" s="1">
        <f t="shared" si="79"/>
        <v>0</v>
      </c>
      <c r="W437" s="1" t="str">
        <f>VLOOKUP(K437,Master!$G$8:$H$12,2,1)</f>
        <v>Slow</v>
      </c>
      <c r="X437" s="1" t="str">
        <f>HLOOKUP(K437,Master!$F$3:$J$4,2,1)</f>
        <v>Slow</v>
      </c>
      <c r="Y437" s="1" t="s">
        <v>665</v>
      </c>
      <c r="Z437" s="1" t="s">
        <v>4</v>
      </c>
      <c r="AA437" s="1">
        <f>SEARCH("(",Sheet7!A437,1)</f>
        <v>12</v>
      </c>
      <c r="AB437" s="1">
        <f>SEARCH(")",Sheet7!A437,1)</f>
        <v>18</v>
      </c>
      <c r="AC437" s="1" t="str">
        <f>MID(Sheet7!A437,SEARCH("(",Sheet7!A437,1)+1,SEARCH(")",Sheet7!A437,1)-SEARCH("(",Sheet7!A437,1)-1)</f>
        <v>India</v>
      </c>
      <c r="AD437" s="1">
        <f>SEARCH(" ",Sheet7!A437,1)</f>
        <v>3</v>
      </c>
      <c r="AE437" s="1" t="str">
        <f>LEFT(Sheet7!A437,SEARCH(" ",Sheet7!A437,1)-1)</f>
        <v>SC</v>
      </c>
      <c r="AF437" s="1" t="str">
        <f>MID(Sheet7!A437,SEARCH(" ",Sheet7!A437,1)+1,SEARCH("(",Sheet7!A437,1)-SEARCH(" ",Sheet7!A437,1)-2)</f>
        <v>Ganguly</v>
      </c>
      <c r="AG437" s="1">
        <f t="shared" si="80"/>
        <v>7</v>
      </c>
      <c r="AH437" s="1" t="str">
        <f t="shared" si="81"/>
        <v>GANGULY</v>
      </c>
      <c r="AI437" s="1" t="e">
        <f t="shared" si="75"/>
        <v>#N/A</v>
      </c>
    </row>
    <row r="438" spans="1:35" x14ac:dyDescent="0.3">
      <c r="A438" s="1">
        <v>437</v>
      </c>
      <c r="B438" s="2">
        <v>36241</v>
      </c>
      <c r="C438" t="s">
        <v>230</v>
      </c>
      <c r="D438" s="1">
        <v>116</v>
      </c>
      <c r="E438" s="1" t="s">
        <v>432</v>
      </c>
      <c r="F438" s="1">
        <v>118</v>
      </c>
      <c r="H438" s="1">
        <v>118</v>
      </c>
      <c r="I438" s="1">
        <v>12</v>
      </c>
      <c r="J438" s="1">
        <v>0</v>
      </c>
      <c r="K438" s="1">
        <v>98.3</v>
      </c>
      <c r="L438" s="1">
        <v>1</v>
      </c>
      <c r="M438" s="1" t="s">
        <v>13</v>
      </c>
      <c r="N438" s="1" t="s">
        <v>231</v>
      </c>
      <c r="O438" s="1">
        <f t="shared" si="71"/>
        <v>22</v>
      </c>
      <c r="P438" s="1">
        <f t="shared" si="72"/>
        <v>3</v>
      </c>
      <c r="Q438" s="1">
        <f t="shared" si="73"/>
        <v>1999</v>
      </c>
      <c r="R438" s="1">
        <f t="shared" si="74"/>
        <v>2</v>
      </c>
      <c r="S438" s="1" t="str">
        <f t="shared" si="76"/>
        <v>Slow</v>
      </c>
      <c r="T438" s="1" t="str">
        <f t="shared" si="77"/>
        <v>Ok</v>
      </c>
      <c r="U438" s="1" t="b">
        <f t="shared" si="78"/>
        <v>0</v>
      </c>
      <c r="V438" s="1">
        <f t="shared" si="79"/>
        <v>0</v>
      </c>
      <c r="W438" s="1" t="str">
        <f>VLOOKUP(K438,Master!$G$8:$H$12,2,1)</f>
        <v>Slow</v>
      </c>
      <c r="X438" s="1" t="str">
        <f>HLOOKUP(K438,Master!$F$3:$J$4,2,1)</f>
        <v>Slow</v>
      </c>
      <c r="Y438" s="1" t="s">
        <v>663</v>
      </c>
      <c r="Z438" s="1" t="s">
        <v>4</v>
      </c>
      <c r="AA438" s="1">
        <f>SEARCH("(",Sheet7!A438,1)</f>
        <v>10</v>
      </c>
      <c r="AB438" s="1">
        <f>SEARCH(")",Sheet7!A438,1)</f>
        <v>16</v>
      </c>
      <c r="AC438" s="1" t="str">
        <f>MID(Sheet7!A438,SEARCH("(",Sheet7!A438,1)+1,SEARCH(")",Sheet7!A438,1)-SEARCH("(",Sheet7!A438,1)-1)</f>
        <v>India</v>
      </c>
      <c r="AD438" s="1">
        <f>SEARCH(" ",Sheet7!A438,1)</f>
        <v>2</v>
      </c>
      <c r="AE438" s="1" t="str">
        <f>LEFT(Sheet7!A438,SEARCH(" ",Sheet7!A438,1)-1)</f>
        <v>R</v>
      </c>
      <c r="AF438" s="1" t="str">
        <f>MID(Sheet7!A438,SEARCH(" ",Sheet7!A438,1)+1,SEARCH("(",Sheet7!A438,1)-SEARCH(" ",Sheet7!A438,1)-2)</f>
        <v>Dravid</v>
      </c>
      <c r="AG438" s="1">
        <f t="shared" si="80"/>
        <v>6</v>
      </c>
      <c r="AH438" s="1" t="str">
        <f t="shared" si="81"/>
        <v>DRAVID</v>
      </c>
      <c r="AI438" s="1" t="e">
        <f t="shared" si="75"/>
        <v>#N/A</v>
      </c>
    </row>
    <row r="439" spans="1:35" x14ac:dyDescent="0.3">
      <c r="A439" s="1">
        <v>438</v>
      </c>
      <c r="B439" s="2">
        <v>36242</v>
      </c>
      <c r="C439" t="s">
        <v>197</v>
      </c>
      <c r="D439" s="1">
        <v>101</v>
      </c>
      <c r="E439" s="1" t="s">
        <v>432</v>
      </c>
      <c r="F439" s="1">
        <v>153</v>
      </c>
      <c r="H439" s="1">
        <v>120</v>
      </c>
      <c r="I439" s="1">
        <v>13</v>
      </c>
      <c r="J439" s="1">
        <v>0</v>
      </c>
      <c r="K439" s="1">
        <v>84.16</v>
      </c>
      <c r="L439" s="1">
        <v>1</v>
      </c>
      <c r="M439" s="1" t="s">
        <v>434</v>
      </c>
      <c r="N439" s="1" t="s">
        <v>19</v>
      </c>
      <c r="O439" s="1">
        <f t="shared" si="71"/>
        <v>23</v>
      </c>
      <c r="P439" s="1">
        <f t="shared" si="72"/>
        <v>3</v>
      </c>
      <c r="Q439" s="1">
        <f t="shared" si="73"/>
        <v>1999</v>
      </c>
      <c r="R439" s="1">
        <f t="shared" si="74"/>
        <v>3</v>
      </c>
      <c r="S439" s="1" t="str">
        <f t="shared" si="76"/>
        <v>Slow</v>
      </c>
      <c r="T439" s="1" t="str">
        <f t="shared" si="77"/>
        <v>Ok</v>
      </c>
      <c r="U439" s="1" t="b">
        <f t="shared" si="78"/>
        <v>0</v>
      </c>
      <c r="V439" s="1">
        <f t="shared" si="79"/>
        <v>0</v>
      </c>
      <c r="W439" s="1" t="str">
        <f>VLOOKUP(K439,Master!$G$8:$H$12,2,1)</f>
        <v>Slow</v>
      </c>
      <c r="X439" s="1" t="str">
        <f>HLOOKUP(K439,Master!$F$3:$J$4,2,1)</f>
        <v>Slow</v>
      </c>
      <c r="Y439" s="1" t="s">
        <v>679</v>
      </c>
      <c r="Z439" s="1" t="s">
        <v>836</v>
      </c>
      <c r="AA439" s="1">
        <f>SEARCH("(",Sheet7!A439,1)</f>
        <v>12</v>
      </c>
      <c r="AB439" s="1">
        <f>SEARCH(")",Sheet7!A439,1)</f>
        <v>16</v>
      </c>
      <c r="AC439" s="1" t="str">
        <f>MID(Sheet7!A439,SEARCH("(",Sheet7!A439,1)+1,SEARCH(")",Sheet7!A439,1)-SEARCH("(",Sheet7!A439,1)-1)</f>
        <v>Zim</v>
      </c>
      <c r="AD439" s="1">
        <f>SEARCH(" ",Sheet7!A439,1)</f>
        <v>3</v>
      </c>
      <c r="AE439" s="1" t="str">
        <f>LEFT(Sheet7!A439,SEARCH(" ",Sheet7!A439,1)-1)</f>
        <v>NC</v>
      </c>
      <c r="AF439" s="1" t="str">
        <f>MID(Sheet7!A439,SEARCH(" ",Sheet7!A439,1)+1,SEARCH("(",Sheet7!A439,1)-SEARCH(" ",Sheet7!A439,1)-2)</f>
        <v>Johnson</v>
      </c>
      <c r="AG439" s="1">
        <f t="shared" si="80"/>
        <v>7</v>
      </c>
      <c r="AH439" s="1" t="str">
        <f t="shared" si="81"/>
        <v>JOHNSON</v>
      </c>
      <c r="AI439" s="1" t="e">
        <f t="shared" si="75"/>
        <v>#N/A</v>
      </c>
    </row>
    <row r="440" spans="1:35" x14ac:dyDescent="0.3">
      <c r="A440" s="1">
        <v>439</v>
      </c>
      <c r="B440" s="2">
        <v>36243</v>
      </c>
      <c r="C440" t="s">
        <v>176</v>
      </c>
      <c r="D440" s="1">
        <v>120</v>
      </c>
      <c r="E440" s="1" t="s">
        <v>432</v>
      </c>
      <c r="F440" s="1" t="s">
        <v>214</v>
      </c>
      <c r="H440" s="1">
        <v>137</v>
      </c>
      <c r="I440" s="1">
        <v>8</v>
      </c>
      <c r="J440" s="1">
        <v>6</v>
      </c>
      <c r="K440" s="1">
        <v>87.59</v>
      </c>
      <c r="L440" s="1">
        <v>1</v>
      </c>
      <c r="M440" s="1" t="s">
        <v>47</v>
      </c>
      <c r="N440" s="1" t="s">
        <v>19</v>
      </c>
      <c r="O440" s="1">
        <f t="shared" si="71"/>
        <v>24</v>
      </c>
      <c r="P440" s="1">
        <f t="shared" si="72"/>
        <v>3</v>
      </c>
      <c r="Q440" s="1">
        <f t="shared" si="73"/>
        <v>1999</v>
      </c>
      <c r="R440" s="1">
        <f t="shared" si="74"/>
        <v>4</v>
      </c>
      <c r="S440" s="1" t="str">
        <f t="shared" si="76"/>
        <v>Slow</v>
      </c>
      <c r="T440" s="1" t="str">
        <f t="shared" si="77"/>
        <v>Ok</v>
      </c>
      <c r="U440" s="1" t="b">
        <f t="shared" si="78"/>
        <v>0</v>
      </c>
      <c r="V440" s="1">
        <f t="shared" si="79"/>
        <v>0</v>
      </c>
      <c r="W440" s="1" t="str">
        <f>VLOOKUP(K440,Master!$G$8:$H$12,2,1)</f>
        <v>Slow</v>
      </c>
      <c r="X440" s="1" t="str">
        <f>HLOOKUP(K440,Master!$F$3:$J$4,2,1)</f>
        <v>Slow</v>
      </c>
      <c r="Y440" s="1" t="s">
        <v>667</v>
      </c>
      <c r="Z440" s="1" t="s">
        <v>434</v>
      </c>
      <c r="AA440" s="1">
        <f>SEARCH("(",Sheet7!A440,1)</f>
        <v>11</v>
      </c>
      <c r="AB440" s="1">
        <f>SEARCH(")",Sheet7!A440,1)</f>
        <v>17</v>
      </c>
      <c r="AC440" s="1" t="str">
        <f>MID(Sheet7!A440,SEARCH("(",Sheet7!A440,1)+1,SEARCH(")",Sheet7!A440,1)-SEARCH("(",Sheet7!A440,1)-1)</f>
        <v>Kenya</v>
      </c>
      <c r="AD440" s="1">
        <f>SEARCH(" ",Sheet7!A440,1)</f>
        <v>3</v>
      </c>
      <c r="AE440" s="1" t="str">
        <f>LEFT(Sheet7!A440,SEARCH(" ",Sheet7!A440,1)-1)</f>
        <v>KO</v>
      </c>
      <c r="AF440" s="1" t="str">
        <f>MID(Sheet7!A440,SEARCH(" ",Sheet7!A440,1)+1,SEARCH("(",Sheet7!A440,1)-SEARCH(" ",Sheet7!A440,1)-2)</f>
        <v>Otieno</v>
      </c>
      <c r="AG440" s="1">
        <f t="shared" si="80"/>
        <v>6</v>
      </c>
      <c r="AH440" s="1" t="str">
        <f t="shared" si="81"/>
        <v>OTIENO</v>
      </c>
      <c r="AI440" s="1" t="e">
        <f t="shared" si="75"/>
        <v>#N/A</v>
      </c>
    </row>
    <row r="441" spans="1:35" x14ac:dyDescent="0.3">
      <c r="A441" s="1">
        <v>440</v>
      </c>
      <c r="B441" s="2">
        <v>36244</v>
      </c>
      <c r="C441" t="s">
        <v>412</v>
      </c>
      <c r="D441" s="1">
        <v>101</v>
      </c>
      <c r="E441" s="1" t="s">
        <v>432</v>
      </c>
      <c r="F441" s="1">
        <v>170</v>
      </c>
      <c r="H441" s="1">
        <v>116</v>
      </c>
      <c r="I441" s="1">
        <v>9</v>
      </c>
      <c r="J441" s="1">
        <v>2</v>
      </c>
      <c r="K441" s="1">
        <v>87.06</v>
      </c>
      <c r="L441" s="1">
        <v>1</v>
      </c>
      <c r="M441" s="1" t="s">
        <v>7</v>
      </c>
      <c r="N441" s="1" t="s">
        <v>19</v>
      </c>
      <c r="O441" s="1">
        <f t="shared" si="71"/>
        <v>25</v>
      </c>
      <c r="P441" s="1">
        <f t="shared" si="72"/>
        <v>3</v>
      </c>
      <c r="Q441" s="1">
        <f t="shared" si="73"/>
        <v>1999</v>
      </c>
      <c r="R441" s="1">
        <f t="shared" si="74"/>
        <v>5</v>
      </c>
      <c r="S441" s="1" t="str">
        <f t="shared" si="76"/>
        <v>Slow</v>
      </c>
      <c r="T441" s="1" t="str">
        <f t="shared" si="77"/>
        <v>Ok</v>
      </c>
      <c r="U441" s="1" t="b">
        <f t="shared" si="78"/>
        <v>0</v>
      </c>
      <c r="V441" s="1">
        <f t="shared" si="79"/>
        <v>0</v>
      </c>
      <c r="W441" s="1" t="str">
        <f>VLOOKUP(K441,Master!$G$8:$H$12,2,1)</f>
        <v>Slow</v>
      </c>
      <c r="X441" s="1" t="str">
        <f>HLOOKUP(K441,Master!$F$3:$J$4,2,1)</f>
        <v>Slow</v>
      </c>
      <c r="Y441" s="1" t="s">
        <v>684</v>
      </c>
      <c r="Z441" s="1" t="s">
        <v>838</v>
      </c>
      <c r="AA441" s="1">
        <f>SEARCH("(",Sheet7!A441,1)</f>
        <v>16</v>
      </c>
      <c r="AB441" s="1">
        <f>SEARCH(")",Sheet7!A441,1)</f>
        <v>20</v>
      </c>
      <c r="AC441" s="1" t="str">
        <f>MID(Sheet7!A441,SEARCH("(",Sheet7!A441,1)+1,SEARCH(")",Sheet7!A441,1)-SEARCH("(",Sheet7!A441,1)-1)</f>
        <v>Ban</v>
      </c>
      <c r="AD441" s="1">
        <f>SEARCH(" ",Sheet7!A441,1)</f>
        <v>7</v>
      </c>
      <c r="AE441" s="1" t="str">
        <f>LEFT(Sheet7!A441,SEARCH(" ",Sheet7!A441,1)-1)</f>
        <v>Mehrab</v>
      </c>
      <c r="AF441" s="1" t="str">
        <f>MID(Sheet7!A441,SEARCH(" ",Sheet7!A441,1)+1,SEARCH("(",Sheet7!A441,1)-SEARCH(" ",Sheet7!A441,1)-2)</f>
        <v>Hossain</v>
      </c>
      <c r="AG441" s="1">
        <f t="shared" si="80"/>
        <v>7</v>
      </c>
      <c r="AH441" s="1" t="str">
        <f t="shared" si="81"/>
        <v>HOSSAIN</v>
      </c>
      <c r="AI441" s="1" t="e">
        <f t="shared" si="75"/>
        <v>#N/A</v>
      </c>
    </row>
    <row r="442" spans="1:35" x14ac:dyDescent="0.3">
      <c r="A442" s="1">
        <v>441</v>
      </c>
      <c r="B442" s="2">
        <v>36246</v>
      </c>
      <c r="C442" t="s">
        <v>80</v>
      </c>
      <c r="D442" s="1">
        <v>140</v>
      </c>
      <c r="E442" s="1" t="s">
        <v>432</v>
      </c>
      <c r="F442" s="1">
        <v>162</v>
      </c>
      <c r="H442" s="1">
        <v>125</v>
      </c>
      <c r="I442" s="1">
        <v>12</v>
      </c>
      <c r="J442" s="1">
        <v>6</v>
      </c>
      <c r="K442" s="1">
        <v>112</v>
      </c>
      <c r="L442" s="1">
        <v>1</v>
      </c>
      <c r="M442" s="1" t="s">
        <v>434</v>
      </c>
      <c r="N442" s="1" t="s">
        <v>19</v>
      </c>
      <c r="O442" s="1">
        <f t="shared" si="71"/>
        <v>27</v>
      </c>
      <c r="P442" s="1">
        <f t="shared" si="72"/>
        <v>3</v>
      </c>
      <c r="Q442" s="1">
        <f t="shared" si="73"/>
        <v>1999</v>
      </c>
      <c r="R442" s="1">
        <f t="shared" si="74"/>
        <v>7</v>
      </c>
      <c r="S442" s="1" t="str">
        <f t="shared" si="76"/>
        <v>Ok</v>
      </c>
      <c r="T442" s="1" t="str">
        <f t="shared" si="77"/>
        <v>Ok</v>
      </c>
      <c r="U442" s="1" t="b">
        <f t="shared" si="78"/>
        <v>0</v>
      </c>
      <c r="V442" s="1">
        <f t="shared" si="79"/>
        <v>0</v>
      </c>
      <c r="W442" s="1" t="str">
        <f>VLOOKUP(K442,Master!$G$8:$H$12,2,1)</f>
        <v>Ok</v>
      </c>
      <c r="X442" s="1" t="str">
        <f>HLOOKUP(K442,Master!$F$3:$J$4,2,1)</f>
        <v>Ok</v>
      </c>
      <c r="Y442" s="1" t="s">
        <v>672</v>
      </c>
      <c r="Z442" s="1" t="s">
        <v>836</v>
      </c>
      <c r="AA442" s="1">
        <f>SEARCH("(",Sheet7!A442,1)</f>
        <v>11</v>
      </c>
      <c r="AB442" s="1">
        <f>SEARCH(")",Sheet7!A442,1)</f>
        <v>15</v>
      </c>
      <c r="AC442" s="1" t="str">
        <f>MID(Sheet7!A442,SEARCH("(",Sheet7!A442,1)+1,SEARCH(")",Sheet7!A442,1)-SEARCH("(",Sheet7!A442,1)-1)</f>
        <v>Zim</v>
      </c>
      <c r="AD442" s="1">
        <f>SEARCH(" ",Sheet7!A442,1)</f>
        <v>3</v>
      </c>
      <c r="AE442" s="1" t="str">
        <f>LEFT(Sheet7!A442,SEARCH(" ",Sheet7!A442,1)-1)</f>
        <v>GW</v>
      </c>
      <c r="AF442" s="1" t="str">
        <f>MID(Sheet7!A442,SEARCH(" ",Sheet7!A442,1)+1,SEARCH("(",Sheet7!A442,1)-SEARCH(" ",Sheet7!A442,1)-2)</f>
        <v>Flower</v>
      </c>
      <c r="AG442" s="1">
        <f t="shared" si="80"/>
        <v>6</v>
      </c>
      <c r="AH442" s="1" t="str">
        <f t="shared" si="81"/>
        <v>FLOWER</v>
      </c>
      <c r="AI442" s="1" t="e">
        <f t="shared" si="75"/>
        <v>#N/A</v>
      </c>
    </row>
    <row r="443" spans="1:35" x14ac:dyDescent="0.3">
      <c r="A443" s="1">
        <v>442</v>
      </c>
      <c r="B443" s="2">
        <v>36246</v>
      </c>
      <c r="C443" t="s">
        <v>244</v>
      </c>
      <c r="D443" s="1">
        <v>101</v>
      </c>
      <c r="E443" s="1" t="s">
        <v>432</v>
      </c>
      <c r="F443" s="1">
        <v>215</v>
      </c>
      <c r="H443" s="1">
        <v>138</v>
      </c>
      <c r="I443" s="1">
        <v>5</v>
      </c>
      <c r="J443" s="1">
        <v>0</v>
      </c>
      <c r="K443" s="1">
        <v>73.180000000000007</v>
      </c>
      <c r="L443" s="1">
        <v>1</v>
      </c>
      <c r="M443" s="1" t="s">
        <v>9</v>
      </c>
      <c r="N443" s="1" t="s">
        <v>204</v>
      </c>
      <c r="O443" s="1">
        <f t="shared" si="71"/>
        <v>27</v>
      </c>
      <c r="P443" s="1">
        <f t="shared" si="72"/>
        <v>3</v>
      </c>
      <c r="Q443" s="1">
        <f t="shared" si="73"/>
        <v>1999</v>
      </c>
      <c r="R443" s="1">
        <f t="shared" si="74"/>
        <v>7</v>
      </c>
      <c r="S443" s="1" t="str">
        <f t="shared" si="76"/>
        <v>Slow</v>
      </c>
      <c r="T443" s="1" t="str">
        <f t="shared" si="77"/>
        <v>Ok</v>
      </c>
      <c r="U443" s="1" t="b">
        <f t="shared" si="78"/>
        <v>0</v>
      </c>
      <c r="V443" s="1">
        <f t="shared" si="79"/>
        <v>0</v>
      </c>
      <c r="W443" s="1" t="str">
        <f>VLOOKUP(K443,Master!$G$8:$H$12,2,1)</f>
        <v>Slow</v>
      </c>
      <c r="X443" s="1" t="str">
        <f>HLOOKUP(K443,Master!$F$3:$J$4,2,1)</f>
        <v>Slow</v>
      </c>
      <c r="Y443" s="1" t="s">
        <v>680</v>
      </c>
      <c r="Z443" s="1" t="s">
        <v>835</v>
      </c>
      <c r="AA443" s="1">
        <f>SEARCH("(",Sheet7!A443,1)</f>
        <v>18</v>
      </c>
      <c r="AB443" s="1">
        <f>SEARCH(")",Sheet7!A443,1)</f>
        <v>21</v>
      </c>
      <c r="AC443" s="1" t="str">
        <f>MID(Sheet7!A443,SEARCH("(",Sheet7!A443,1)+1,SEARCH(")",Sheet7!A443,1)-SEARCH("(",Sheet7!A443,1)-1)</f>
        <v>SL</v>
      </c>
      <c r="AD443" s="1">
        <f>SEARCH(" ",Sheet7!A443,1)</f>
        <v>5</v>
      </c>
      <c r="AE443" s="1" t="str">
        <f>LEFT(Sheet7!A443,SEARCH(" ",Sheet7!A443,1)-1)</f>
        <v>DPMD</v>
      </c>
      <c r="AF443" s="1" t="str">
        <f>MID(Sheet7!A443,SEARCH(" ",Sheet7!A443,1)+1,SEARCH("(",Sheet7!A443,1)-SEARCH(" ",Sheet7!A443,1)-2)</f>
        <v>Jayawardene</v>
      </c>
      <c r="AG443" s="1">
        <f t="shared" si="80"/>
        <v>11</v>
      </c>
      <c r="AH443" s="1" t="str">
        <f t="shared" si="81"/>
        <v>JAYAWARDENE</v>
      </c>
      <c r="AI443" s="1" t="str">
        <f t="shared" si="75"/>
        <v>DPMD Jayawardene belongs to Sri Lanka</v>
      </c>
    </row>
    <row r="444" spans="1:35" x14ac:dyDescent="0.3">
      <c r="A444" s="1">
        <v>443</v>
      </c>
      <c r="B444" s="2">
        <v>36246</v>
      </c>
      <c r="C444" t="s">
        <v>257</v>
      </c>
      <c r="D444" s="1">
        <v>100</v>
      </c>
      <c r="E444" s="1" t="s">
        <v>432</v>
      </c>
      <c r="F444" s="1">
        <v>177</v>
      </c>
      <c r="H444" s="1">
        <v>125</v>
      </c>
      <c r="I444" s="1">
        <v>8</v>
      </c>
      <c r="J444" s="1">
        <v>1</v>
      </c>
      <c r="K444" s="1">
        <v>80</v>
      </c>
      <c r="L444" s="1">
        <v>1</v>
      </c>
      <c r="M444" s="1" t="s">
        <v>31</v>
      </c>
      <c r="N444" s="1" t="s">
        <v>253</v>
      </c>
      <c r="O444" s="1">
        <f t="shared" si="71"/>
        <v>27</v>
      </c>
      <c r="P444" s="1">
        <f t="shared" si="72"/>
        <v>3</v>
      </c>
      <c r="Q444" s="1">
        <f t="shared" si="73"/>
        <v>1999</v>
      </c>
      <c r="R444" s="1">
        <f t="shared" si="74"/>
        <v>7</v>
      </c>
      <c r="S444" s="1" t="str">
        <f t="shared" si="76"/>
        <v>Slow</v>
      </c>
      <c r="T444" s="1" t="str">
        <f t="shared" si="77"/>
        <v>Ok</v>
      </c>
      <c r="U444" s="1" t="b">
        <f t="shared" si="78"/>
        <v>0</v>
      </c>
      <c r="V444" s="1">
        <f t="shared" si="79"/>
        <v>0</v>
      </c>
      <c r="W444" s="1" t="str">
        <f>VLOOKUP(K444,Master!$G$8:$H$12,2,1)</f>
        <v>Slow</v>
      </c>
      <c r="X444" s="1" t="str">
        <f>HLOOKUP(K444,Master!$F$3:$J$4,2,1)</f>
        <v>Slow</v>
      </c>
      <c r="Y444" s="1" t="s">
        <v>670</v>
      </c>
      <c r="Z444" s="1" t="s">
        <v>837</v>
      </c>
      <c r="AA444" s="1">
        <f>SEARCH("(",Sheet7!A444,1)</f>
        <v>11</v>
      </c>
      <c r="AB444" s="1">
        <f>SEARCH(")",Sheet7!A444,1)</f>
        <v>14</v>
      </c>
      <c r="AC444" s="1" t="str">
        <f>MID(Sheet7!A444,SEARCH("(",Sheet7!A444,1)+1,SEARCH(")",Sheet7!A444,1)-SEARCH("(",Sheet7!A444,1)-1)</f>
        <v>SA</v>
      </c>
      <c r="AD444" s="1">
        <f>SEARCH(" ",Sheet7!A444,1)</f>
        <v>3</v>
      </c>
      <c r="AE444" s="1" t="str">
        <f>LEFT(Sheet7!A444,SEARCH(" ",Sheet7!A444,1)-1)</f>
        <v>JH</v>
      </c>
      <c r="AF444" s="1" t="str">
        <f>MID(Sheet7!A444,SEARCH(" ",Sheet7!A444,1)+1,SEARCH("(",Sheet7!A444,1)-SEARCH(" ",Sheet7!A444,1)-2)</f>
        <v>Kallis</v>
      </c>
      <c r="AG444" s="1">
        <f t="shared" si="80"/>
        <v>6</v>
      </c>
      <c r="AH444" s="1" t="str">
        <f t="shared" si="81"/>
        <v>KALLIS</v>
      </c>
      <c r="AI444" s="1" t="e">
        <f t="shared" si="75"/>
        <v>#N/A</v>
      </c>
    </row>
    <row r="445" spans="1:35" x14ac:dyDescent="0.3">
      <c r="A445" s="1">
        <v>444</v>
      </c>
      <c r="B445" s="2">
        <v>36249</v>
      </c>
      <c r="C445" t="s">
        <v>92</v>
      </c>
      <c r="D445" s="1">
        <v>103</v>
      </c>
      <c r="E445" s="1" t="s">
        <v>430</v>
      </c>
      <c r="F445" s="1">
        <v>148</v>
      </c>
      <c r="H445" s="1">
        <v>102</v>
      </c>
      <c r="I445" s="1">
        <v>6</v>
      </c>
      <c r="J445" s="1">
        <v>3</v>
      </c>
      <c r="K445" s="1">
        <v>100.98</v>
      </c>
      <c r="L445" s="1">
        <v>1</v>
      </c>
      <c r="M445" s="1" t="s">
        <v>13</v>
      </c>
      <c r="N445" s="1" t="s">
        <v>203</v>
      </c>
      <c r="O445" s="1">
        <f t="shared" si="71"/>
        <v>30</v>
      </c>
      <c r="P445" s="1">
        <f t="shared" si="72"/>
        <v>3</v>
      </c>
      <c r="Q445" s="1">
        <f t="shared" si="73"/>
        <v>1999</v>
      </c>
      <c r="R445" s="1">
        <f t="shared" si="74"/>
        <v>3</v>
      </c>
      <c r="S445" s="1" t="str">
        <f t="shared" si="76"/>
        <v>Ok</v>
      </c>
      <c r="T445" s="1" t="str">
        <f t="shared" si="77"/>
        <v>Ok</v>
      </c>
      <c r="U445" s="1" t="b">
        <f t="shared" si="78"/>
        <v>0</v>
      </c>
      <c r="V445" s="1">
        <f t="shared" si="79"/>
        <v>0</v>
      </c>
      <c r="W445" s="1" t="str">
        <f>VLOOKUP(K445,Master!$G$8:$H$12,2,1)</f>
        <v>Ok</v>
      </c>
      <c r="X445" s="1" t="str">
        <f>HLOOKUP(K445,Master!$F$3:$J$4,2,1)</f>
        <v>Ok</v>
      </c>
      <c r="Y445" s="1" t="s">
        <v>638</v>
      </c>
      <c r="Z445" s="1" t="s">
        <v>4</v>
      </c>
      <c r="AA445" s="1">
        <f>SEARCH("(",Sheet7!A445,1)</f>
        <v>10</v>
      </c>
      <c r="AB445" s="1">
        <f>SEARCH(")",Sheet7!A445,1)</f>
        <v>16</v>
      </c>
      <c r="AC445" s="1" t="str">
        <f>MID(Sheet7!A445,SEARCH("(",Sheet7!A445,1)+1,SEARCH(")",Sheet7!A445,1)-SEARCH("(",Sheet7!A445,1)-1)</f>
        <v>India</v>
      </c>
      <c r="AD445" s="1">
        <f>SEARCH(" ",Sheet7!A445,1)</f>
        <v>2</v>
      </c>
      <c r="AE445" s="1" t="str">
        <f>LEFT(Sheet7!A445,SEARCH(" ",Sheet7!A445,1)-1)</f>
        <v>A</v>
      </c>
      <c r="AF445" s="1" t="str">
        <f>MID(Sheet7!A445,SEARCH(" ",Sheet7!A445,1)+1,SEARCH("(",Sheet7!A445,1)-SEARCH(" ",Sheet7!A445,1)-2)</f>
        <v>Jadeja</v>
      </c>
      <c r="AG445" s="1">
        <f t="shared" si="80"/>
        <v>6</v>
      </c>
      <c r="AH445" s="1" t="str">
        <f t="shared" si="81"/>
        <v>JADEJA</v>
      </c>
      <c r="AI445" s="1" t="e">
        <f t="shared" si="75"/>
        <v>#N/A</v>
      </c>
    </row>
    <row r="446" spans="1:35" x14ac:dyDescent="0.3">
      <c r="A446" s="1">
        <v>445</v>
      </c>
      <c r="B446" s="2">
        <v>36257</v>
      </c>
      <c r="C446" t="s">
        <v>81</v>
      </c>
      <c r="D446" s="1">
        <v>137</v>
      </c>
      <c r="E446" s="1" t="s">
        <v>432</v>
      </c>
      <c r="F446" s="1">
        <v>165</v>
      </c>
      <c r="H446" s="1">
        <v>130</v>
      </c>
      <c r="I446" s="1">
        <v>12</v>
      </c>
      <c r="J446" s="1">
        <v>1</v>
      </c>
      <c r="K446" s="1">
        <v>105.38</v>
      </c>
      <c r="L446" s="1">
        <v>1</v>
      </c>
      <c r="M446" s="1" t="s">
        <v>34</v>
      </c>
      <c r="N446" s="1" t="s">
        <v>14</v>
      </c>
      <c r="O446" s="1">
        <f t="shared" si="71"/>
        <v>7</v>
      </c>
      <c r="P446" s="1">
        <f t="shared" si="72"/>
        <v>4</v>
      </c>
      <c r="Q446" s="1">
        <f t="shared" si="73"/>
        <v>1999</v>
      </c>
      <c r="R446" s="1">
        <f t="shared" si="74"/>
        <v>4</v>
      </c>
      <c r="S446" s="1" t="str">
        <f t="shared" si="76"/>
        <v>Ok</v>
      </c>
      <c r="T446" s="1" t="str">
        <f t="shared" si="77"/>
        <v>Ok</v>
      </c>
      <c r="U446" s="1" t="b">
        <f t="shared" si="78"/>
        <v>0</v>
      </c>
      <c r="V446" s="1">
        <f t="shared" si="79"/>
        <v>0</v>
      </c>
      <c r="W446" s="1" t="str">
        <f>VLOOKUP(K446,Master!$G$8:$H$12,2,1)</f>
        <v>Ok</v>
      </c>
      <c r="X446" s="1" t="str">
        <f>HLOOKUP(K446,Master!$F$3:$J$4,2,1)</f>
        <v>Ok</v>
      </c>
      <c r="Y446" s="1" t="s">
        <v>605</v>
      </c>
      <c r="Z446" s="1" t="s">
        <v>833</v>
      </c>
      <c r="AA446" s="1">
        <f>SEARCH("(",Sheet7!A446,1)</f>
        <v>12</v>
      </c>
      <c r="AB446" s="1">
        <f>SEARCH(")",Sheet7!A446,1)</f>
        <v>16</v>
      </c>
      <c r="AC446" s="1" t="str">
        <f>MID(Sheet7!A446,SEARCH("(",Sheet7!A446,1)+1,SEARCH(")",Sheet7!A446,1)-SEARCH("(",Sheet7!A446,1)-1)</f>
        <v>Pak</v>
      </c>
      <c r="AD446" s="1">
        <f>SEARCH(" ",Sheet7!A446,1)</f>
        <v>5</v>
      </c>
      <c r="AE446" s="1" t="str">
        <f>LEFT(Sheet7!A446,SEARCH(" ",Sheet7!A446,1)-1)</f>
        <v>Ijaz</v>
      </c>
      <c r="AF446" s="1" t="str">
        <f>MID(Sheet7!A446,SEARCH(" ",Sheet7!A446,1)+1,SEARCH("(",Sheet7!A446,1)-SEARCH(" ",Sheet7!A446,1)-2)</f>
        <v>Ahmed</v>
      </c>
      <c r="AG446" s="1">
        <f t="shared" si="80"/>
        <v>5</v>
      </c>
      <c r="AH446" s="1" t="str">
        <f t="shared" si="81"/>
        <v>AHMED</v>
      </c>
      <c r="AI446" s="1" t="str">
        <f t="shared" si="75"/>
        <v>Ijaz Ahmed belongs to Pakistan</v>
      </c>
    </row>
    <row r="447" spans="1:35" x14ac:dyDescent="0.3">
      <c r="A447" s="1">
        <v>446</v>
      </c>
      <c r="B447" s="2">
        <v>36258</v>
      </c>
      <c r="C447" t="s">
        <v>858</v>
      </c>
      <c r="D447" s="1">
        <v>107</v>
      </c>
      <c r="E447" s="1" t="s">
        <v>432</v>
      </c>
      <c r="F447" s="1">
        <v>168</v>
      </c>
      <c r="H447" s="1">
        <v>115</v>
      </c>
      <c r="I447" s="1">
        <v>6</v>
      </c>
      <c r="J447" s="1">
        <v>3</v>
      </c>
      <c r="K447" s="1">
        <v>93.04</v>
      </c>
      <c r="L447" s="1">
        <v>1</v>
      </c>
      <c r="M447" s="1" t="s">
        <v>4</v>
      </c>
      <c r="N447" s="1" t="s">
        <v>14</v>
      </c>
      <c r="O447" s="1">
        <f t="shared" si="71"/>
        <v>8</v>
      </c>
      <c r="P447" s="1">
        <f t="shared" si="72"/>
        <v>4</v>
      </c>
      <c r="Q447" s="1">
        <f t="shared" si="73"/>
        <v>1999</v>
      </c>
      <c r="R447" s="1">
        <f t="shared" si="74"/>
        <v>5</v>
      </c>
      <c r="S447" s="1" t="str">
        <f t="shared" si="76"/>
        <v>Slow</v>
      </c>
      <c r="T447" s="1" t="str">
        <f t="shared" si="77"/>
        <v>Ok</v>
      </c>
      <c r="U447" s="1" t="b">
        <f t="shared" si="78"/>
        <v>0</v>
      </c>
      <c r="V447" s="1">
        <f t="shared" si="79"/>
        <v>0</v>
      </c>
      <c r="W447" s="1" t="str">
        <f>VLOOKUP(K447,Master!$G$8:$H$12,2,1)</f>
        <v>Slow</v>
      </c>
      <c r="X447" s="1" t="str">
        <f>HLOOKUP(K447,Master!$F$3:$J$4,2,1)</f>
        <v>Slow</v>
      </c>
      <c r="Y447" s="1" t="s">
        <v>618</v>
      </c>
      <c r="Z447" s="1" t="s">
        <v>833</v>
      </c>
      <c r="AA447" s="1">
        <f>SEARCH("(",Sheet7!A447,1)</f>
        <v>16</v>
      </c>
      <c r="AB447" s="1">
        <f>SEARCH(")",Sheet7!A447,1)</f>
        <v>20</v>
      </c>
      <c r="AC447" s="1" t="str">
        <f>MID(Sheet7!A447,SEARCH("(",Sheet7!A447,1)+1,SEARCH(")",Sheet7!A447,1)-SEARCH("(",Sheet7!A447,1)-1)</f>
        <v>Pak</v>
      </c>
      <c r="AD447" s="1">
        <f>SEARCH(" ",Sheet7!A447,1)</f>
        <v>8</v>
      </c>
      <c r="AE447" s="1" t="str">
        <f>LEFT(Sheet7!A447,SEARCH(" ",Sheet7!A447,1)-1)</f>
        <v>Inzamam</v>
      </c>
      <c r="AF447" s="1" t="str">
        <f>MID(Sheet7!A447,SEARCH(" ",Sheet7!A447,1)+1,SEARCH("(",Sheet7!A447,1)-SEARCH(" ",Sheet7!A447,1)-2)</f>
        <v>ul-Haq</v>
      </c>
      <c r="AG447" s="1">
        <f t="shared" si="80"/>
        <v>6</v>
      </c>
      <c r="AH447" s="1" t="str">
        <f t="shared" si="81"/>
        <v>UL-HAQ</v>
      </c>
      <c r="AI447" s="1" t="str">
        <f t="shared" si="75"/>
        <v>Inzamam ul-Haq belongs to Pakistan</v>
      </c>
    </row>
    <row r="448" spans="1:35" x14ac:dyDescent="0.3">
      <c r="A448" s="1">
        <v>447</v>
      </c>
      <c r="B448" s="2">
        <v>36264</v>
      </c>
      <c r="C448" t="s">
        <v>142</v>
      </c>
      <c r="D448" s="1">
        <v>110</v>
      </c>
      <c r="E448" s="1" t="s">
        <v>430</v>
      </c>
      <c r="F448" s="1">
        <v>127</v>
      </c>
      <c r="H448" s="1">
        <v>92</v>
      </c>
      <c r="I448" s="1">
        <v>10</v>
      </c>
      <c r="J448" s="1">
        <v>1</v>
      </c>
      <c r="K448" s="1">
        <v>119.56</v>
      </c>
      <c r="L448" s="1">
        <v>1</v>
      </c>
      <c r="M448" s="1" t="s">
        <v>11</v>
      </c>
      <c r="N448" s="1" t="s">
        <v>207</v>
      </c>
      <c r="O448" s="1">
        <f t="shared" si="71"/>
        <v>14</v>
      </c>
      <c r="P448" s="1">
        <f t="shared" si="72"/>
        <v>4</v>
      </c>
      <c r="Q448" s="1">
        <f t="shared" si="73"/>
        <v>1999</v>
      </c>
      <c r="R448" s="1">
        <f t="shared" si="74"/>
        <v>4</v>
      </c>
      <c r="S448" s="1" t="str">
        <f t="shared" si="76"/>
        <v>Ok</v>
      </c>
      <c r="T448" s="1" t="str">
        <f t="shared" si="77"/>
        <v>Ok</v>
      </c>
      <c r="U448" s="1" t="b">
        <f t="shared" si="78"/>
        <v>0</v>
      </c>
      <c r="V448" s="1">
        <f t="shared" si="79"/>
        <v>0</v>
      </c>
      <c r="W448" s="1" t="str">
        <f>VLOOKUP(K448,Master!$G$8:$H$12,2,1)</f>
        <v>Ok</v>
      </c>
      <c r="X448" s="1" t="str">
        <f>HLOOKUP(K448,Master!$F$3:$J$4,2,1)</f>
        <v>Ok</v>
      </c>
      <c r="Y448" s="1" t="s">
        <v>677</v>
      </c>
      <c r="Z448" s="1" t="s">
        <v>834</v>
      </c>
      <c r="AA448" s="1">
        <f>SEARCH("(",Sheet7!A448,1)</f>
        <v>12</v>
      </c>
      <c r="AB448" s="1">
        <f>SEARCH(")",Sheet7!A448,1)</f>
        <v>16</v>
      </c>
      <c r="AC448" s="1" t="str">
        <f>MID(Sheet7!A448,SEARCH("(",Sheet7!A448,1)+1,SEARCH(")",Sheet7!A448,1)-SEARCH("(",Sheet7!A448,1)-1)</f>
        <v>Aus</v>
      </c>
      <c r="AD448" s="1">
        <f>SEARCH(" ",Sheet7!A448,1)</f>
        <v>3</v>
      </c>
      <c r="AE448" s="1" t="str">
        <f>LEFT(Sheet7!A448,SEARCH(" ",Sheet7!A448,1)-1)</f>
        <v>DS</v>
      </c>
      <c r="AF448" s="1" t="str">
        <f>MID(Sheet7!A448,SEARCH(" ",Sheet7!A448,1)+1,SEARCH("(",Sheet7!A448,1)-SEARCH(" ",Sheet7!A448,1)-2)</f>
        <v>Lehmann</v>
      </c>
      <c r="AG448" s="1">
        <f t="shared" si="80"/>
        <v>7</v>
      </c>
      <c r="AH448" s="1" t="str">
        <f t="shared" si="81"/>
        <v>LEHMANN</v>
      </c>
      <c r="AI448" s="1" t="str">
        <f t="shared" si="75"/>
        <v>DS Lehmann belongs to Australia</v>
      </c>
    </row>
    <row r="449" spans="1:35" x14ac:dyDescent="0.3">
      <c r="A449" s="1">
        <v>448</v>
      </c>
      <c r="B449" s="2">
        <v>36303</v>
      </c>
      <c r="C449" t="s">
        <v>60</v>
      </c>
      <c r="D449" s="1">
        <v>140</v>
      </c>
      <c r="E449" s="1" t="s">
        <v>430</v>
      </c>
      <c r="F449" s="1">
        <v>114</v>
      </c>
      <c r="H449" s="1">
        <v>101</v>
      </c>
      <c r="I449" s="1">
        <v>16</v>
      </c>
      <c r="J449" s="1">
        <v>3</v>
      </c>
      <c r="K449" s="1">
        <v>138.61000000000001</v>
      </c>
      <c r="L449" s="1">
        <v>1</v>
      </c>
      <c r="M449" s="1" t="s">
        <v>434</v>
      </c>
      <c r="N449" s="1" t="s">
        <v>252</v>
      </c>
      <c r="O449" s="1">
        <f t="shared" si="71"/>
        <v>23</v>
      </c>
      <c r="P449" s="1">
        <f t="shared" si="72"/>
        <v>5</v>
      </c>
      <c r="Q449" s="1">
        <f t="shared" si="73"/>
        <v>1999</v>
      </c>
      <c r="R449" s="1">
        <f t="shared" si="74"/>
        <v>1</v>
      </c>
      <c r="S449" s="1" t="str">
        <f t="shared" si="76"/>
        <v>Ok</v>
      </c>
      <c r="T449" s="1" t="str">
        <f t="shared" si="77"/>
        <v>Ok</v>
      </c>
      <c r="U449" s="1" t="b">
        <f t="shared" si="78"/>
        <v>0</v>
      </c>
      <c r="V449" s="1">
        <f t="shared" si="79"/>
        <v>0</v>
      </c>
      <c r="W449" s="1" t="str">
        <f>VLOOKUP(K449,Master!$G$8:$H$12,2,1)</f>
        <v>Ok</v>
      </c>
      <c r="X449" s="1" t="str">
        <f>HLOOKUP(K449,Master!$F$3:$J$4,2,1)</f>
        <v>Ok</v>
      </c>
      <c r="Y449" s="1" t="s">
        <v>635</v>
      </c>
      <c r="Z449" s="1" t="s">
        <v>4</v>
      </c>
      <c r="AA449" s="1">
        <f>SEARCH("(",Sheet7!A449,1)</f>
        <v>14</v>
      </c>
      <c r="AB449" s="1">
        <f>SEARCH(")",Sheet7!A449,1)</f>
        <v>20</v>
      </c>
      <c r="AC449" s="1" t="str">
        <f>MID(Sheet7!A449,SEARCH("(",Sheet7!A449,1)+1,SEARCH(")",Sheet7!A449,1)-SEARCH("(",Sheet7!A449,1)-1)</f>
        <v>India</v>
      </c>
      <c r="AD449" s="1">
        <f>SEARCH(" ",Sheet7!A449,1)</f>
        <v>3</v>
      </c>
      <c r="AE449" s="1" t="str">
        <f>LEFT(Sheet7!A449,SEARCH(" ",Sheet7!A449,1)-1)</f>
        <v>SR</v>
      </c>
      <c r="AF449" s="1" t="str">
        <f>MID(Sheet7!A449,SEARCH(" ",Sheet7!A449,1)+1,SEARCH("(",Sheet7!A449,1)-SEARCH(" ",Sheet7!A449,1)-2)</f>
        <v>Tendulkar</v>
      </c>
      <c r="AG449" s="1">
        <f t="shared" si="80"/>
        <v>9</v>
      </c>
      <c r="AH449" s="1" t="str">
        <f t="shared" si="81"/>
        <v>TENDULKAR</v>
      </c>
      <c r="AI449" s="1" t="e">
        <f t="shared" si="75"/>
        <v>#N/A</v>
      </c>
    </row>
    <row r="450" spans="1:35" x14ac:dyDescent="0.3">
      <c r="A450" s="1">
        <v>449</v>
      </c>
      <c r="B450" s="2">
        <v>36303</v>
      </c>
      <c r="C450" t="s">
        <v>230</v>
      </c>
      <c r="D450" s="1">
        <v>104</v>
      </c>
      <c r="E450" s="1" t="s">
        <v>430</v>
      </c>
      <c r="F450" s="1">
        <v>158</v>
      </c>
      <c r="H450" s="1">
        <v>109</v>
      </c>
      <c r="I450" s="1">
        <v>10</v>
      </c>
      <c r="J450" s="1">
        <v>0</v>
      </c>
      <c r="K450" s="1">
        <v>95.41</v>
      </c>
      <c r="L450" s="1">
        <v>1</v>
      </c>
      <c r="M450" s="1" t="s">
        <v>434</v>
      </c>
      <c r="N450" s="1" t="s">
        <v>252</v>
      </c>
      <c r="O450" s="1">
        <f t="shared" ref="O450:O513" si="82">DAY(B450)</f>
        <v>23</v>
      </c>
      <c r="P450" s="1">
        <f t="shared" ref="P450:P513" si="83">MONTH(B450)</f>
        <v>5</v>
      </c>
      <c r="Q450" s="1">
        <f t="shared" ref="Q450:Q513" si="84">YEAR(B450)</f>
        <v>1999</v>
      </c>
      <c r="R450" s="1">
        <f t="shared" ref="R450:R513" si="85">WEEKDAY(B450)</f>
        <v>1</v>
      </c>
      <c r="S450" s="1" t="str">
        <f t="shared" si="76"/>
        <v>Slow</v>
      </c>
      <c r="T450" s="1" t="str">
        <f t="shared" si="77"/>
        <v>Ok</v>
      </c>
      <c r="U450" s="1" t="b">
        <f t="shared" si="78"/>
        <v>0</v>
      </c>
      <c r="V450" s="1">
        <f t="shared" si="79"/>
        <v>0</v>
      </c>
      <c r="W450" s="1" t="str">
        <f>VLOOKUP(K450,Master!$G$8:$H$12,2,1)</f>
        <v>Slow</v>
      </c>
      <c r="X450" s="1" t="str">
        <f>HLOOKUP(K450,Master!$F$3:$J$4,2,1)</f>
        <v>Slow</v>
      </c>
      <c r="Y450" s="1" t="s">
        <v>663</v>
      </c>
      <c r="Z450" s="1" t="s">
        <v>4</v>
      </c>
      <c r="AA450" s="1">
        <f>SEARCH("(",Sheet7!A450,1)</f>
        <v>10</v>
      </c>
      <c r="AB450" s="1">
        <f>SEARCH(")",Sheet7!A450,1)</f>
        <v>16</v>
      </c>
      <c r="AC450" s="1" t="str">
        <f>MID(Sheet7!A450,SEARCH("(",Sheet7!A450,1)+1,SEARCH(")",Sheet7!A450,1)-SEARCH("(",Sheet7!A450,1)-1)</f>
        <v>India</v>
      </c>
      <c r="AD450" s="1">
        <f>SEARCH(" ",Sheet7!A450,1)</f>
        <v>2</v>
      </c>
      <c r="AE450" s="1" t="str">
        <f>LEFT(Sheet7!A450,SEARCH(" ",Sheet7!A450,1)-1)</f>
        <v>R</v>
      </c>
      <c r="AF450" s="1" t="str">
        <f>MID(Sheet7!A450,SEARCH(" ",Sheet7!A450,1)+1,SEARCH("(",Sheet7!A450,1)-SEARCH(" ",Sheet7!A450,1)-2)</f>
        <v>Dravid</v>
      </c>
      <c r="AG450" s="1">
        <f t="shared" si="80"/>
        <v>6</v>
      </c>
      <c r="AH450" s="1" t="str">
        <f t="shared" si="81"/>
        <v>DRAVID</v>
      </c>
      <c r="AI450" s="1" t="e">
        <f t="shared" ref="AI450:AI513" si="86">CONCATENATE(AE450," ",AF450," belongs to ",VLOOKUP(AC450,Countries,2,0))</f>
        <v>#N/A</v>
      </c>
    </row>
    <row r="451" spans="1:35" x14ac:dyDescent="0.3">
      <c r="A451" s="1">
        <v>450</v>
      </c>
      <c r="B451" s="2">
        <v>36306</v>
      </c>
      <c r="C451" t="s">
        <v>218</v>
      </c>
      <c r="D451" s="1">
        <v>183</v>
      </c>
      <c r="E451" s="1" t="s">
        <v>432</v>
      </c>
      <c r="F451" s="1">
        <v>210</v>
      </c>
      <c r="H451" s="1">
        <v>158</v>
      </c>
      <c r="I451" s="1">
        <v>17</v>
      </c>
      <c r="J451" s="1">
        <v>7</v>
      </c>
      <c r="K451" s="1">
        <v>115.82</v>
      </c>
      <c r="L451" s="1">
        <v>1</v>
      </c>
      <c r="M451" s="2" t="s">
        <v>13</v>
      </c>
      <c r="N451" s="1" t="s">
        <v>21</v>
      </c>
      <c r="O451" s="1">
        <f t="shared" si="82"/>
        <v>26</v>
      </c>
      <c r="P451" s="1">
        <f t="shared" si="83"/>
        <v>5</v>
      </c>
      <c r="Q451" s="1">
        <f t="shared" si="84"/>
        <v>1999</v>
      </c>
      <c r="R451" s="1">
        <f t="shared" si="85"/>
        <v>4</v>
      </c>
      <c r="S451" s="1" t="str">
        <f t="shared" ref="S451:S514" si="87">IF(K451&gt;$AK$7,$AK$13,IF(K451&gt;$AK$8,$AK$14,IF(K451&gt;$AK$9,$AK$15,IF(K451&gt;$AK$10,$AK$16,$AK$17))))</f>
        <v>Ok</v>
      </c>
      <c r="T451" s="1" t="str">
        <f t="shared" ref="T451:T514" si="88">IF(AND(D451&gt;150,K451&gt;150,J451&gt;3),"Phenominal","Ok")</f>
        <v>Ok</v>
      </c>
      <c r="U451" s="1" t="b">
        <f t="shared" ref="U451:U514" si="89">OR(D451&gt;175,K451&gt;200,J451&gt;7)</f>
        <v>1</v>
      </c>
      <c r="V451" s="1">
        <f t="shared" ref="V451:V514" si="90">SUM(D451&gt;175,J451&gt;7,K451&gt;150)</f>
        <v>1</v>
      </c>
      <c r="W451" s="1" t="str">
        <f>VLOOKUP(K451,Master!$G$8:$H$12,2,1)</f>
        <v>Ok</v>
      </c>
      <c r="X451" s="1" t="str">
        <f>HLOOKUP(K451,Master!$F$3:$J$4,2,1)</f>
        <v>Ok</v>
      </c>
      <c r="Y451" s="1" t="s">
        <v>665</v>
      </c>
      <c r="Z451" s="1" t="s">
        <v>4</v>
      </c>
      <c r="AA451" s="1">
        <f>SEARCH("(",Sheet7!A451,1)</f>
        <v>12</v>
      </c>
      <c r="AB451" s="1">
        <f>SEARCH(")",Sheet7!A451,1)</f>
        <v>18</v>
      </c>
      <c r="AC451" s="1" t="str">
        <f>MID(Sheet7!A451,SEARCH("(",Sheet7!A451,1)+1,SEARCH(")",Sheet7!A451,1)-SEARCH("(",Sheet7!A451,1)-1)</f>
        <v>India</v>
      </c>
      <c r="AD451" s="1">
        <f>SEARCH(" ",Sheet7!A451,1)</f>
        <v>3</v>
      </c>
      <c r="AE451" s="1" t="str">
        <f>LEFT(Sheet7!A451,SEARCH(" ",Sheet7!A451,1)-1)</f>
        <v>SC</v>
      </c>
      <c r="AF451" s="1" t="str">
        <f>MID(Sheet7!A451,SEARCH(" ",Sheet7!A451,1)+1,SEARCH("(",Sheet7!A451,1)-SEARCH(" ",Sheet7!A451,1)-2)</f>
        <v>Ganguly</v>
      </c>
      <c r="AG451" s="1">
        <f t="shared" ref="AG451:AG514" si="91">LEN(AF451)</f>
        <v>7</v>
      </c>
      <c r="AH451" s="1" t="str">
        <f t="shared" ref="AH451:AH514" si="92">UPPER(AF451)</f>
        <v>GANGULY</v>
      </c>
      <c r="AI451" s="1" t="e">
        <f t="shared" si="86"/>
        <v>#N/A</v>
      </c>
    </row>
    <row r="452" spans="1:35" x14ac:dyDescent="0.3">
      <c r="A452" s="1">
        <v>451</v>
      </c>
      <c r="B452" s="2">
        <v>36306</v>
      </c>
      <c r="C452" t="s">
        <v>230</v>
      </c>
      <c r="D452" s="1">
        <v>145</v>
      </c>
      <c r="E452" s="1" t="s">
        <v>432</v>
      </c>
      <c r="F452" s="1">
        <v>179</v>
      </c>
      <c r="H452" s="1">
        <v>129</v>
      </c>
      <c r="I452" s="1">
        <v>17</v>
      </c>
      <c r="J452" s="1">
        <v>1</v>
      </c>
      <c r="K452" s="1">
        <v>112.4</v>
      </c>
      <c r="L452" s="1">
        <v>1</v>
      </c>
      <c r="M452" s="1" t="s">
        <v>13</v>
      </c>
      <c r="N452" s="1" t="s">
        <v>21</v>
      </c>
      <c r="O452" s="1">
        <f t="shared" si="82"/>
        <v>26</v>
      </c>
      <c r="P452" s="1">
        <f t="shared" si="83"/>
        <v>5</v>
      </c>
      <c r="Q452" s="1">
        <f t="shared" si="84"/>
        <v>1999</v>
      </c>
      <c r="R452" s="1">
        <f t="shared" si="85"/>
        <v>4</v>
      </c>
      <c r="S452" s="1" t="str">
        <f t="shared" si="87"/>
        <v>Ok</v>
      </c>
      <c r="T452" s="1" t="str">
        <f t="shared" si="88"/>
        <v>Ok</v>
      </c>
      <c r="U452" s="1" t="b">
        <f t="shared" si="89"/>
        <v>0</v>
      </c>
      <c r="V452" s="1">
        <f t="shared" si="90"/>
        <v>0</v>
      </c>
      <c r="W452" s="1" t="str">
        <f>VLOOKUP(K452,Master!$G$8:$H$12,2,1)</f>
        <v>Ok</v>
      </c>
      <c r="X452" s="1" t="str">
        <f>HLOOKUP(K452,Master!$F$3:$J$4,2,1)</f>
        <v>Ok</v>
      </c>
      <c r="Y452" s="1" t="s">
        <v>663</v>
      </c>
      <c r="Z452" s="1" t="s">
        <v>4</v>
      </c>
      <c r="AA452" s="1">
        <f>SEARCH("(",Sheet7!A452,1)</f>
        <v>10</v>
      </c>
      <c r="AB452" s="1">
        <f>SEARCH(")",Sheet7!A452,1)</f>
        <v>16</v>
      </c>
      <c r="AC452" s="1" t="str">
        <f>MID(Sheet7!A452,SEARCH("(",Sheet7!A452,1)+1,SEARCH(")",Sheet7!A452,1)-SEARCH("(",Sheet7!A452,1)-1)</f>
        <v>India</v>
      </c>
      <c r="AD452" s="1">
        <f>SEARCH(" ",Sheet7!A452,1)</f>
        <v>2</v>
      </c>
      <c r="AE452" s="1" t="str">
        <f>LEFT(Sheet7!A452,SEARCH(" ",Sheet7!A452,1)-1)</f>
        <v>R</v>
      </c>
      <c r="AF452" s="1" t="str">
        <f>MID(Sheet7!A452,SEARCH(" ",Sheet7!A452,1)+1,SEARCH("(",Sheet7!A452,1)-SEARCH(" ",Sheet7!A452,1)-2)</f>
        <v>Dravid</v>
      </c>
      <c r="AG452" s="1">
        <f t="shared" si="91"/>
        <v>6</v>
      </c>
      <c r="AH452" s="1" t="str">
        <f t="shared" si="92"/>
        <v>DRAVID</v>
      </c>
      <c r="AI452" s="1" t="e">
        <f t="shared" si="86"/>
        <v>#N/A</v>
      </c>
    </row>
    <row r="453" spans="1:35" x14ac:dyDescent="0.3">
      <c r="A453" s="1">
        <v>452</v>
      </c>
      <c r="B453" s="2">
        <v>36315</v>
      </c>
      <c r="C453" t="s">
        <v>92</v>
      </c>
      <c r="D453" s="1">
        <v>100</v>
      </c>
      <c r="E453" s="1" t="s">
        <v>430</v>
      </c>
      <c r="F453" s="1">
        <v>188</v>
      </c>
      <c r="H453" s="1">
        <v>138</v>
      </c>
      <c r="I453" s="1">
        <v>7</v>
      </c>
      <c r="J453" s="1">
        <v>2</v>
      </c>
      <c r="K453" s="1">
        <v>72.459999999999994</v>
      </c>
      <c r="L453" s="1">
        <v>2</v>
      </c>
      <c r="M453" s="1" t="s">
        <v>18</v>
      </c>
      <c r="N453" s="1" t="s">
        <v>208</v>
      </c>
      <c r="O453" s="1">
        <f t="shared" si="82"/>
        <v>4</v>
      </c>
      <c r="P453" s="1">
        <f t="shared" si="83"/>
        <v>6</v>
      </c>
      <c r="Q453" s="1">
        <f t="shared" si="84"/>
        <v>1999</v>
      </c>
      <c r="R453" s="1">
        <f t="shared" si="85"/>
        <v>6</v>
      </c>
      <c r="S453" s="1" t="str">
        <f t="shared" si="87"/>
        <v>Slow</v>
      </c>
      <c r="T453" s="1" t="str">
        <f t="shared" si="88"/>
        <v>Ok</v>
      </c>
      <c r="U453" s="1" t="b">
        <f t="shared" si="89"/>
        <v>0</v>
      </c>
      <c r="V453" s="1">
        <f t="shared" si="90"/>
        <v>0</v>
      </c>
      <c r="W453" s="1" t="str">
        <f>VLOOKUP(K453,Master!$G$8:$H$12,2,1)</f>
        <v>Slow</v>
      </c>
      <c r="X453" s="1" t="str">
        <f>HLOOKUP(K453,Master!$F$3:$J$4,2,1)</f>
        <v>Slow</v>
      </c>
      <c r="Y453" s="1" t="s">
        <v>638</v>
      </c>
      <c r="Z453" s="1" t="s">
        <v>4</v>
      </c>
      <c r="AA453" s="1">
        <f>SEARCH("(",Sheet7!A453,1)</f>
        <v>10</v>
      </c>
      <c r="AB453" s="1">
        <f>SEARCH(")",Sheet7!A453,1)</f>
        <v>16</v>
      </c>
      <c r="AC453" s="1" t="str">
        <f>MID(Sheet7!A453,SEARCH("(",Sheet7!A453,1)+1,SEARCH(")",Sheet7!A453,1)-SEARCH("(",Sheet7!A453,1)-1)</f>
        <v>India</v>
      </c>
      <c r="AD453" s="1">
        <f>SEARCH(" ",Sheet7!A453,1)</f>
        <v>2</v>
      </c>
      <c r="AE453" s="1" t="str">
        <f>LEFT(Sheet7!A453,SEARCH(" ",Sheet7!A453,1)-1)</f>
        <v>A</v>
      </c>
      <c r="AF453" s="1" t="str">
        <f>MID(Sheet7!A453,SEARCH(" ",Sheet7!A453,1)+1,SEARCH("(",Sheet7!A453,1)-SEARCH(" ",Sheet7!A453,1)-2)</f>
        <v>Jadeja</v>
      </c>
      <c r="AG453" s="1">
        <f t="shared" si="91"/>
        <v>6</v>
      </c>
      <c r="AH453" s="1" t="str">
        <f t="shared" si="92"/>
        <v>JADEJA</v>
      </c>
      <c r="AI453" s="1" t="e">
        <f t="shared" si="86"/>
        <v>#N/A</v>
      </c>
    </row>
    <row r="454" spans="1:35" x14ac:dyDescent="0.3">
      <c r="A454" s="1">
        <v>453</v>
      </c>
      <c r="B454" s="2">
        <v>36320</v>
      </c>
      <c r="C454" t="s">
        <v>197</v>
      </c>
      <c r="D454" s="1">
        <v>132</v>
      </c>
      <c r="E454" s="1" t="s">
        <v>430</v>
      </c>
      <c r="F454" s="1">
        <v>214</v>
      </c>
      <c r="H454" s="1">
        <v>144</v>
      </c>
      <c r="I454" s="1">
        <v>14</v>
      </c>
      <c r="J454" s="1">
        <v>2</v>
      </c>
      <c r="K454" s="1">
        <v>91.66</v>
      </c>
      <c r="L454" s="1">
        <v>2</v>
      </c>
      <c r="M454" s="1" t="s">
        <v>18</v>
      </c>
      <c r="N454" s="1" t="s">
        <v>259</v>
      </c>
      <c r="O454" s="1">
        <f t="shared" si="82"/>
        <v>9</v>
      </c>
      <c r="P454" s="1">
        <f t="shared" si="83"/>
        <v>6</v>
      </c>
      <c r="Q454" s="1">
        <f t="shared" si="84"/>
        <v>1999</v>
      </c>
      <c r="R454" s="1">
        <f t="shared" si="85"/>
        <v>4</v>
      </c>
      <c r="S454" s="1" t="str">
        <f t="shared" si="87"/>
        <v>Slow</v>
      </c>
      <c r="T454" s="1" t="str">
        <f t="shared" si="88"/>
        <v>Ok</v>
      </c>
      <c r="U454" s="1" t="b">
        <f t="shared" si="89"/>
        <v>0</v>
      </c>
      <c r="V454" s="1">
        <f t="shared" si="90"/>
        <v>0</v>
      </c>
      <c r="W454" s="1" t="str">
        <f>VLOOKUP(K454,Master!$G$8:$H$12,2,1)</f>
        <v>Slow</v>
      </c>
      <c r="X454" s="1" t="str">
        <f>HLOOKUP(K454,Master!$F$3:$J$4,2,1)</f>
        <v>Slow</v>
      </c>
      <c r="Y454" s="1" t="s">
        <v>679</v>
      </c>
      <c r="Z454" s="1" t="s">
        <v>836</v>
      </c>
      <c r="AA454" s="1">
        <f>SEARCH("(",Sheet7!A454,1)</f>
        <v>12</v>
      </c>
      <c r="AB454" s="1">
        <f>SEARCH(")",Sheet7!A454,1)</f>
        <v>16</v>
      </c>
      <c r="AC454" s="1" t="str">
        <f>MID(Sheet7!A454,SEARCH("(",Sheet7!A454,1)+1,SEARCH(")",Sheet7!A454,1)-SEARCH("(",Sheet7!A454,1)-1)</f>
        <v>Zim</v>
      </c>
      <c r="AD454" s="1">
        <f>SEARCH(" ",Sheet7!A454,1)</f>
        <v>3</v>
      </c>
      <c r="AE454" s="1" t="str">
        <f>LEFT(Sheet7!A454,SEARCH(" ",Sheet7!A454,1)-1)</f>
        <v>NC</v>
      </c>
      <c r="AF454" s="1" t="str">
        <f>MID(Sheet7!A454,SEARCH(" ",Sheet7!A454,1)+1,SEARCH("(",Sheet7!A454,1)-SEARCH(" ",Sheet7!A454,1)-2)</f>
        <v>Johnson</v>
      </c>
      <c r="AG454" s="1">
        <f t="shared" si="91"/>
        <v>7</v>
      </c>
      <c r="AH454" s="1" t="str">
        <f t="shared" si="92"/>
        <v>JOHNSON</v>
      </c>
      <c r="AI454" s="1" t="e">
        <f t="shared" si="86"/>
        <v>#N/A</v>
      </c>
    </row>
    <row r="455" spans="1:35" x14ac:dyDescent="0.3">
      <c r="A455" s="1">
        <v>454</v>
      </c>
      <c r="B455" s="2">
        <v>36320</v>
      </c>
      <c r="C455" t="s">
        <v>67</v>
      </c>
      <c r="D455" s="1">
        <v>104</v>
      </c>
      <c r="E455" s="1" t="s">
        <v>432</v>
      </c>
      <c r="F455" s="1">
        <v>181</v>
      </c>
      <c r="H455" s="1">
        <v>120</v>
      </c>
      <c r="I455" s="1">
        <v>13</v>
      </c>
      <c r="J455" s="1">
        <v>0</v>
      </c>
      <c r="K455" s="1">
        <v>86.66</v>
      </c>
      <c r="L455" s="1">
        <v>1</v>
      </c>
      <c r="M455" s="1" t="s">
        <v>7</v>
      </c>
      <c r="N455" s="1" t="s">
        <v>259</v>
      </c>
      <c r="O455" s="1">
        <f t="shared" si="82"/>
        <v>9</v>
      </c>
      <c r="P455" s="1">
        <f t="shared" si="83"/>
        <v>6</v>
      </c>
      <c r="Q455" s="1">
        <f t="shared" si="84"/>
        <v>1999</v>
      </c>
      <c r="R455" s="1">
        <f t="shared" si="85"/>
        <v>4</v>
      </c>
      <c r="S455" s="1" t="str">
        <f t="shared" si="87"/>
        <v>Slow</v>
      </c>
      <c r="T455" s="1" t="str">
        <f t="shared" si="88"/>
        <v>Ok</v>
      </c>
      <c r="U455" s="1" t="b">
        <f t="shared" si="89"/>
        <v>0</v>
      </c>
      <c r="V455" s="1">
        <f t="shared" si="90"/>
        <v>0</v>
      </c>
      <c r="W455" s="1" t="str">
        <f>VLOOKUP(K455,Master!$G$8:$H$12,2,1)</f>
        <v>Slow</v>
      </c>
      <c r="X455" s="1" t="str">
        <f>HLOOKUP(K455,Master!$F$3:$J$4,2,1)</f>
        <v>Slow</v>
      </c>
      <c r="Y455" s="1" t="s">
        <v>628</v>
      </c>
      <c r="Z455" s="1" t="s">
        <v>834</v>
      </c>
      <c r="AA455" s="1">
        <f>SEARCH("(",Sheet7!A455,1)</f>
        <v>10</v>
      </c>
      <c r="AB455" s="1">
        <f>SEARCH(")",Sheet7!A455,1)</f>
        <v>14</v>
      </c>
      <c r="AC455" s="1" t="str">
        <f>MID(Sheet7!A455,SEARCH("(",Sheet7!A455,1)+1,SEARCH(")",Sheet7!A455,1)-SEARCH("(",Sheet7!A455,1)-1)</f>
        <v>Aus</v>
      </c>
      <c r="AD455" s="1">
        <f>SEARCH(" ",Sheet7!A455,1)</f>
        <v>3</v>
      </c>
      <c r="AE455" s="1" t="str">
        <f>LEFT(Sheet7!A455,SEARCH(" ",Sheet7!A455,1)-1)</f>
        <v>ME</v>
      </c>
      <c r="AF455" s="1" t="str">
        <f>MID(Sheet7!A455,SEARCH(" ",Sheet7!A455,1)+1,SEARCH("(",Sheet7!A455,1)-SEARCH(" ",Sheet7!A455,1)-2)</f>
        <v>Waugh</v>
      </c>
      <c r="AG455" s="1">
        <f t="shared" si="91"/>
        <v>5</v>
      </c>
      <c r="AH455" s="1" t="str">
        <f t="shared" si="92"/>
        <v>WAUGH</v>
      </c>
      <c r="AI455" s="1" t="str">
        <f t="shared" si="86"/>
        <v>ME Waugh belongs to Australia</v>
      </c>
    </row>
    <row r="456" spans="1:35" x14ac:dyDescent="0.3">
      <c r="A456" s="1">
        <v>455</v>
      </c>
      <c r="B456" s="2">
        <v>36322</v>
      </c>
      <c r="C456" t="s">
        <v>63</v>
      </c>
      <c r="D456" s="1">
        <v>103</v>
      </c>
      <c r="E456" s="1" t="s">
        <v>432</v>
      </c>
      <c r="F456" s="1">
        <v>167</v>
      </c>
      <c r="H456" s="1">
        <v>144</v>
      </c>
      <c r="I456" s="1">
        <v>11</v>
      </c>
      <c r="J456" s="1">
        <v>0</v>
      </c>
      <c r="K456" s="1">
        <v>71.52</v>
      </c>
      <c r="L456" s="1">
        <v>1</v>
      </c>
      <c r="M456" s="1" t="s">
        <v>7</v>
      </c>
      <c r="N456" s="1" t="s">
        <v>208</v>
      </c>
      <c r="O456" s="1">
        <f t="shared" si="82"/>
        <v>11</v>
      </c>
      <c r="P456" s="1">
        <f t="shared" si="83"/>
        <v>6</v>
      </c>
      <c r="Q456" s="1">
        <f t="shared" si="84"/>
        <v>1999</v>
      </c>
      <c r="R456" s="1">
        <f t="shared" si="85"/>
        <v>6</v>
      </c>
      <c r="S456" s="1" t="str">
        <f t="shared" si="87"/>
        <v>Slow</v>
      </c>
      <c r="T456" s="1" t="str">
        <f t="shared" si="88"/>
        <v>Ok</v>
      </c>
      <c r="U456" s="1" t="b">
        <f t="shared" si="89"/>
        <v>0</v>
      </c>
      <c r="V456" s="1">
        <f t="shared" si="90"/>
        <v>0</v>
      </c>
      <c r="W456" s="1" t="str">
        <f>VLOOKUP(K456,Master!$G$8:$H$12,2,1)</f>
        <v>Slow</v>
      </c>
      <c r="X456" s="1" t="str">
        <f>HLOOKUP(K456,Master!$F$3:$J$4,2,1)</f>
        <v>Slow</v>
      </c>
      <c r="Y456" s="1" t="s">
        <v>611</v>
      </c>
      <c r="Z456" s="1" t="s">
        <v>833</v>
      </c>
      <c r="AA456" s="1">
        <f>SEARCH("(",Sheet7!A456,1)</f>
        <v>13</v>
      </c>
      <c r="AB456" s="1">
        <f>SEARCH(")",Sheet7!A456,1)</f>
        <v>17</v>
      </c>
      <c r="AC456" s="1" t="str">
        <f>MID(Sheet7!A456,SEARCH("(",Sheet7!A456,1)+1,SEARCH(")",Sheet7!A456,1)-SEARCH("(",Sheet7!A456,1)-1)</f>
        <v>Pak</v>
      </c>
      <c r="AD456" s="1">
        <f>SEARCH(" ",Sheet7!A456,1)</f>
        <v>6</v>
      </c>
      <c r="AE456" s="1" t="str">
        <f>LEFT(Sheet7!A456,SEARCH(" ",Sheet7!A456,1)-1)</f>
        <v>Saeed</v>
      </c>
      <c r="AF456" s="1" t="str">
        <f>MID(Sheet7!A456,SEARCH(" ",Sheet7!A456,1)+1,SEARCH("(",Sheet7!A456,1)-SEARCH(" ",Sheet7!A456,1)-2)</f>
        <v>Anwar</v>
      </c>
      <c r="AG456" s="1">
        <f t="shared" si="91"/>
        <v>5</v>
      </c>
      <c r="AH456" s="1" t="str">
        <f t="shared" si="92"/>
        <v>ANWAR</v>
      </c>
      <c r="AI456" s="1" t="str">
        <f t="shared" si="86"/>
        <v>Saeed Anwar belongs to Pakistan</v>
      </c>
    </row>
    <row r="457" spans="1:35" x14ac:dyDescent="0.3">
      <c r="A457" s="1">
        <v>456</v>
      </c>
      <c r="B457" s="2">
        <v>36324</v>
      </c>
      <c r="C457" t="s">
        <v>69</v>
      </c>
      <c r="D457" s="1">
        <v>120</v>
      </c>
      <c r="E457" s="1" t="s">
        <v>430</v>
      </c>
      <c r="F457" s="1">
        <v>176</v>
      </c>
      <c r="H457" s="1">
        <v>110</v>
      </c>
      <c r="I457" s="1">
        <v>10</v>
      </c>
      <c r="J457" s="1">
        <v>2</v>
      </c>
      <c r="K457" s="1">
        <v>109.09</v>
      </c>
      <c r="L457" s="1">
        <v>2</v>
      </c>
      <c r="M457" s="1" t="s">
        <v>15</v>
      </c>
      <c r="N457" s="1" t="s">
        <v>54</v>
      </c>
      <c r="O457" s="1">
        <f t="shared" si="82"/>
        <v>13</v>
      </c>
      <c r="P457" s="1">
        <f t="shared" si="83"/>
        <v>6</v>
      </c>
      <c r="Q457" s="1">
        <f t="shared" si="84"/>
        <v>1999</v>
      </c>
      <c r="R457" s="1">
        <f t="shared" si="85"/>
        <v>1</v>
      </c>
      <c r="S457" s="1" t="str">
        <f t="shared" si="87"/>
        <v>Ok</v>
      </c>
      <c r="T457" s="1" t="str">
        <f t="shared" si="88"/>
        <v>Ok</v>
      </c>
      <c r="U457" s="1" t="b">
        <f t="shared" si="89"/>
        <v>0</v>
      </c>
      <c r="V457" s="1">
        <f t="shared" si="90"/>
        <v>0</v>
      </c>
      <c r="W457" s="1" t="str">
        <f>VLOOKUP(K457,Master!$G$8:$H$12,2,1)</f>
        <v>Ok</v>
      </c>
      <c r="X457" s="1" t="str">
        <f>HLOOKUP(K457,Master!$F$3:$J$4,2,1)</f>
        <v>Ok</v>
      </c>
      <c r="Y457" s="1" t="s">
        <v>651</v>
      </c>
      <c r="Z457" s="1" t="s">
        <v>834</v>
      </c>
      <c r="AA457" s="1">
        <f>SEARCH("(",Sheet7!A457,1)</f>
        <v>10</v>
      </c>
      <c r="AB457" s="1">
        <f>SEARCH(")",Sheet7!A457,1)</f>
        <v>14</v>
      </c>
      <c r="AC457" s="1" t="str">
        <f>MID(Sheet7!A457,SEARCH("(",Sheet7!A457,1)+1,SEARCH(")",Sheet7!A457,1)-SEARCH("(",Sheet7!A457,1)-1)</f>
        <v>Aus</v>
      </c>
      <c r="AD457" s="1">
        <f>SEARCH(" ",Sheet7!A457,1)</f>
        <v>3</v>
      </c>
      <c r="AE457" s="1" t="str">
        <f>LEFT(Sheet7!A457,SEARCH(" ",Sheet7!A457,1)-1)</f>
        <v>SR</v>
      </c>
      <c r="AF457" s="1" t="str">
        <f>MID(Sheet7!A457,SEARCH(" ",Sheet7!A457,1)+1,SEARCH("(",Sheet7!A457,1)-SEARCH(" ",Sheet7!A457,1)-2)</f>
        <v>Waugh</v>
      </c>
      <c r="AG457" s="1">
        <f t="shared" si="91"/>
        <v>5</v>
      </c>
      <c r="AH457" s="1" t="str">
        <f t="shared" si="92"/>
        <v>WAUGH</v>
      </c>
      <c r="AI457" s="1" t="str">
        <f t="shared" si="86"/>
        <v>SR Waugh belongs to Australia</v>
      </c>
    </row>
    <row r="458" spans="1:35" x14ac:dyDescent="0.3">
      <c r="A458" s="1">
        <v>457</v>
      </c>
      <c r="B458" s="2">
        <v>36324</v>
      </c>
      <c r="C458" t="s">
        <v>68</v>
      </c>
      <c r="D458" s="1">
        <v>101</v>
      </c>
      <c r="E458" s="1" t="s">
        <v>432</v>
      </c>
      <c r="F458" s="1">
        <v>185</v>
      </c>
      <c r="H458" s="1">
        <v>134</v>
      </c>
      <c r="I458" s="1">
        <v>10</v>
      </c>
      <c r="J458" s="1">
        <v>1</v>
      </c>
      <c r="K458" s="1">
        <v>75.37</v>
      </c>
      <c r="L458" s="1">
        <v>1</v>
      </c>
      <c r="M458" s="1" t="s">
        <v>18</v>
      </c>
      <c r="N458" s="1" t="s">
        <v>54</v>
      </c>
      <c r="O458" s="1">
        <f t="shared" si="82"/>
        <v>13</v>
      </c>
      <c r="P458" s="1">
        <f t="shared" si="83"/>
        <v>6</v>
      </c>
      <c r="Q458" s="1">
        <f t="shared" si="84"/>
        <v>1999</v>
      </c>
      <c r="R458" s="1">
        <f t="shared" si="85"/>
        <v>1</v>
      </c>
      <c r="S458" s="1" t="str">
        <f t="shared" si="87"/>
        <v>Slow</v>
      </c>
      <c r="T458" s="1" t="str">
        <f t="shared" si="88"/>
        <v>Ok</v>
      </c>
      <c r="U458" s="1" t="b">
        <f t="shared" si="89"/>
        <v>0</v>
      </c>
      <c r="V458" s="1">
        <f t="shared" si="90"/>
        <v>0</v>
      </c>
      <c r="W458" s="1" t="str">
        <f>VLOOKUP(K458,Master!$G$8:$H$12,2,1)</f>
        <v>Slow</v>
      </c>
      <c r="X458" s="1" t="str">
        <f>HLOOKUP(K458,Master!$F$3:$J$4,2,1)</f>
        <v>Slow</v>
      </c>
      <c r="Y458" s="1" t="s">
        <v>681</v>
      </c>
      <c r="Z458" s="1" t="s">
        <v>837</v>
      </c>
      <c r="AA458" s="1">
        <f>SEARCH("(",Sheet7!A458,1)</f>
        <v>10</v>
      </c>
      <c r="AB458" s="1">
        <f>SEARCH(")",Sheet7!A458,1)</f>
        <v>13</v>
      </c>
      <c r="AC458" s="1" t="str">
        <f>MID(Sheet7!A458,SEARCH("(",Sheet7!A458,1)+1,SEARCH(")",Sheet7!A458,1)-SEARCH("(",Sheet7!A458,1)-1)</f>
        <v>SA</v>
      </c>
      <c r="AD458" s="1">
        <f>SEARCH(" ",Sheet7!A458,1)</f>
        <v>3</v>
      </c>
      <c r="AE458" s="1" t="str">
        <f>LEFT(Sheet7!A458,SEARCH(" ",Sheet7!A458,1)-1)</f>
        <v>HH</v>
      </c>
      <c r="AF458" s="1" t="str">
        <f>MID(Sheet7!A458,SEARCH(" ",Sheet7!A458,1)+1,SEARCH("(",Sheet7!A458,1)-SEARCH(" ",Sheet7!A458,1)-2)</f>
        <v>Gibbs</v>
      </c>
      <c r="AG458" s="1">
        <f t="shared" si="91"/>
        <v>5</v>
      </c>
      <c r="AH458" s="1" t="str">
        <f t="shared" si="92"/>
        <v>GIBBS</v>
      </c>
      <c r="AI458" s="1" t="e">
        <f t="shared" si="86"/>
        <v>#N/A</v>
      </c>
    </row>
    <row r="459" spans="1:35" x14ac:dyDescent="0.3">
      <c r="A459" s="1">
        <v>458</v>
      </c>
      <c r="B459" s="2">
        <v>36327</v>
      </c>
      <c r="C459" t="s">
        <v>63</v>
      </c>
      <c r="D459" s="1">
        <v>113</v>
      </c>
      <c r="E459" s="1" t="s">
        <v>430</v>
      </c>
      <c r="F459" s="1">
        <v>193</v>
      </c>
      <c r="H459" s="1">
        <v>148</v>
      </c>
      <c r="I459" s="1">
        <v>9</v>
      </c>
      <c r="J459" s="1">
        <v>0</v>
      </c>
      <c r="K459" s="1">
        <v>76.349999999999994</v>
      </c>
      <c r="L459" s="1">
        <v>2</v>
      </c>
      <c r="M459" s="1" t="s">
        <v>31</v>
      </c>
      <c r="N459" s="1" t="s">
        <v>12</v>
      </c>
      <c r="O459" s="1">
        <f t="shared" si="82"/>
        <v>16</v>
      </c>
      <c r="P459" s="1">
        <f t="shared" si="83"/>
        <v>6</v>
      </c>
      <c r="Q459" s="1">
        <f t="shared" si="84"/>
        <v>1999</v>
      </c>
      <c r="R459" s="1">
        <f t="shared" si="85"/>
        <v>4</v>
      </c>
      <c r="S459" s="1" t="str">
        <f t="shared" si="87"/>
        <v>Slow</v>
      </c>
      <c r="T459" s="1" t="str">
        <f t="shared" si="88"/>
        <v>Ok</v>
      </c>
      <c r="U459" s="1" t="b">
        <f t="shared" si="89"/>
        <v>0</v>
      </c>
      <c r="V459" s="1">
        <f t="shared" si="90"/>
        <v>0</v>
      </c>
      <c r="W459" s="1" t="str">
        <f>VLOOKUP(K459,Master!$G$8:$H$12,2,1)</f>
        <v>Slow</v>
      </c>
      <c r="X459" s="1" t="str">
        <f>HLOOKUP(K459,Master!$F$3:$J$4,2,1)</f>
        <v>Slow</v>
      </c>
      <c r="Y459" s="1" t="s">
        <v>611</v>
      </c>
      <c r="Z459" s="1" t="s">
        <v>833</v>
      </c>
      <c r="AA459" s="1">
        <f>SEARCH("(",Sheet7!A459,1)</f>
        <v>13</v>
      </c>
      <c r="AB459" s="1">
        <f>SEARCH(")",Sheet7!A459,1)</f>
        <v>17</v>
      </c>
      <c r="AC459" s="1" t="str">
        <f>MID(Sheet7!A459,SEARCH("(",Sheet7!A459,1)+1,SEARCH(")",Sheet7!A459,1)-SEARCH("(",Sheet7!A459,1)-1)</f>
        <v>Pak</v>
      </c>
      <c r="AD459" s="1">
        <f>SEARCH(" ",Sheet7!A459,1)</f>
        <v>6</v>
      </c>
      <c r="AE459" s="1" t="str">
        <f>LEFT(Sheet7!A459,SEARCH(" ",Sheet7!A459,1)-1)</f>
        <v>Saeed</v>
      </c>
      <c r="AF459" s="1" t="str">
        <f>MID(Sheet7!A459,SEARCH(" ",Sheet7!A459,1)+1,SEARCH("(",Sheet7!A459,1)-SEARCH(" ",Sheet7!A459,1)-2)</f>
        <v>Anwar</v>
      </c>
      <c r="AG459" s="1">
        <f t="shared" si="91"/>
        <v>5</v>
      </c>
      <c r="AH459" s="1" t="str">
        <f t="shared" si="92"/>
        <v>ANWAR</v>
      </c>
      <c r="AI459" s="1" t="str">
        <f t="shared" si="86"/>
        <v>Saeed Anwar belongs to Pakistan</v>
      </c>
    </row>
    <row r="460" spans="1:35" x14ac:dyDescent="0.3">
      <c r="A460" s="1">
        <v>459</v>
      </c>
      <c r="B460" s="2">
        <v>36401</v>
      </c>
      <c r="C460" t="s">
        <v>60</v>
      </c>
      <c r="D460" s="1">
        <v>120</v>
      </c>
      <c r="E460" s="1" t="s">
        <v>432</v>
      </c>
      <c r="F460" s="1">
        <v>191</v>
      </c>
      <c r="H460" s="1">
        <v>141</v>
      </c>
      <c r="I460" s="1">
        <v>11</v>
      </c>
      <c r="J460" s="1">
        <v>2</v>
      </c>
      <c r="K460" s="1">
        <v>85.1</v>
      </c>
      <c r="L460" s="1">
        <v>1</v>
      </c>
      <c r="M460" s="1" t="s">
        <v>13</v>
      </c>
      <c r="N460" s="1" t="s">
        <v>242</v>
      </c>
      <c r="O460" s="1">
        <f t="shared" si="82"/>
        <v>29</v>
      </c>
      <c r="P460" s="1">
        <f t="shared" si="83"/>
        <v>8</v>
      </c>
      <c r="Q460" s="1">
        <f t="shared" si="84"/>
        <v>1999</v>
      </c>
      <c r="R460" s="1">
        <f t="shared" si="85"/>
        <v>1</v>
      </c>
      <c r="S460" s="1" t="str">
        <f t="shared" si="87"/>
        <v>Slow</v>
      </c>
      <c r="T460" s="1" t="str">
        <f t="shared" si="88"/>
        <v>Ok</v>
      </c>
      <c r="U460" s="1" t="b">
        <f t="shared" si="89"/>
        <v>0</v>
      </c>
      <c r="V460" s="1">
        <f t="shared" si="90"/>
        <v>0</v>
      </c>
      <c r="W460" s="1" t="str">
        <f>VLOOKUP(K460,Master!$G$8:$H$12,2,1)</f>
        <v>Slow</v>
      </c>
      <c r="X460" s="1" t="str">
        <f>HLOOKUP(K460,Master!$F$3:$J$4,2,1)</f>
        <v>Slow</v>
      </c>
      <c r="Y460" s="1" t="s">
        <v>635</v>
      </c>
      <c r="Z460" s="1" t="s">
        <v>4</v>
      </c>
      <c r="AA460" s="1">
        <f>SEARCH("(",Sheet7!A460,1)</f>
        <v>14</v>
      </c>
      <c r="AB460" s="1">
        <f>SEARCH(")",Sheet7!A460,1)</f>
        <v>20</v>
      </c>
      <c r="AC460" s="1" t="str">
        <f>MID(Sheet7!A460,SEARCH("(",Sheet7!A460,1)+1,SEARCH(")",Sheet7!A460,1)-SEARCH("(",Sheet7!A460,1)-1)</f>
        <v>India</v>
      </c>
      <c r="AD460" s="1">
        <f>SEARCH(" ",Sheet7!A460,1)</f>
        <v>3</v>
      </c>
      <c r="AE460" s="1" t="str">
        <f>LEFT(Sheet7!A460,SEARCH(" ",Sheet7!A460,1)-1)</f>
        <v>SR</v>
      </c>
      <c r="AF460" s="1" t="str">
        <f>MID(Sheet7!A460,SEARCH(" ",Sheet7!A460,1)+1,SEARCH("(",Sheet7!A460,1)-SEARCH(" ",Sheet7!A460,1)-2)</f>
        <v>Tendulkar</v>
      </c>
      <c r="AG460" s="1">
        <f t="shared" si="91"/>
        <v>9</v>
      </c>
      <c r="AH460" s="1" t="str">
        <f t="shared" si="92"/>
        <v>TENDULKAR</v>
      </c>
      <c r="AI460" s="1" t="e">
        <f t="shared" si="86"/>
        <v>#N/A</v>
      </c>
    </row>
    <row r="461" spans="1:35" x14ac:dyDescent="0.3">
      <c r="A461" s="1">
        <v>460</v>
      </c>
      <c r="B461" s="2">
        <v>36411</v>
      </c>
      <c r="C461" t="s">
        <v>173</v>
      </c>
      <c r="D461" s="1">
        <v>124</v>
      </c>
      <c r="E461" s="1" t="s">
        <v>432</v>
      </c>
      <c r="F461" s="1" t="s">
        <v>214</v>
      </c>
      <c r="H461" s="1">
        <v>93</v>
      </c>
      <c r="I461" s="1">
        <v>9</v>
      </c>
      <c r="J461" s="1">
        <v>8</v>
      </c>
      <c r="K461" s="1">
        <v>133.33000000000001</v>
      </c>
      <c r="L461" s="1">
        <v>2</v>
      </c>
      <c r="M461" s="1" t="s">
        <v>4</v>
      </c>
      <c r="N461" s="1" t="s">
        <v>266</v>
      </c>
      <c r="O461" s="1">
        <f t="shared" si="82"/>
        <v>8</v>
      </c>
      <c r="P461" s="1">
        <f t="shared" si="83"/>
        <v>9</v>
      </c>
      <c r="Q461" s="1">
        <f t="shared" si="84"/>
        <v>1999</v>
      </c>
      <c r="R461" s="1">
        <f t="shared" si="85"/>
        <v>4</v>
      </c>
      <c r="S461" s="1" t="str">
        <f t="shared" si="87"/>
        <v>Ok</v>
      </c>
      <c r="T461" s="1" t="str">
        <f t="shared" si="88"/>
        <v>Ok</v>
      </c>
      <c r="U461" s="1" t="b">
        <f t="shared" si="89"/>
        <v>1</v>
      </c>
      <c r="V461" s="1">
        <f t="shared" si="90"/>
        <v>1</v>
      </c>
      <c r="W461" s="1" t="str">
        <f>VLOOKUP(K461,Master!$G$8:$H$12,2,1)</f>
        <v>Ok</v>
      </c>
      <c r="X461" s="1" t="str">
        <f>HLOOKUP(K461,Master!$F$3:$J$4,2,1)</f>
        <v>Ok</v>
      </c>
      <c r="Y461" s="1" t="s">
        <v>685</v>
      </c>
      <c r="Z461" s="1" t="s">
        <v>831</v>
      </c>
      <c r="AA461" s="1">
        <f>SEARCH("(",Sheet7!A461,1)</f>
        <v>11</v>
      </c>
      <c r="AB461" s="1">
        <f>SEARCH(")",Sheet7!A461,1)</f>
        <v>14</v>
      </c>
      <c r="AC461" s="1" t="str">
        <f>MID(Sheet7!A461,SEARCH("(",Sheet7!A461,1)+1,SEARCH(")",Sheet7!A461,1)-SEARCH("(",Sheet7!A461,1)-1)</f>
        <v>WI</v>
      </c>
      <c r="AD461" s="1">
        <f>SEARCH(" ",Sheet7!A461,1)</f>
        <v>3</v>
      </c>
      <c r="AE461" s="1" t="str">
        <f>LEFT(Sheet7!A461,SEARCH(" ",Sheet7!A461,1)-1)</f>
        <v>RL</v>
      </c>
      <c r="AF461" s="1" t="str">
        <f>MID(Sheet7!A461,SEARCH(" ",Sheet7!A461,1)+1,SEARCH("(",Sheet7!A461,1)-SEARCH(" ",Sheet7!A461,1)-2)</f>
        <v>Powell</v>
      </c>
      <c r="AG461" s="1">
        <f t="shared" si="91"/>
        <v>6</v>
      </c>
      <c r="AH461" s="1" t="str">
        <f t="shared" si="92"/>
        <v>POWELL</v>
      </c>
      <c r="AI461" s="1" t="str">
        <f t="shared" si="86"/>
        <v>RL Powell belongs to West Indies</v>
      </c>
    </row>
    <row r="462" spans="1:35" x14ac:dyDescent="0.3">
      <c r="A462" s="1">
        <v>461</v>
      </c>
      <c r="B462" s="2">
        <v>36411</v>
      </c>
      <c r="C462" t="s">
        <v>230</v>
      </c>
      <c r="D462" s="1">
        <v>103</v>
      </c>
      <c r="E462" s="1" t="s">
        <v>430</v>
      </c>
      <c r="F462" s="1" t="s">
        <v>214</v>
      </c>
      <c r="H462" s="1">
        <v>124</v>
      </c>
      <c r="I462" s="1">
        <v>8</v>
      </c>
      <c r="J462" s="1">
        <v>2</v>
      </c>
      <c r="K462" s="1">
        <v>83.06</v>
      </c>
      <c r="L462" s="1">
        <v>1</v>
      </c>
      <c r="M462" s="1" t="s">
        <v>11</v>
      </c>
      <c r="N462" s="1" t="s">
        <v>266</v>
      </c>
      <c r="O462" s="1">
        <f t="shared" si="82"/>
        <v>8</v>
      </c>
      <c r="P462" s="1">
        <f t="shared" si="83"/>
        <v>9</v>
      </c>
      <c r="Q462" s="1">
        <f t="shared" si="84"/>
        <v>1999</v>
      </c>
      <c r="R462" s="1">
        <f t="shared" si="85"/>
        <v>4</v>
      </c>
      <c r="S462" s="1" t="str">
        <f t="shared" si="87"/>
        <v>Slow</v>
      </c>
      <c r="T462" s="1" t="str">
        <f t="shared" si="88"/>
        <v>Ok</v>
      </c>
      <c r="U462" s="1" t="b">
        <f t="shared" si="89"/>
        <v>0</v>
      </c>
      <c r="V462" s="1">
        <f t="shared" si="90"/>
        <v>0</v>
      </c>
      <c r="W462" s="1" t="str">
        <f>VLOOKUP(K462,Master!$G$8:$H$12,2,1)</f>
        <v>Slow</v>
      </c>
      <c r="X462" s="1" t="str">
        <f>HLOOKUP(K462,Master!$F$3:$J$4,2,1)</f>
        <v>Slow</v>
      </c>
      <c r="Y462" s="1" t="s">
        <v>663</v>
      </c>
      <c r="Z462" s="1" t="s">
        <v>4</v>
      </c>
      <c r="AA462" s="1">
        <f>SEARCH("(",Sheet7!A462,1)</f>
        <v>10</v>
      </c>
      <c r="AB462" s="1">
        <f>SEARCH(")",Sheet7!A462,1)</f>
        <v>16</v>
      </c>
      <c r="AC462" s="1" t="str">
        <f>MID(Sheet7!A462,SEARCH("(",Sheet7!A462,1)+1,SEARCH(")",Sheet7!A462,1)-SEARCH("(",Sheet7!A462,1)-1)</f>
        <v>India</v>
      </c>
      <c r="AD462" s="1">
        <f>SEARCH(" ",Sheet7!A462,1)</f>
        <v>2</v>
      </c>
      <c r="AE462" s="1" t="str">
        <f>LEFT(Sheet7!A462,SEARCH(" ",Sheet7!A462,1)-1)</f>
        <v>R</v>
      </c>
      <c r="AF462" s="1" t="str">
        <f>MID(Sheet7!A462,SEARCH(" ",Sheet7!A462,1)+1,SEARCH("(",Sheet7!A462,1)-SEARCH(" ",Sheet7!A462,1)-2)</f>
        <v>Dravid</v>
      </c>
      <c r="AG462" s="1">
        <f t="shared" si="91"/>
        <v>6</v>
      </c>
      <c r="AH462" s="1" t="str">
        <f t="shared" si="92"/>
        <v>DRAVID</v>
      </c>
      <c r="AI462" s="1" t="e">
        <f t="shared" si="86"/>
        <v>#N/A</v>
      </c>
    </row>
    <row r="463" spans="1:35" x14ac:dyDescent="0.3">
      <c r="A463" s="1">
        <v>462</v>
      </c>
      <c r="B463" s="2">
        <v>36421</v>
      </c>
      <c r="C463" t="s">
        <v>249</v>
      </c>
      <c r="D463" s="1">
        <v>104</v>
      </c>
      <c r="E463" s="1" t="s">
        <v>430</v>
      </c>
      <c r="F463" s="1" t="s">
        <v>214</v>
      </c>
      <c r="H463" s="1">
        <v>114</v>
      </c>
      <c r="I463" s="1">
        <v>13</v>
      </c>
      <c r="J463" s="1">
        <v>0</v>
      </c>
      <c r="K463" s="1">
        <v>91.22</v>
      </c>
      <c r="L463" s="1">
        <v>1</v>
      </c>
      <c r="M463" s="1" t="s">
        <v>11</v>
      </c>
      <c r="N463" s="1" t="s">
        <v>26</v>
      </c>
      <c r="O463" s="1">
        <f t="shared" si="82"/>
        <v>18</v>
      </c>
      <c r="P463" s="1">
        <f t="shared" si="83"/>
        <v>9</v>
      </c>
      <c r="Q463" s="1">
        <f t="shared" si="84"/>
        <v>1999</v>
      </c>
      <c r="R463" s="1">
        <f t="shared" si="85"/>
        <v>7</v>
      </c>
      <c r="S463" s="1" t="str">
        <f t="shared" si="87"/>
        <v>Slow</v>
      </c>
      <c r="T463" s="1" t="str">
        <f t="shared" si="88"/>
        <v>Ok</v>
      </c>
      <c r="U463" s="1" t="b">
        <f t="shared" si="89"/>
        <v>0</v>
      </c>
      <c r="V463" s="1">
        <f t="shared" si="90"/>
        <v>0</v>
      </c>
      <c r="W463" s="1" t="str">
        <f>VLOOKUP(K463,Master!$G$8:$H$12,2,1)</f>
        <v>Slow</v>
      </c>
      <c r="X463" s="1" t="str">
        <f>HLOOKUP(K463,Master!$F$3:$J$4,2,1)</f>
        <v>Slow</v>
      </c>
      <c r="Y463" s="1" t="s">
        <v>678</v>
      </c>
      <c r="Z463" s="1" t="s">
        <v>833</v>
      </c>
      <c r="AA463" s="1">
        <f>SEARCH("(",Sheet7!A463,1)</f>
        <v>17</v>
      </c>
      <c r="AB463" s="1">
        <f>SEARCH(")",Sheet7!A463,1)</f>
        <v>21</v>
      </c>
      <c r="AC463" s="1" t="str">
        <f>MID(Sheet7!A463,SEARCH("(",Sheet7!A463,1)+1,SEARCH(")",Sheet7!A463,1)-SEARCH("(",Sheet7!A463,1)-1)</f>
        <v>Pak</v>
      </c>
      <c r="AD463" s="1">
        <f>SEARCH(" ",Sheet7!A463,1)</f>
        <v>9</v>
      </c>
      <c r="AE463" s="1" t="str">
        <f>LEFT(Sheet7!A463,SEARCH(" ",Sheet7!A463,1)-1)</f>
        <v>Mohammad</v>
      </c>
      <c r="AF463" s="1" t="str">
        <f>MID(Sheet7!A463,SEARCH(" ",Sheet7!A463,1)+1,SEARCH("(",Sheet7!A463,1)-SEARCH(" ",Sheet7!A463,1)-2)</f>
        <v>Yousuf</v>
      </c>
      <c r="AG463" s="1">
        <f t="shared" si="91"/>
        <v>6</v>
      </c>
      <c r="AH463" s="1" t="str">
        <f t="shared" si="92"/>
        <v>YOUSUF</v>
      </c>
      <c r="AI463" s="1" t="str">
        <f t="shared" si="86"/>
        <v>Mohammad Yousuf belongs to Pakistan</v>
      </c>
    </row>
    <row r="464" spans="1:35" x14ac:dyDescent="0.3">
      <c r="A464" s="1">
        <v>463</v>
      </c>
      <c r="B464" s="2">
        <v>36431</v>
      </c>
      <c r="C464" t="s">
        <v>129</v>
      </c>
      <c r="D464" s="1">
        <v>101</v>
      </c>
      <c r="E464" s="1" t="s">
        <v>430</v>
      </c>
      <c r="F464" s="1">
        <v>150</v>
      </c>
      <c r="H464" s="1">
        <v>105</v>
      </c>
      <c r="I464" s="1">
        <v>11</v>
      </c>
      <c r="J464" s="1">
        <v>4</v>
      </c>
      <c r="K464" s="1">
        <v>96.19</v>
      </c>
      <c r="L464" s="1">
        <v>2</v>
      </c>
      <c r="M464" s="1" t="s">
        <v>7</v>
      </c>
      <c r="N464" s="1" t="s">
        <v>199</v>
      </c>
      <c r="O464" s="1">
        <f t="shared" si="82"/>
        <v>28</v>
      </c>
      <c r="P464" s="1">
        <f t="shared" si="83"/>
        <v>9</v>
      </c>
      <c r="Q464" s="1">
        <f t="shared" si="84"/>
        <v>1999</v>
      </c>
      <c r="R464" s="1">
        <f t="shared" si="85"/>
        <v>3</v>
      </c>
      <c r="S464" s="1" t="str">
        <f t="shared" si="87"/>
        <v>Slow</v>
      </c>
      <c r="T464" s="1" t="str">
        <f t="shared" si="88"/>
        <v>Ok</v>
      </c>
      <c r="U464" s="1" t="b">
        <f t="shared" si="89"/>
        <v>0</v>
      </c>
      <c r="V464" s="1">
        <f t="shared" si="90"/>
        <v>0</v>
      </c>
      <c r="W464" s="1" t="str">
        <f>VLOOKUP(K464,Master!$G$8:$H$12,2,1)</f>
        <v>Slow</v>
      </c>
      <c r="X464" s="1" t="str">
        <f>HLOOKUP(K464,Master!$F$3:$J$4,2,1)</f>
        <v>Slow</v>
      </c>
      <c r="Y464" s="1" t="s">
        <v>682</v>
      </c>
      <c r="Z464" s="1" t="s">
        <v>837</v>
      </c>
      <c r="AA464" s="1">
        <f>SEARCH("(",Sheet7!A464,1)</f>
        <v>12</v>
      </c>
      <c r="AB464" s="1">
        <f>SEARCH(")",Sheet7!A464,1)</f>
        <v>15</v>
      </c>
      <c r="AC464" s="1" t="str">
        <f>MID(Sheet7!A464,SEARCH("(",Sheet7!A464,1)+1,SEARCH(")",Sheet7!A464,1)-SEARCH("(",Sheet7!A464,1)-1)</f>
        <v>SA</v>
      </c>
      <c r="AD464" s="1">
        <f>SEARCH(" ",Sheet7!A464,1)</f>
        <v>2</v>
      </c>
      <c r="AE464" s="1" t="str">
        <f>LEFT(Sheet7!A464,SEARCH(" ",Sheet7!A464,1)-1)</f>
        <v>L</v>
      </c>
      <c r="AF464" s="1" t="str">
        <f>MID(Sheet7!A464,SEARCH(" ",Sheet7!A464,1)+1,SEARCH("(",Sheet7!A464,1)-SEARCH(" ",Sheet7!A464,1)-2)</f>
        <v>Klusener</v>
      </c>
      <c r="AG464" s="1">
        <f t="shared" si="91"/>
        <v>8</v>
      </c>
      <c r="AH464" s="1" t="str">
        <f t="shared" si="92"/>
        <v>KLUSENER</v>
      </c>
      <c r="AI464" s="1" t="e">
        <f t="shared" si="86"/>
        <v>#N/A</v>
      </c>
    </row>
    <row r="465" spans="1:35" x14ac:dyDescent="0.3">
      <c r="A465" s="1">
        <v>464</v>
      </c>
      <c r="B465" s="2">
        <v>36434</v>
      </c>
      <c r="C465" t="s">
        <v>218</v>
      </c>
      <c r="D465" s="1">
        <v>139</v>
      </c>
      <c r="E465" s="1" t="s">
        <v>432</v>
      </c>
      <c r="F465" s="1">
        <v>197</v>
      </c>
      <c r="H465" s="1">
        <v>147</v>
      </c>
      <c r="I465" s="1">
        <v>11</v>
      </c>
      <c r="J465" s="1">
        <v>5</v>
      </c>
      <c r="K465" s="1">
        <v>94.55</v>
      </c>
      <c r="L465" s="1">
        <v>1</v>
      </c>
      <c r="M465" s="1" t="s">
        <v>7</v>
      </c>
      <c r="N465" s="1" t="s">
        <v>199</v>
      </c>
      <c r="O465" s="1">
        <f t="shared" si="82"/>
        <v>1</v>
      </c>
      <c r="P465" s="1">
        <f t="shared" si="83"/>
        <v>10</v>
      </c>
      <c r="Q465" s="1">
        <f t="shared" si="84"/>
        <v>1999</v>
      </c>
      <c r="R465" s="1">
        <f t="shared" si="85"/>
        <v>6</v>
      </c>
      <c r="S465" s="1" t="str">
        <f t="shared" si="87"/>
        <v>Slow</v>
      </c>
      <c r="T465" s="1" t="str">
        <f t="shared" si="88"/>
        <v>Ok</v>
      </c>
      <c r="U465" s="1" t="b">
        <f t="shared" si="89"/>
        <v>0</v>
      </c>
      <c r="V465" s="1">
        <f t="shared" si="90"/>
        <v>0</v>
      </c>
      <c r="W465" s="1" t="str">
        <f>VLOOKUP(K465,Master!$G$8:$H$12,2,1)</f>
        <v>Slow</v>
      </c>
      <c r="X465" s="1" t="str">
        <f>HLOOKUP(K465,Master!$F$3:$J$4,2,1)</f>
        <v>Slow</v>
      </c>
      <c r="Y465" s="1" t="s">
        <v>665</v>
      </c>
      <c r="Z465" s="1" t="s">
        <v>4</v>
      </c>
      <c r="AA465" s="1">
        <f>SEARCH("(",Sheet7!A465,1)</f>
        <v>12</v>
      </c>
      <c r="AB465" s="1">
        <f>SEARCH(")",Sheet7!A465,1)</f>
        <v>18</v>
      </c>
      <c r="AC465" s="1" t="str">
        <f>MID(Sheet7!A465,SEARCH("(",Sheet7!A465,1)+1,SEARCH(")",Sheet7!A465,1)-SEARCH("(",Sheet7!A465,1)-1)</f>
        <v>India</v>
      </c>
      <c r="AD465" s="1">
        <f>SEARCH(" ",Sheet7!A465,1)</f>
        <v>3</v>
      </c>
      <c r="AE465" s="1" t="str">
        <f>LEFT(Sheet7!A465,SEARCH(" ",Sheet7!A465,1)-1)</f>
        <v>SC</v>
      </c>
      <c r="AF465" s="1" t="str">
        <f>MID(Sheet7!A465,SEARCH(" ",Sheet7!A465,1)+1,SEARCH("(",Sheet7!A465,1)-SEARCH(" ",Sheet7!A465,1)-2)</f>
        <v>Ganguly</v>
      </c>
      <c r="AG465" s="1">
        <f t="shared" si="91"/>
        <v>7</v>
      </c>
      <c r="AH465" s="1" t="str">
        <f t="shared" si="92"/>
        <v>GANGULY</v>
      </c>
      <c r="AI465" s="1" t="e">
        <f t="shared" si="86"/>
        <v>#N/A</v>
      </c>
    </row>
    <row r="466" spans="1:35" x14ac:dyDescent="0.3">
      <c r="A466" s="1">
        <v>465</v>
      </c>
      <c r="B466" s="2">
        <v>36442</v>
      </c>
      <c r="C466" t="s">
        <v>224</v>
      </c>
      <c r="D466" s="1">
        <v>117</v>
      </c>
      <c r="E466" s="1" t="s">
        <v>432</v>
      </c>
      <c r="F466" s="1" t="s">
        <v>214</v>
      </c>
      <c r="H466" s="1">
        <v>62</v>
      </c>
      <c r="I466" s="1">
        <v>18</v>
      </c>
      <c r="J466" s="1">
        <v>4</v>
      </c>
      <c r="K466" s="1">
        <v>188.7</v>
      </c>
      <c r="L466" s="1">
        <v>1</v>
      </c>
      <c r="M466" s="1" t="s">
        <v>47</v>
      </c>
      <c r="N466" s="1" t="s">
        <v>19</v>
      </c>
      <c r="O466" s="1">
        <f t="shared" si="82"/>
        <v>9</v>
      </c>
      <c r="P466" s="1">
        <f t="shared" si="83"/>
        <v>10</v>
      </c>
      <c r="Q466" s="1">
        <f t="shared" si="84"/>
        <v>1999</v>
      </c>
      <c r="R466" s="1">
        <f t="shared" si="85"/>
        <v>7</v>
      </c>
      <c r="S466" s="1" t="str">
        <f t="shared" si="87"/>
        <v>Great</v>
      </c>
      <c r="T466" s="1" t="str">
        <f t="shared" si="88"/>
        <v>Ok</v>
      </c>
      <c r="U466" s="1" t="b">
        <f t="shared" si="89"/>
        <v>0</v>
      </c>
      <c r="V466" s="1">
        <f t="shared" si="90"/>
        <v>1</v>
      </c>
      <c r="W466" s="1" t="str">
        <f>VLOOKUP(K466,Master!$G$8:$H$12,2,1)</f>
        <v>Great</v>
      </c>
      <c r="X466" s="1" t="str">
        <f>HLOOKUP(K466,Master!$F$3:$J$4,2,1)</f>
        <v>Great</v>
      </c>
      <c r="Y466" s="1" t="s">
        <v>626</v>
      </c>
      <c r="Z466" s="1" t="s">
        <v>831</v>
      </c>
      <c r="AA466" s="1">
        <f>SEARCH("(",Sheet7!A466,1)</f>
        <v>9</v>
      </c>
      <c r="AB466" s="1">
        <f>SEARCH(")",Sheet7!A466,1)</f>
        <v>12</v>
      </c>
      <c r="AC466" s="1" t="str">
        <f>MID(Sheet7!A466,SEARCH("(",Sheet7!A466,1)+1,SEARCH(")",Sheet7!A466,1)-SEARCH("(",Sheet7!A466,1)-1)</f>
        <v>WI</v>
      </c>
      <c r="AD466" s="1">
        <f>SEARCH(" ",Sheet7!A466,1)</f>
        <v>3</v>
      </c>
      <c r="AE466" s="1" t="str">
        <f>LEFT(Sheet7!A466,SEARCH(" ",Sheet7!A466,1)-1)</f>
        <v>BC</v>
      </c>
      <c r="AF466" s="1" t="str">
        <f>MID(Sheet7!A466,SEARCH(" ",Sheet7!A466,1)+1,SEARCH("(",Sheet7!A466,1)-SEARCH(" ",Sheet7!A466,1)-2)</f>
        <v>Lara</v>
      </c>
      <c r="AG466" s="1">
        <f t="shared" si="91"/>
        <v>4</v>
      </c>
      <c r="AH466" s="1" t="str">
        <f t="shared" si="92"/>
        <v>LARA</v>
      </c>
      <c r="AI466" s="1" t="str">
        <f t="shared" si="86"/>
        <v>BC Lara belongs to West Indies</v>
      </c>
    </row>
    <row r="467" spans="1:35" x14ac:dyDescent="0.3">
      <c r="A467" s="1">
        <v>466</v>
      </c>
      <c r="B467" s="2">
        <v>36454</v>
      </c>
      <c r="C467" t="s">
        <v>197</v>
      </c>
      <c r="D467" s="1">
        <v>110</v>
      </c>
      <c r="E467" s="1" t="s">
        <v>432</v>
      </c>
      <c r="F467" s="1">
        <v>165</v>
      </c>
      <c r="H467" s="1">
        <v>124</v>
      </c>
      <c r="I467" s="1">
        <v>13</v>
      </c>
      <c r="J467" s="1">
        <v>2</v>
      </c>
      <c r="K467" s="1">
        <v>88.7</v>
      </c>
      <c r="L467" s="1">
        <v>2</v>
      </c>
      <c r="M467" s="1" t="s">
        <v>18</v>
      </c>
      <c r="N467" s="1" t="s">
        <v>8</v>
      </c>
      <c r="O467" s="1">
        <f t="shared" si="82"/>
        <v>21</v>
      </c>
      <c r="P467" s="1">
        <f t="shared" si="83"/>
        <v>10</v>
      </c>
      <c r="Q467" s="1">
        <f t="shared" si="84"/>
        <v>1999</v>
      </c>
      <c r="R467" s="1">
        <f t="shared" si="85"/>
        <v>5</v>
      </c>
      <c r="S467" s="1" t="str">
        <f t="shared" si="87"/>
        <v>Slow</v>
      </c>
      <c r="T467" s="1" t="str">
        <f t="shared" si="88"/>
        <v>Ok</v>
      </c>
      <c r="U467" s="1" t="b">
        <f t="shared" si="89"/>
        <v>0</v>
      </c>
      <c r="V467" s="1">
        <f t="shared" si="90"/>
        <v>0</v>
      </c>
      <c r="W467" s="1" t="str">
        <f>VLOOKUP(K467,Master!$G$8:$H$12,2,1)</f>
        <v>Slow</v>
      </c>
      <c r="X467" s="1" t="str">
        <f>HLOOKUP(K467,Master!$F$3:$J$4,2,1)</f>
        <v>Slow</v>
      </c>
      <c r="Y467" s="1" t="s">
        <v>679</v>
      </c>
      <c r="Z467" s="1" t="s">
        <v>836</v>
      </c>
      <c r="AA467" s="1">
        <f>SEARCH("(",Sheet7!A467,1)</f>
        <v>12</v>
      </c>
      <c r="AB467" s="1">
        <f>SEARCH(")",Sheet7!A467,1)</f>
        <v>16</v>
      </c>
      <c r="AC467" s="1" t="str">
        <f>MID(Sheet7!A467,SEARCH("(",Sheet7!A467,1)+1,SEARCH(")",Sheet7!A467,1)-SEARCH("(",Sheet7!A467,1)-1)</f>
        <v>Zim</v>
      </c>
      <c r="AD467" s="1">
        <f>SEARCH(" ",Sheet7!A467,1)</f>
        <v>3</v>
      </c>
      <c r="AE467" s="1" t="str">
        <f>LEFT(Sheet7!A467,SEARCH(" ",Sheet7!A467,1)-1)</f>
        <v>NC</v>
      </c>
      <c r="AF467" s="1" t="str">
        <f>MID(Sheet7!A467,SEARCH(" ",Sheet7!A467,1)+1,SEARCH("(",Sheet7!A467,1)-SEARCH(" ",Sheet7!A467,1)-2)</f>
        <v>Johnson</v>
      </c>
      <c r="AG467" s="1">
        <f t="shared" si="91"/>
        <v>7</v>
      </c>
      <c r="AH467" s="1" t="str">
        <f t="shared" si="92"/>
        <v>JOHNSON</v>
      </c>
      <c r="AI467" s="1" t="e">
        <f t="shared" si="86"/>
        <v>#N/A</v>
      </c>
    </row>
    <row r="468" spans="1:35" x14ac:dyDescent="0.3">
      <c r="A468" s="1">
        <v>467</v>
      </c>
      <c r="B468" s="2">
        <v>36454</v>
      </c>
      <c r="C468" t="s">
        <v>67</v>
      </c>
      <c r="D468" s="1">
        <v>106</v>
      </c>
      <c r="E468" s="1" t="s">
        <v>432</v>
      </c>
      <c r="F468" s="1">
        <v>137</v>
      </c>
      <c r="H468" s="1">
        <v>97</v>
      </c>
      <c r="I468" s="1">
        <v>11</v>
      </c>
      <c r="J468" s="1">
        <v>2</v>
      </c>
      <c r="K468" s="1">
        <v>109.27</v>
      </c>
      <c r="L468" s="1">
        <v>1</v>
      </c>
      <c r="M468" s="1" t="s">
        <v>7</v>
      </c>
      <c r="N468" s="1" t="s">
        <v>8</v>
      </c>
      <c r="O468" s="1">
        <f t="shared" si="82"/>
        <v>21</v>
      </c>
      <c r="P468" s="1">
        <f t="shared" si="83"/>
        <v>10</v>
      </c>
      <c r="Q468" s="1">
        <f t="shared" si="84"/>
        <v>1999</v>
      </c>
      <c r="R468" s="1">
        <f t="shared" si="85"/>
        <v>5</v>
      </c>
      <c r="S468" s="1" t="str">
        <f t="shared" si="87"/>
        <v>Ok</v>
      </c>
      <c r="T468" s="1" t="str">
        <f t="shared" si="88"/>
        <v>Ok</v>
      </c>
      <c r="U468" s="1" t="b">
        <f t="shared" si="89"/>
        <v>0</v>
      </c>
      <c r="V468" s="1">
        <f t="shared" si="90"/>
        <v>0</v>
      </c>
      <c r="W468" s="1" t="str">
        <f>VLOOKUP(K468,Master!$G$8:$H$12,2,1)</f>
        <v>Ok</v>
      </c>
      <c r="X468" s="1" t="str">
        <f>HLOOKUP(K468,Master!$F$3:$J$4,2,1)</f>
        <v>Ok</v>
      </c>
      <c r="Y468" s="1" t="s">
        <v>628</v>
      </c>
      <c r="Z468" s="1" t="s">
        <v>834</v>
      </c>
      <c r="AA468" s="1">
        <f>SEARCH("(",Sheet7!A468,1)</f>
        <v>10</v>
      </c>
      <c r="AB468" s="1">
        <f>SEARCH(")",Sheet7!A468,1)</f>
        <v>14</v>
      </c>
      <c r="AC468" s="1" t="str">
        <f>MID(Sheet7!A468,SEARCH("(",Sheet7!A468,1)+1,SEARCH(")",Sheet7!A468,1)-SEARCH("(",Sheet7!A468,1)-1)</f>
        <v>Aus</v>
      </c>
      <c r="AD468" s="1">
        <f>SEARCH(" ",Sheet7!A468,1)</f>
        <v>3</v>
      </c>
      <c r="AE468" s="1" t="str">
        <f>LEFT(Sheet7!A468,SEARCH(" ",Sheet7!A468,1)-1)</f>
        <v>ME</v>
      </c>
      <c r="AF468" s="1" t="str">
        <f>MID(Sheet7!A468,SEARCH(" ",Sheet7!A468,1)+1,SEARCH("(",Sheet7!A468,1)-SEARCH(" ",Sheet7!A468,1)-2)</f>
        <v>Waugh</v>
      </c>
      <c r="AG468" s="1">
        <f t="shared" si="91"/>
        <v>5</v>
      </c>
      <c r="AH468" s="1" t="str">
        <f t="shared" si="92"/>
        <v>WAUGH</v>
      </c>
      <c r="AI468" s="1" t="str">
        <f t="shared" si="86"/>
        <v>ME Waugh belongs to Australia</v>
      </c>
    </row>
    <row r="469" spans="1:35" x14ac:dyDescent="0.3">
      <c r="A469" s="1">
        <v>468</v>
      </c>
      <c r="B469" s="2">
        <v>36469</v>
      </c>
      <c r="C469" t="s">
        <v>73</v>
      </c>
      <c r="D469" s="1">
        <v>120</v>
      </c>
      <c r="E469" s="1" t="s">
        <v>432</v>
      </c>
      <c r="F469" s="1">
        <v>202</v>
      </c>
      <c r="H469" s="1">
        <v>136</v>
      </c>
      <c r="I469" s="1">
        <v>12</v>
      </c>
      <c r="J469" s="1">
        <v>2</v>
      </c>
      <c r="K469" s="1">
        <v>88.23</v>
      </c>
      <c r="L469" s="1">
        <v>1</v>
      </c>
      <c r="M469" s="1" t="s">
        <v>4</v>
      </c>
      <c r="N469" s="1" t="s">
        <v>38</v>
      </c>
      <c r="O469" s="1">
        <f t="shared" si="82"/>
        <v>5</v>
      </c>
      <c r="P469" s="1">
        <f t="shared" si="83"/>
        <v>11</v>
      </c>
      <c r="Q469" s="1">
        <f t="shared" si="84"/>
        <v>1999</v>
      </c>
      <c r="R469" s="1">
        <f t="shared" si="85"/>
        <v>6</v>
      </c>
      <c r="S469" s="1" t="str">
        <f t="shared" si="87"/>
        <v>Slow</v>
      </c>
      <c r="T469" s="1" t="str">
        <f t="shared" si="88"/>
        <v>Ok</v>
      </c>
      <c r="U469" s="1" t="b">
        <f t="shared" si="89"/>
        <v>0</v>
      </c>
      <c r="V469" s="1">
        <f t="shared" si="90"/>
        <v>0</v>
      </c>
      <c r="W469" s="1" t="str">
        <f>VLOOKUP(K469,Master!$G$8:$H$12,2,1)</f>
        <v>Slow</v>
      </c>
      <c r="X469" s="1" t="str">
        <f>HLOOKUP(K469,Master!$F$3:$J$4,2,1)</f>
        <v>Slow</v>
      </c>
      <c r="Y469" s="1" t="s">
        <v>649</v>
      </c>
      <c r="Z469" s="1" t="s">
        <v>832</v>
      </c>
      <c r="AA469" s="1">
        <f>SEARCH("(",Sheet7!A469,1)</f>
        <v>10</v>
      </c>
      <c r="AB469" s="1">
        <f>SEARCH(")",Sheet7!A469,1)</f>
        <v>13</v>
      </c>
      <c r="AC469" s="1" t="str">
        <f>MID(Sheet7!A469,SEARCH("(",Sheet7!A469,1)+1,SEARCH(")",Sheet7!A469,1)-SEARCH("(",Sheet7!A469,1)-1)</f>
        <v>NZ</v>
      </c>
      <c r="AD469" s="1">
        <f>SEARCH(" ",Sheet7!A469,1)</f>
        <v>3</v>
      </c>
      <c r="AE469" s="1" t="str">
        <f>LEFT(Sheet7!A469,SEARCH(" ",Sheet7!A469,1)-1)</f>
        <v>NJ</v>
      </c>
      <c r="AF469" s="1" t="str">
        <f>MID(Sheet7!A469,SEARCH(" ",Sheet7!A469,1)+1,SEARCH("(",Sheet7!A469,1)-SEARCH(" ",Sheet7!A469,1)-2)</f>
        <v>Astle</v>
      </c>
      <c r="AG469" s="1">
        <f t="shared" si="91"/>
        <v>5</v>
      </c>
      <c r="AH469" s="1" t="str">
        <f t="shared" si="92"/>
        <v>ASTLE</v>
      </c>
      <c r="AI469" s="1" t="str">
        <f t="shared" si="86"/>
        <v>NJ Astle belongs to New Zealand</v>
      </c>
    </row>
    <row r="470" spans="1:35" x14ac:dyDescent="0.3">
      <c r="A470" s="1">
        <v>469</v>
      </c>
      <c r="B470" s="2">
        <v>36472</v>
      </c>
      <c r="C470" t="s">
        <v>60</v>
      </c>
      <c r="D470" s="1">
        <v>186</v>
      </c>
      <c r="E470" s="1" t="s">
        <v>430</v>
      </c>
      <c r="F470" s="1">
        <v>221</v>
      </c>
      <c r="H470" s="1">
        <v>150</v>
      </c>
      <c r="I470" s="1">
        <v>20</v>
      </c>
      <c r="J470" s="1">
        <v>3</v>
      </c>
      <c r="K470" s="1">
        <v>124</v>
      </c>
      <c r="L470" s="1">
        <v>1</v>
      </c>
      <c r="M470" s="2" t="s">
        <v>31</v>
      </c>
      <c r="N470" s="1" t="s">
        <v>17</v>
      </c>
      <c r="O470" s="1">
        <f t="shared" si="82"/>
        <v>8</v>
      </c>
      <c r="P470" s="1">
        <f t="shared" si="83"/>
        <v>11</v>
      </c>
      <c r="Q470" s="1">
        <f t="shared" si="84"/>
        <v>1999</v>
      </c>
      <c r="R470" s="1">
        <f t="shared" si="85"/>
        <v>2</v>
      </c>
      <c r="S470" s="1" t="str">
        <f t="shared" si="87"/>
        <v>Ok</v>
      </c>
      <c r="T470" s="1" t="str">
        <f t="shared" si="88"/>
        <v>Ok</v>
      </c>
      <c r="U470" s="1" t="b">
        <f t="shared" si="89"/>
        <v>1</v>
      </c>
      <c r="V470" s="1">
        <f t="shared" si="90"/>
        <v>1</v>
      </c>
      <c r="W470" s="1" t="str">
        <f>VLOOKUP(K470,Master!$G$8:$H$12,2,1)</f>
        <v>Ok</v>
      </c>
      <c r="X470" s="1" t="str">
        <f>HLOOKUP(K470,Master!$F$3:$J$4,2,1)</f>
        <v>Ok</v>
      </c>
      <c r="Y470" s="1" t="s">
        <v>635</v>
      </c>
      <c r="Z470" s="1" t="s">
        <v>4</v>
      </c>
      <c r="AA470" s="1">
        <f>SEARCH("(",Sheet7!A470,1)</f>
        <v>14</v>
      </c>
      <c r="AB470" s="1">
        <f>SEARCH(")",Sheet7!A470,1)</f>
        <v>20</v>
      </c>
      <c r="AC470" s="1" t="str">
        <f>MID(Sheet7!A470,SEARCH("(",Sheet7!A470,1)+1,SEARCH(")",Sheet7!A470,1)-SEARCH("(",Sheet7!A470,1)-1)</f>
        <v>India</v>
      </c>
      <c r="AD470" s="1">
        <f>SEARCH(" ",Sheet7!A470,1)</f>
        <v>3</v>
      </c>
      <c r="AE470" s="1" t="str">
        <f>LEFT(Sheet7!A470,SEARCH(" ",Sheet7!A470,1)-1)</f>
        <v>SR</v>
      </c>
      <c r="AF470" s="1" t="str">
        <f>MID(Sheet7!A470,SEARCH(" ",Sheet7!A470,1)+1,SEARCH("(",Sheet7!A470,1)-SEARCH(" ",Sheet7!A470,1)-2)</f>
        <v>Tendulkar</v>
      </c>
      <c r="AG470" s="1">
        <f t="shared" si="91"/>
        <v>9</v>
      </c>
      <c r="AH470" s="1" t="str">
        <f t="shared" si="92"/>
        <v>TENDULKAR</v>
      </c>
      <c r="AI470" s="1" t="e">
        <f t="shared" si="86"/>
        <v>#N/A</v>
      </c>
    </row>
    <row r="471" spans="1:35" x14ac:dyDescent="0.3">
      <c r="A471" s="1">
        <v>470</v>
      </c>
      <c r="B471" s="2">
        <v>36472</v>
      </c>
      <c r="C471" t="s">
        <v>230</v>
      </c>
      <c r="D471" s="1">
        <v>153</v>
      </c>
      <c r="E471" s="1" t="s">
        <v>432</v>
      </c>
      <c r="F471" s="1">
        <v>196</v>
      </c>
      <c r="H471" s="1">
        <v>153</v>
      </c>
      <c r="I471" s="1">
        <v>15</v>
      </c>
      <c r="J471" s="1">
        <v>2</v>
      </c>
      <c r="K471" s="1">
        <v>100</v>
      </c>
      <c r="L471" s="1">
        <v>1</v>
      </c>
      <c r="M471" s="1" t="s">
        <v>31</v>
      </c>
      <c r="N471" s="1" t="s">
        <v>17</v>
      </c>
      <c r="O471" s="1">
        <f t="shared" si="82"/>
        <v>8</v>
      </c>
      <c r="P471" s="1">
        <f t="shared" si="83"/>
        <v>11</v>
      </c>
      <c r="Q471" s="1">
        <f t="shared" si="84"/>
        <v>1999</v>
      </c>
      <c r="R471" s="1">
        <f t="shared" si="85"/>
        <v>2</v>
      </c>
      <c r="S471" s="1" t="str">
        <f t="shared" si="87"/>
        <v>Slow</v>
      </c>
      <c r="T471" s="1" t="str">
        <f t="shared" si="88"/>
        <v>Ok</v>
      </c>
      <c r="U471" s="1" t="b">
        <f t="shared" si="89"/>
        <v>0</v>
      </c>
      <c r="V471" s="1">
        <f t="shared" si="90"/>
        <v>0</v>
      </c>
      <c r="W471" s="1" t="str">
        <f>VLOOKUP(K471,Master!$G$8:$H$12,2,1)</f>
        <v>Ok</v>
      </c>
      <c r="X471" s="1" t="str">
        <f>HLOOKUP(K471,Master!$F$3:$J$4,2,1)</f>
        <v>Ok</v>
      </c>
      <c r="Y471" s="1" t="s">
        <v>663</v>
      </c>
      <c r="Z471" s="1" t="s">
        <v>4</v>
      </c>
      <c r="AA471" s="1">
        <f>SEARCH("(",Sheet7!A471,1)</f>
        <v>10</v>
      </c>
      <c r="AB471" s="1">
        <f>SEARCH(")",Sheet7!A471,1)</f>
        <v>16</v>
      </c>
      <c r="AC471" s="1" t="str">
        <f>MID(Sheet7!A471,SEARCH("(",Sheet7!A471,1)+1,SEARCH(")",Sheet7!A471,1)-SEARCH("(",Sheet7!A471,1)-1)</f>
        <v>India</v>
      </c>
      <c r="AD471" s="1">
        <f>SEARCH(" ",Sheet7!A471,1)</f>
        <v>2</v>
      </c>
      <c r="AE471" s="1" t="str">
        <f>LEFT(Sheet7!A471,SEARCH(" ",Sheet7!A471,1)-1)</f>
        <v>R</v>
      </c>
      <c r="AF471" s="1" t="str">
        <f>MID(Sheet7!A471,SEARCH(" ",Sheet7!A471,1)+1,SEARCH("(",Sheet7!A471,1)-SEARCH(" ",Sheet7!A471,1)-2)</f>
        <v>Dravid</v>
      </c>
      <c r="AG471" s="1">
        <f t="shared" si="91"/>
        <v>6</v>
      </c>
      <c r="AH471" s="1" t="str">
        <f t="shared" si="92"/>
        <v>DRAVID</v>
      </c>
      <c r="AI471" s="1" t="e">
        <f t="shared" si="86"/>
        <v>#N/A</v>
      </c>
    </row>
    <row r="472" spans="1:35" x14ac:dyDescent="0.3">
      <c r="A472" s="1">
        <v>471</v>
      </c>
      <c r="B472" s="2">
        <v>36475</v>
      </c>
      <c r="C472" t="s">
        <v>218</v>
      </c>
      <c r="D472" s="1">
        <v>153</v>
      </c>
      <c r="E472" s="1" t="s">
        <v>430</v>
      </c>
      <c r="F472" s="1">
        <v>225</v>
      </c>
      <c r="H472" s="1">
        <v>150</v>
      </c>
      <c r="I472" s="1">
        <v>18</v>
      </c>
      <c r="J472" s="1">
        <v>3</v>
      </c>
      <c r="K472" s="1">
        <v>102</v>
      </c>
      <c r="L472" s="1">
        <v>1</v>
      </c>
      <c r="M472" s="1" t="s">
        <v>31</v>
      </c>
      <c r="N472" s="1" t="s">
        <v>6</v>
      </c>
      <c r="O472" s="1">
        <f t="shared" si="82"/>
        <v>11</v>
      </c>
      <c r="P472" s="1">
        <f t="shared" si="83"/>
        <v>11</v>
      </c>
      <c r="Q472" s="1">
        <f t="shared" si="84"/>
        <v>1999</v>
      </c>
      <c r="R472" s="1">
        <f t="shared" si="85"/>
        <v>5</v>
      </c>
      <c r="S472" s="1" t="str">
        <f t="shared" si="87"/>
        <v>Ok</v>
      </c>
      <c r="T472" s="1" t="str">
        <f t="shared" si="88"/>
        <v>Ok</v>
      </c>
      <c r="U472" s="1" t="b">
        <f t="shared" si="89"/>
        <v>0</v>
      </c>
      <c r="V472" s="1">
        <f t="shared" si="90"/>
        <v>0</v>
      </c>
      <c r="W472" s="1" t="str">
        <f>VLOOKUP(K472,Master!$G$8:$H$12,2,1)</f>
        <v>Ok</v>
      </c>
      <c r="X472" s="1" t="str">
        <f>HLOOKUP(K472,Master!$F$3:$J$4,2,1)</f>
        <v>Ok</v>
      </c>
      <c r="Y472" s="1" t="s">
        <v>665</v>
      </c>
      <c r="Z472" s="1" t="s">
        <v>4</v>
      </c>
      <c r="AA472" s="1">
        <f>SEARCH("(",Sheet7!A472,1)</f>
        <v>12</v>
      </c>
      <c r="AB472" s="1">
        <f>SEARCH(")",Sheet7!A472,1)</f>
        <v>18</v>
      </c>
      <c r="AC472" s="1" t="str">
        <f>MID(Sheet7!A472,SEARCH("(",Sheet7!A472,1)+1,SEARCH(")",Sheet7!A472,1)-SEARCH("(",Sheet7!A472,1)-1)</f>
        <v>India</v>
      </c>
      <c r="AD472" s="1">
        <f>SEARCH(" ",Sheet7!A472,1)</f>
        <v>3</v>
      </c>
      <c r="AE472" s="1" t="str">
        <f>LEFT(Sheet7!A472,SEARCH(" ",Sheet7!A472,1)-1)</f>
        <v>SC</v>
      </c>
      <c r="AF472" s="1" t="str">
        <f>MID(Sheet7!A472,SEARCH(" ",Sheet7!A472,1)+1,SEARCH("(",Sheet7!A472,1)-SEARCH(" ",Sheet7!A472,1)-2)</f>
        <v>Ganguly</v>
      </c>
      <c r="AG472" s="1">
        <f t="shared" si="91"/>
        <v>7</v>
      </c>
      <c r="AH472" s="1" t="str">
        <f t="shared" si="92"/>
        <v>GANGULY</v>
      </c>
      <c r="AI472" s="1" t="e">
        <f t="shared" si="86"/>
        <v>#N/A</v>
      </c>
    </row>
    <row r="473" spans="1:35" x14ac:dyDescent="0.3">
      <c r="A473" s="1">
        <v>472</v>
      </c>
      <c r="B473" s="2">
        <v>36506</v>
      </c>
      <c r="C473" t="s">
        <v>118</v>
      </c>
      <c r="D473" s="1">
        <v>103</v>
      </c>
      <c r="E473" s="1" t="s">
        <v>432</v>
      </c>
      <c r="F473" s="1">
        <v>159</v>
      </c>
      <c r="H473" s="1">
        <v>121</v>
      </c>
      <c r="I473" s="1">
        <v>7</v>
      </c>
      <c r="J473" s="1">
        <v>3</v>
      </c>
      <c r="K473" s="1">
        <v>85.12</v>
      </c>
      <c r="L473" s="1">
        <v>1</v>
      </c>
      <c r="M473" s="1" t="s">
        <v>7</v>
      </c>
      <c r="N473" s="1" t="s">
        <v>8</v>
      </c>
      <c r="O473" s="1">
        <f t="shared" si="82"/>
        <v>12</v>
      </c>
      <c r="P473" s="1">
        <f t="shared" si="83"/>
        <v>12</v>
      </c>
      <c r="Q473" s="1">
        <f t="shared" si="84"/>
        <v>1999</v>
      </c>
      <c r="R473" s="1">
        <f t="shared" si="85"/>
        <v>1</v>
      </c>
      <c r="S473" s="1" t="str">
        <f t="shared" si="87"/>
        <v>Slow</v>
      </c>
      <c r="T473" s="1" t="str">
        <f t="shared" si="88"/>
        <v>Ok</v>
      </c>
      <c r="U473" s="1" t="b">
        <f t="shared" si="89"/>
        <v>0</v>
      </c>
      <c r="V473" s="1">
        <f t="shared" si="90"/>
        <v>0</v>
      </c>
      <c r="W473" s="1" t="str">
        <f>VLOOKUP(K473,Master!$G$8:$H$12,2,1)</f>
        <v>Slow</v>
      </c>
      <c r="X473" s="1" t="str">
        <f>HLOOKUP(K473,Master!$F$3:$J$4,2,1)</f>
        <v>Slow</v>
      </c>
      <c r="Y473" s="1" t="s">
        <v>686</v>
      </c>
      <c r="Z473" s="1" t="s">
        <v>835</v>
      </c>
      <c r="AA473" s="1">
        <f>SEARCH("(",Sheet7!A473,1)</f>
        <v>11</v>
      </c>
      <c r="AB473" s="1">
        <f>SEARCH(")",Sheet7!A473,1)</f>
        <v>14</v>
      </c>
      <c r="AC473" s="1" t="str">
        <f>MID(Sheet7!A473,SEARCH("(",Sheet7!A473,1)+1,SEARCH(")",Sheet7!A473,1)-SEARCH("(",Sheet7!A473,1)-1)</f>
        <v>SL</v>
      </c>
      <c r="AD473" s="1">
        <f>SEARCH(" ",Sheet7!A473,1)</f>
        <v>3</v>
      </c>
      <c r="AE473" s="1" t="str">
        <f>LEFT(Sheet7!A473,SEARCH(" ",Sheet7!A473,1)-1)</f>
        <v>RP</v>
      </c>
      <c r="AF473" s="1" t="str">
        <f>MID(Sheet7!A473,SEARCH(" ",Sheet7!A473,1)+1,SEARCH("(",Sheet7!A473,1)-SEARCH(" ",Sheet7!A473,1)-2)</f>
        <v>Arnold</v>
      </c>
      <c r="AG473" s="1">
        <f t="shared" si="91"/>
        <v>6</v>
      </c>
      <c r="AH473" s="1" t="str">
        <f t="shared" si="92"/>
        <v>ARNOLD</v>
      </c>
      <c r="AI473" s="1" t="str">
        <f t="shared" si="86"/>
        <v>RP Arnold belongs to Sri Lanka</v>
      </c>
    </row>
    <row r="474" spans="1:35" x14ac:dyDescent="0.3">
      <c r="A474" s="1">
        <v>473</v>
      </c>
      <c r="B474" s="2">
        <v>36512</v>
      </c>
      <c r="C474" t="s">
        <v>150</v>
      </c>
      <c r="D474" s="1">
        <v>121</v>
      </c>
      <c r="E474" s="1" t="s">
        <v>430</v>
      </c>
      <c r="F474" s="1">
        <v>180</v>
      </c>
      <c r="H474" s="1">
        <v>138</v>
      </c>
      <c r="I474" s="1">
        <v>8</v>
      </c>
      <c r="J474" s="1">
        <v>4</v>
      </c>
      <c r="K474" s="1">
        <v>87.68</v>
      </c>
      <c r="L474" s="1">
        <v>1</v>
      </c>
      <c r="M474" s="1" t="s">
        <v>13</v>
      </c>
      <c r="N474" s="1" t="s">
        <v>24</v>
      </c>
      <c r="O474" s="1">
        <f t="shared" si="82"/>
        <v>18</v>
      </c>
      <c r="P474" s="1">
        <f t="shared" si="83"/>
        <v>12</v>
      </c>
      <c r="Q474" s="1">
        <f t="shared" si="84"/>
        <v>1999</v>
      </c>
      <c r="R474" s="1">
        <f t="shared" si="85"/>
        <v>7</v>
      </c>
      <c r="S474" s="1" t="str">
        <f t="shared" si="87"/>
        <v>Slow</v>
      </c>
      <c r="T474" s="1" t="str">
        <f t="shared" si="88"/>
        <v>Ok</v>
      </c>
      <c r="U474" s="1" t="b">
        <f t="shared" si="89"/>
        <v>0</v>
      </c>
      <c r="V474" s="1">
        <f t="shared" si="90"/>
        <v>0</v>
      </c>
      <c r="W474" s="1" t="str">
        <f>VLOOKUP(K474,Master!$G$8:$H$12,2,1)</f>
        <v>Slow</v>
      </c>
      <c r="X474" s="1" t="str">
        <f>HLOOKUP(K474,Master!$F$3:$J$4,2,1)</f>
        <v>Slow</v>
      </c>
      <c r="Y474" s="1" t="s">
        <v>687</v>
      </c>
      <c r="Z474" s="1" t="s">
        <v>836</v>
      </c>
      <c r="AA474" s="1">
        <f>SEARCH("(",Sheet7!A474,1)</f>
        <v>13</v>
      </c>
      <c r="AB474" s="1">
        <f>SEARCH(")",Sheet7!A474,1)</f>
        <v>17</v>
      </c>
      <c r="AC474" s="1" t="str">
        <f>MID(Sheet7!A474,SEARCH("(",Sheet7!A474,1)+1,SEARCH(")",Sheet7!A474,1)-SEARCH("(",Sheet7!A474,1)-1)</f>
        <v>Zim</v>
      </c>
      <c r="AD474" s="1">
        <f>SEARCH(" ",Sheet7!A474,1)</f>
        <v>3</v>
      </c>
      <c r="AE474" s="1" t="str">
        <f>LEFT(Sheet7!A474,SEARCH(" ",Sheet7!A474,1)-1)</f>
        <v>SV</v>
      </c>
      <c r="AF474" s="1" t="str">
        <f>MID(Sheet7!A474,SEARCH(" ",Sheet7!A474,1)+1,SEARCH("(",Sheet7!A474,1)-SEARCH(" ",Sheet7!A474,1)-2)</f>
        <v>Carlisle</v>
      </c>
      <c r="AG474" s="1">
        <f t="shared" si="91"/>
        <v>8</v>
      </c>
      <c r="AH474" s="1" t="str">
        <f t="shared" si="92"/>
        <v>CARLISLE</v>
      </c>
      <c r="AI474" s="1" t="e">
        <f t="shared" si="86"/>
        <v>#N/A</v>
      </c>
    </row>
    <row r="475" spans="1:35" x14ac:dyDescent="0.3">
      <c r="A475" s="1">
        <v>474</v>
      </c>
      <c r="B475" s="2">
        <v>36537</v>
      </c>
      <c r="C475" t="s">
        <v>225</v>
      </c>
      <c r="D475" s="1">
        <v>115</v>
      </c>
      <c r="E475" s="1" t="s">
        <v>432</v>
      </c>
      <c r="F475" s="1">
        <v>177</v>
      </c>
      <c r="H475" s="1">
        <v>121</v>
      </c>
      <c r="I475" s="1">
        <v>9</v>
      </c>
      <c r="J475" s="1">
        <v>1</v>
      </c>
      <c r="K475" s="1">
        <v>95.04</v>
      </c>
      <c r="L475" s="1">
        <v>1</v>
      </c>
      <c r="M475" s="1" t="s">
        <v>4</v>
      </c>
      <c r="N475" s="1" t="s">
        <v>29</v>
      </c>
      <c r="O475" s="1">
        <f t="shared" si="82"/>
        <v>12</v>
      </c>
      <c r="P475" s="1">
        <f t="shared" si="83"/>
        <v>1</v>
      </c>
      <c r="Q475" s="1">
        <f t="shared" si="84"/>
        <v>2000</v>
      </c>
      <c r="R475" s="1">
        <f t="shared" si="85"/>
        <v>4</v>
      </c>
      <c r="S475" s="1" t="str">
        <f t="shared" si="87"/>
        <v>Slow</v>
      </c>
      <c r="T475" s="1" t="str">
        <f t="shared" si="88"/>
        <v>Ok</v>
      </c>
      <c r="U475" s="1" t="b">
        <f t="shared" si="89"/>
        <v>0</v>
      </c>
      <c r="V475" s="1">
        <f t="shared" si="90"/>
        <v>0</v>
      </c>
      <c r="W475" s="1" t="str">
        <f>VLOOKUP(K475,Master!$G$8:$H$12,2,1)</f>
        <v>Slow</v>
      </c>
      <c r="X475" s="1" t="str">
        <f>HLOOKUP(K475,Master!$F$3:$J$4,2,1)</f>
        <v>Slow</v>
      </c>
      <c r="Y475" s="1" t="s">
        <v>650</v>
      </c>
      <c r="Z475" s="1" t="s">
        <v>834</v>
      </c>
      <c r="AA475" s="1">
        <f>SEARCH("(",Sheet7!A475,1)</f>
        <v>12</v>
      </c>
      <c r="AB475" s="1">
        <f>SEARCH(")",Sheet7!A475,1)</f>
        <v>16</v>
      </c>
      <c r="AC475" s="1" t="str">
        <f>MID(Sheet7!A475,SEARCH("(",Sheet7!A475,1)+1,SEARCH(")",Sheet7!A475,1)-SEARCH("(",Sheet7!A475,1)-1)</f>
        <v>Aus</v>
      </c>
      <c r="AD475" s="1">
        <f>SEARCH(" ",Sheet7!A475,1)</f>
        <v>3</v>
      </c>
      <c r="AE475" s="1" t="str">
        <f>LEFT(Sheet7!A475,SEARCH(" ",Sheet7!A475,1)-1)</f>
        <v>RT</v>
      </c>
      <c r="AF475" s="1" t="str">
        <f>MID(Sheet7!A475,SEARCH(" ",Sheet7!A475,1)+1,SEARCH("(",Sheet7!A475,1)-SEARCH(" ",Sheet7!A475,1)-2)</f>
        <v>Ponting</v>
      </c>
      <c r="AG475" s="1">
        <f t="shared" si="91"/>
        <v>7</v>
      </c>
      <c r="AH475" s="1" t="str">
        <f t="shared" si="92"/>
        <v>PONTING</v>
      </c>
      <c r="AI475" s="1" t="str">
        <f t="shared" si="86"/>
        <v>RT Ponting belongs to Australia</v>
      </c>
    </row>
    <row r="476" spans="1:35" x14ac:dyDescent="0.3">
      <c r="A476" s="1">
        <v>475</v>
      </c>
      <c r="B476" s="2">
        <v>36537</v>
      </c>
      <c r="C476" t="s">
        <v>218</v>
      </c>
      <c r="D476" s="1">
        <v>100</v>
      </c>
      <c r="E476" s="1" t="s">
        <v>432</v>
      </c>
      <c r="F476" s="1">
        <v>174</v>
      </c>
      <c r="H476" s="1">
        <v>127</v>
      </c>
      <c r="I476" s="1">
        <v>10</v>
      </c>
      <c r="J476" s="1">
        <v>0</v>
      </c>
      <c r="K476" s="1">
        <v>78.739999999999995</v>
      </c>
      <c r="L476" s="1">
        <v>2</v>
      </c>
      <c r="M476" s="1" t="s">
        <v>18</v>
      </c>
      <c r="N476" s="1" t="s">
        <v>29</v>
      </c>
      <c r="O476" s="1">
        <f t="shared" si="82"/>
        <v>12</v>
      </c>
      <c r="P476" s="1">
        <f t="shared" si="83"/>
        <v>1</v>
      </c>
      <c r="Q476" s="1">
        <f t="shared" si="84"/>
        <v>2000</v>
      </c>
      <c r="R476" s="1">
        <f t="shared" si="85"/>
        <v>4</v>
      </c>
      <c r="S476" s="1" t="str">
        <f t="shared" si="87"/>
        <v>Slow</v>
      </c>
      <c r="T476" s="1" t="str">
        <f t="shared" si="88"/>
        <v>Ok</v>
      </c>
      <c r="U476" s="1" t="b">
        <f t="shared" si="89"/>
        <v>0</v>
      </c>
      <c r="V476" s="1">
        <f t="shared" si="90"/>
        <v>0</v>
      </c>
      <c r="W476" s="1" t="str">
        <f>VLOOKUP(K476,Master!$G$8:$H$12,2,1)</f>
        <v>Slow</v>
      </c>
      <c r="X476" s="1" t="str">
        <f>HLOOKUP(K476,Master!$F$3:$J$4,2,1)</f>
        <v>Slow</v>
      </c>
      <c r="Y476" s="1" t="s">
        <v>665</v>
      </c>
      <c r="Z476" s="1" t="s">
        <v>4</v>
      </c>
      <c r="AA476" s="1">
        <f>SEARCH("(",Sheet7!A476,1)</f>
        <v>12</v>
      </c>
      <c r="AB476" s="1">
        <f>SEARCH(")",Sheet7!A476,1)</f>
        <v>18</v>
      </c>
      <c r="AC476" s="1" t="str">
        <f>MID(Sheet7!A476,SEARCH("(",Sheet7!A476,1)+1,SEARCH(")",Sheet7!A476,1)-SEARCH("(",Sheet7!A476,1)-1)</f>
        <v>India</v>
      </c>
      <c r="AD476" s="1">
        <f>SEARCH(" ",Sheet7!A476,1)</f>
        <v>3</v>
      </c>
      <c r="AE476" s="1" t="str">
        <f>LEFT(Sheet7!A476,SEARCH(" ",Sheet7!A476,1)-1)</f>
        <v>SC</v>
      </c>
      <c r="AF476" s="1" t="str">
        <f>MID(Sheet7!A476,SEARCH(" ",Sheet7!A476,1)+1,SEARCH("(",Sheet7!A476,1)-SEARCH(" ",Sheet7!A476,1)-2)</f>
        <v>Ganguly</v>
      </c>
      <c r="AG476" s="1">
        <f t="shared" si="91"/>
        <v>7</v>
      </c>
      <c r="AH476" s="1" t="str">
        <f t="shared" si="92"/>
        <v>GANGULY</v>
      </c>
      <c r="AI476" s="1" t="e">
        <f t="shared" si="86"/>
        <v>#N/A</v>
      </c>
    </row>
    <row r="477" spans="1:35" x14ac:dyDescent="0.3">
      <c r="A477" s="1">
        <v>476</v>
      </c>
      <c r="B477" s="2">
        <v>36550</v>
      </c>
      <c r="C477" t="s">
        <v>218</v>
      </c>
      <c r="D477" s="1">
        <v>141</v>
      </c>
      <c r="E477" s="1" t="s">
        <v>432</v>
      </c>
      <c r="F477" s="1">
        <v>207</v>
      </c>
      <c r="H477" s="1">
        <v>144</v>
      </c>
      <c r="I477" s="1">
        <v>12</v>
      </c>
      <c r="J477" s="1">
        <v>1</v>
      </c>
      <c r="K477" s="1">
        <v>97.91</v>
      </c>
      <c r="L477" s="1">
        <v>1</v>
      </c>
      <c r="M477" s="1" t="s">
        <v>9</v>
      </c>
      <c r="N477" s="1" t="s">
        <v>45</v>
      </c>
      <c r="O477" s="1">
        <f t="shared" si="82"/>
        <v>25</v>
      </c>
      <c r="P477" s="1">
        <f t="shared" si="83"/>
        <v>1</v>
      </c>
      <c r="Q477" s="1">
        <f t="shared" si="84"/>
        <v>2000</v>
      </c>
      <c r="R477" s="1">
        <f t="shared" si="85"/>
        <v>3</v>
      </c>
      <c r="S477" s="1" t="str">
        <f t="shared" si="87"/>
        <v>Slow</v>
      </c>
      <c r="T477" s="1" t="str">
        <f t="shared" si="88"/>
        <v>Ok</v>
      </c>
      <c r="U477" s="1" t="b">
        <f t="shared" si="89"/>
        <v>0</v>
      </c>
      <c r="V477" s="1">
        <f t="shared" si="90"/>
        <v>0</v>
      </c>
      <c r="W477" s="1" t="str">
        <f>VLOOKUP(K477,Master!$G$8:$H$12,2,1)</f>
        <v>Slow</v>
      </c>
      <c r="X477" s="1" t="str">
        <f>HLOOKUP(K477,Master!$F$3:$J$4,2,1)</f>
        <v>Slow</v>
      </c>
      <c r="Y477" s="1" t="s">
        <v>665</v>
      </c>
      <c r="Z477" s="1" t="s">
        <v>4</v>
      </c>
      <c r="AA477" s="1">
        <f>SEARCH("(",Sheet7!A477,1)</f>
        <v>12</v>
      </c>
      <c r="AB477" s="1">
        <f>SEARCH(")",Sheet7!A477,1)</f>
        <v>18</v>
      </c>
      <c r="AC477" s="1" t="str">
        <f>MID(Sheet7!A477,SEARCH("(",Sheet7!A477,1)+1,SEARCH(")",Sheet7!A477,1)-SEARCH("(",Sheet7!A477,1)-1)</f>
        <v>India</v>
      </c>
      <c r="AD477" s="1">
        <f>SEARCH(" ",Sheet7!A477,1)</f>
        <v>3</v>
      </c>
      <c r="AE477" s="1" t="str">
        <f>LEFT(Sheet7!A477,SEARCH(" ",Sheet7!A477,1)-1)</f>
        <v>SC</v>
      </c>
      <c r="AF477" s="1" t="str">
        <f>MID(Sheet7!A477,SEARCH(" ",Sheet7!A477,1)+1,SEARCH("(",Sheet7!A477,1)-SEARCH(" ",Sheet7!A477,1)-2)</f>
        <v>Ganguly</v>
      </c>
      <c r="AG477" s="1">
        <f t="shared" si="91"/>
        <v>7</v>
      </c>
      <c r="AH477" s="1" t="str">
        <f t="shared" si="92"/>
        <v>GANGULY</v>
      </c>
      <c r="AI477" s="1" t="e">
        <f t="shared" si="86"/>
        <v>#N/A</v>
      </c>
    </row>
    <row r="478" spans="1:35" x14ac:dyDescent="0.3">
      <c r="A478" s="1">
        <v>477</v>
      </c>
      <c r="B478" s="2">
        <v>36551</v>
      </c>
      <c r="C478" t="s">
        <v>67</v>
      </c>
      <c r="D478" s="1">
        <v>116</v>
      </c>
      <c r="E478" s="1" t="s">
        <v>432</v>
      </c>
      <c r="F478" s="1">
        <v>175</v>
      </c>
      <c r="H478" s="1">
        <v>131</v>
      </c>
      <c r="I478" s="1">
        <v>5</v>
      </c>
      <c r="J478" s="1">
        <v>1</v>
      </c>
      <c r="K478" s="1">
        <v>88.54</v>
      </c>
      <c r="L478" s="1">
        <v>1</v>
      </c>
      <c r="M478" s="1" t="s">
        <v>4</v>
      </c>
      <c r="N478" s="1" t="s">
        <v>45</v>
      </c>
      <c r="O478" s="1">
        <f t="shared" si="82"/>
        <v>26</v>
      </c>
      <c r="P478" s="1">
        <f t="shared" si="83"/>
        <v>1</v>
      </c>
      <c r="Q478" s="1">
        <f t="shared" si="84"/>
        <v>2000</v>
      </c>
      <c r="R478" s="1">
        <f t="shared" si="85"/>
        <v>4</v>
      </c>
      <c r="S478" s="1" t="str">
        <f t="shared" si="87"/>
        <v>Slow</v>
      </c>
      <c r="T478" s="1" t="str">
        <f t="shared" si="88"/>
        <v>Ok</v>
      </c>
      <c r="U478" s="1" t="b">
        <f t="shared" si="89"/>
        <v>0</v>
      </c>
      <c r="V478" s="1">
        <f t="shared" si="90"/>
        <v>0</v>
      </c>
      <c r="W478" s="1" t="str">
        <f>VLOOKUP(K478,Master!$G$8:$H$12,2,1)</f>
        <v>Slow</v>
      </c>
      <c r="X478" s="1" t="str">
        <f>HLOOKUP(K478,Master!$F$3:$J$4,2,1)</f>
        <v>Slow</v>
      </c>
      <c r="Y478" s="1" t="s">
        <v>628</v>
      </c>
      <c r="Z478" s="1" t="s">
        <v>834</v>
      </c>
      <c r="AA478" s="1">
        <f>SEARCH("(",Sheet7!A478,1)</f>
        <v>10</v>
      </c>
      <c r="AB478" s="1">
        <f>SEARCH(")",Sheet7!A478,1)</f>
        <v>14</v>
      </c>
      <c r="AC478" s="1" t="str">
        <f>MID(Sheet7!A478,SEARCH("(",Sheet7!A478,1)+1,SEARCH(")",Sheet7!A478,1)-SEARCH("(",Sheet7!A478,1)-1)</f>
        <v>Aus</v>
      </c>
      <c r="AD478" s="1">
        <f>SEARCH(" ",Sheet7!A478,1)</f>
        <v>3</v>
      </c>
      <c r="AE478" s="1" t="str">
        <f>LEFT(Sheet7!A478,SEARCH(" ",Sheet7!A478,1)-1)</f>
        <v>ME</v>
      </c>
      <c r="AF478" s="1" t="str">
        <f>MID(Sheet7!A478,SEARCH(" ",Sheet7!A478,1)+1,SEARCH("(",Sheet7!A478,1)-SEARCH(" ",Sheet7!A478,1)-2)</f>
        <v>Waugh</v>
      </c>
      <c r="AG478" s="1">
        <f t="shared" si="91"/>
        <v>5</v>
      </c>
      <c r="AH478" s="1" t="str">
        <f t="shared" si="92"/>
        <v>WAUGH</v>
      </c>
      <c r="AI478" s="1" t="str">
        <f t="shared" si="86"/>
        <v>ME Waugh belongs to Australia</v>
      </c>
    </row>
    <row r="479" spans="1:35" x14ac:dyDescent="0.3">
      <c r="A479" s="1">
        <v>478</v>
      </c>
      <c r="B479" s="2">
        <v>36569</v>
      </c>
      <c r="C479" t="s">
        <v>66</v>
      </c>
      <c r="D479" s="1">
        <v>119</v>
      </c>
      <c r="E479" s="1" t="s">
        <v>430</v>
      </c>
      <c r="F479" s="1" t="s">
        <v>214</v>
      </c>
      <c r="H479" s="1">
        <v>135</v>
      </c>
      <c r="I479" s="1">
        <v>7</v>
      </c>
      <c r="J479" s="1">
        <v>0</v>
      </c>
      <c r="K479" s="1">
        <v>88.14</v>
      </c>
      <c r="L479" s="1">
        <v>1</v>
      </c>
      <c r="M479" s="1" t="s">
        <v>9</v>
      </c>
      <c r="N479" s="1" t="s">
        <v>23</v>
      </c>
      <c r="O479" s="1">
        <f t="shared" si="82"/>
        <v>13</v>
      </c>
      <c r="P479" s="1">
        <f t="shared" si="83"/>
        <v>2</v>
      </c>
      <c r="Q479" s="1">
        <f t="shared" si="84"/>
        <v>2000</v>
      </c>
      <c r="R479" s="1">
        <f t="shared" si="85"/>
        <v>1</v>
      </c>
      <c r="S479" s="1" t="str">
        <f t="shared" si="87"/>
        <v>Slow</v>
      </c>
      <c r="T479" s="1" t="str">
        <f t="shared" si="88"/>
        <v>Ok</v>
      </c>
      <c r="U479" s="1" t="b">
        <f t="shared" si="89"/>
        <v>0</v>
      </c>
      <c r="V479" s="1">
        <f t="shared" si="90"/>
        <v>0</v>
      </c>
      <c r="W479" s="1" t="str">
        <f>VLOOKUP(K479,Master!$G$8:$H$12,2,1)</f>
        <v>Slow</v>
      </c>
      <c r="X479" s="1" t="str">
        <f>HLOOKUP(K479,Master!$F$3:$J$4,2,1)</f>
        <v>Slow</v>
      </c>
      <c r="Y479" s="1" t="s">
        <v>664</v>
      </c>
      <c r="Z479" s="1" t="s">
        <v>835</v>
      </c>
      <c r="AA479" s="1">
        <f>SEARCH("(",Sheet7!A479,1)</f>
        <v>13</v>
      </c>
      <c r="AB479" s="1">
        <f>SEARCH(")",Sheet7!A479,1)</f>
        <v>16</v>
      </c>
      <c r="AC479" s="1" t="str">
        <f>MID(Sheet7!A479,SEARCH("(",Sheet7!A479,1)+1,SEARCH(")",Sheet7!A479,1)-SEARCH("(",Sheet7!A479,1)-1)</f>
        <v>SL</v>
      </c>
      <c r="AD479" s="1">
        <f>SEARCH(" ",Sheet7!A479,1)</f>
        <v>3</v>
      </c>
      <c r="AE479" s="1" t="str">
        <f>LEFT(Sheet7!A479,SEARCH(" ",Sheet7!A479,1)-1)</f>
        <v>MS</v>
      </c>
      <c r="AF479" s="1" t="str">
        <f>MID(Sheet7!A479,SEARCH(" ",Sheet7!A479,1)+1,SEARCH("(",Sheet7!A479,1)-SEARCH(" ",Sheet7!A479,1)-2)</f>
        <v>Atapattu</v>
      </c>
      <c r="AG479" s="1">
        <f t="shared" si="91"/>
        <v>8</v>
      </c>
      <c r="AH479" s="1" t="str">
        <f t="shared" si="92"/>
        <v>ATAPATTU</v>
      </c>
      <c r="AI479" s="1" t="str">
        <f t="shared" si="86"/>
        <v>MS Atapattu belongs to Sri Lanka</v>
      </c>
    </row>
    <row r="480" spans="1:35" x14ac:dyDescent="0.3">
      <c r="A480" s="1">
        <v>479</v>
      </c>
      <c r="B480" s="2">
        <v>36582</v>
      </c>
      <c r="C480" t="s">
        <v>221</v>
      </c>
      <c r="D480" s="1">
        <v>128</v>
      </c>
      <c r="E480" s="1" t="s">
        <v>432</v>
      </c>
      <c r="F480" s="1">
        <v>109</v>
      </c>
      <c r="H480" s="1">
        <v>98</v>
      </c>
      <c r="I480" s="1">
        <v>9</v>
      </c>
      <c r="J480" s="1">
        <v>7</v>
      </c>
      <c r="K480" s="1">
        <v>130.61000000000001</v>
      </c>
      <c r="L480" s="1">
        <v>1</v>
      </c>
      <c r="M480" s="1" t="s">
        <v>31</v>
      </c>
      <c r="N480" s="1" t="s">
        <v>36</v>
      </c>
      <c r="O480" s="1">
        <f t="shared" si="82"/>
        <v>26</v>
      </c>
      <c r="P480" s="1">
        <f t="shared" si="83"/>
        <v>2</v>
      </c>
      <c r="Q480" s="1">
        <f t="shared" si="84"/>
        <v>2000</v>
      </c>
      <c r="R480" s="1">
        <f t="shared" si="85"/>
        <v>7</v>
      </c>
      <c r="S480" s="1" t="str">
        <f t="shared" si="87"/>
        <v>Ok</v>
      </c>
      <c r="T480" s="1" t="str">
        <f t="shared" si="88"/>
        <v>Ok</v>
      </c>
      <c r="U480" s="1" t="b">
        <f t="shared" si="89"/>
        <v>0</v>
      </c>
      <c r="V480" s="1">
        <f t="shared" si="90"/>
        <v>0</v>
      </c>
      <c r="W480" s="1" t="str">
        <f>VLOOKUP(K480,Master!$G$8:$H$12,2,1)</f>
        <v>Ok</v>
      </c>
      <c r="X480" s="1" t="str">
        <f>HLOOKUP(K480,Master!$F$3:$J$4,2,1)</f>
        <v>Ok</v>
      </c>
      <c r="Y480" s="1" t="s">
        <v>673</v>
      </c>
      <c r="Z480" s="1" t="s">
        <v>834</v>
      </c>
      <c r="AA480" s="1">
        <f>SEARCH("(",Sheet7!A480,1)</f>
        <v>14</v>
      </c>
      <c r="AB480" s="1">
        <f>SEARCH(")",Sheet7!A480,1)</f>
        <v>18</v>
      </c>
      <c r="AC480" s="1" t="str">
        <f>MID(Sheet7!A480,SEARCH("(",Sheet7!A480,1)+1,SEARCH(")",Sheet7!A480,1)-SEARCH("(",Sheet7!A480,1)-1)</f>
        <v>Aus</v>
      </c>
      <c r="AD480" s="1">
        <f>SEARCH(" ",Sheet7!A480,1)</f>
        <v>3</v>
      </c>
      <c r="AE480" s="1" t="str">
        <f>LEFT(Sheet7!A480,SEARCH(" ",Sheet7!A480,1)-1)</f>
        <v>AC</v>
      </c>
      <c r="AF480" s="1" t="str">
        <f>MID(Sheet7!A480,SEARCH(" ",Sheet7!A480,1)+1,SEARCH("(",Sheet7!A480,1)-SEARCH(" ",Sheet7!A480,1)-2)</f>
        <v>Gilchrist</v>
      </c>
      <c r="AG480" s="1">
        <f t="shared" si="91"/>
        <v>9</v>
      </c>
      <c r="AH480" s="1" t="str">
        <f t="shared" si="92"/>
        <v>GILCHRIST</v>
      </c>
      <c r="AI480" s="1" t="str">
        <f t="shared" si="86"/>
        <v>AC Gilchrist belongs to Australia</v>
      </c>
    </row>
    <row r="481" spans="1:35" x14ac:dyDescent="0.3">
      <c r="A481" s="1">
        <v>480</v>
      </c>
      <c r="B481" s="2">
        <v>36586</v>
      </c>
      <c r="C481" t="s">
        <v>74</v>
      </c>
      <c r="D481" s="1">
        <v>107</v>
      </c>
      <c r="E481" s="1" t="s">
        <v>432</v>
      </c>
      <c r="F481" s="1">
        <v>155</v>
      </c>
      <c r="H481" s="1">
        <v>141</v>
      </c>
      <c r="I481" s="1">
        <v>10</v>
      </c>
      <c r="J481" s="1">
        <v>0</v>
      </c>
      <c r="K481" s="1">
        <v>75.88</v>
      </c>
      <c r="L481" s="1">
        <v>2</v>
      </c>
      <c r="M481" s="1" t="s">
        <v>31</v>
      </c>
      <c r="N481" s="1" t="s">
        <v>202</v>
      </c>
      <c r="O481" s="1">
        <f t="shared" si="82"/>
        <v>1</v>
      </c>
      <c r="P481" s="1">
        <f t="shared" si="83"/>
        <v>3</v>
      </c>
      <c r="Q481" s="1">
        <f t="shared" si="84"/>
        <v>2000</v>
      </c>
      <c r="R481" s="1">
        <f t="shared" si="85"/>
        <v>4</v>
      </c>
      <c r="S481" s="1" t="str">
        <f t="shared" si="87"/>
        <v>Slow</v>
      </c>
      <c r="T481" s="1" t="str">
        <f t="shared" si="88"/>
        <v>Ok</v>
      </c>
      <c r="U481" s="1" t="b">
        <f t="shared" si="89"/>
        <v>0</v>
      </c>
      <c r="V481" s="1">
        <f t="shared" si="90"/>
        <v>0</v>
      </c>
      <c r="W481" s="1" t="str">
        <f>VLOOKUP(K481,Master!$G$8:$H$12,2,1)</f>
        <v>Slow</v>
      </c>
      <c r="X481" s="1" t="str">
        <f>HLOOKUP(K481,Master!$F$3:$J$4,2,1)</f>
        <v>Slow</v>
      </c>
      <c r="Y481" s="1" t="s">
        <v>661</v>
      </c>
      <c r="Z481" s="1" t="s">
        <v>834</v>
      </c>
      <c r="AA481" s="1">
        <f>SEARCH("(",Sheet7!A481,1)</f>
        <v>10</v>
      </c>
      <c r="AB481" s="1">
        <f>SEARCH(")",Sheet7!A481,1)</f>
        <v>14</v>
      </c>
      <c r="AC481" s="1" t="str">
        <f>MID(Sheet7!A481,SEARCH("(",Sheet7!A481,1)+1,SEARCH(")",Sheet7!A481,1)-SEARCH("(",Sheet7!A481,1)-1)</f>
        <v>Aus</v>
      </c>
      <c r="AD481" s="1">
        <f>SEARCH(" ",Sheet7!A481,1)</f>
        <v>3</v>
      </c>
      <c r="AE481" s="1" t="str">
        <f>LEFT(Sheet7!A481,SEARCH(" ",Sheet7!A481,1)-1)</f>
        <v>MG</v>
      </c>
      <c r="AF481" s="1" t="str">
        <f>MID(Sheet7!A481,SEARCH(" ",Sheet7!A481,1)+1,SEARCH("(",Sheet7!A481,1)-SEARCH(" ",Sheet7!A481,1)-2)</f>
        <v>Bevan</v>
      </c>
      <c r="AG481" s="1">
        <f t="shared" si="91"/>
        <v>5</v>
      </c>
      <c r="AH481" s="1" t="str">
        <f t="shared" si="92"/>
        <v>BEVAN</v>
      </c>
      <c r="AI481" s="1" t="str">
        <f t="shared" si="86"/>
        <v>MG Bevan belongs to Australia</v>
      </c>
    </row>
    <row r="482" spans="1:35" x14ac:dyDescent="0.3">
      <c r="A482" s="1">
        <v>481</v>
      </c>
      <c r="B482" s="2">
        <v>36586</v>
      </c>
      <c r="C482" t="s">
        <v>73</v>
      </c>
      <c r="D482" s="1">
        <v>104</v>
      </c>
      <c r="E482" s="1" t="s">
        <v>432</v>
      </c>
      <c r="F482" s="1">
        <v>186</v>
      </c>
      <c r="H482" s="1">
        <v>128</v>
      </c>
      <c r="I482" s="1">
        <v>9</v>
      </c>
      <c r="J482" s="1">
        <v>2</v>
      </c>
      <c r="K482" s="1">
        <v>81.25</v>
      </c>
      <c r="L482" s="1">
        <v>1</v>
      </c>
      <c r="M482" s="1" t="s">
        <v>18</v>
      </c>
      <c r="N482" s="1" t="s">
        <v>202</v>
      </c>
      <c r="O482" s="1">
        <f t="shared" si="82"/>
        <v>1</v>
      </c>
      <c r="P482" s="1">
        <f t="shared" si="83"/>
        <v>3</v>
      </c>
      <c r="Q482" s="1">
        <f t="shared" si="84"/>
        <v>2000</v>
      </c>
      <c r="R482" s="1">
        <f t="shared" si="85"/>
        <v>4</v>
      </c>
      <c r="S482" s="1" t="str">
        <f t="shared" si="87"/>
        <v>Slow</v>
      </c>
      <c r="T482" s="1" t="str">
        <f t="shared" si="88"/>
        <v>Ok</v>
      </c>
      <c r="U482" s="1" t="b">
        <f t="shared" si="89"/>
        <v>0</v>
      </c>
      <c r="V482" s="1">
        <f t="shared" si="90"/>
        <v>0</v>
      </c>
      <c r="W482" s="1" t="str">
        <f>VLOOKUP(K482,Master!$G$8:$H$12,2,1)</f>
        <v>Slow</v>
      </c>
      <c r="X482" s="1" t="str">
        <f>HLOOKUP(K482,Master!$F$3:$J$4,2,1)</f>
        <v>Slow</v>
      </c>
      <c r="Y482" s="1" t="s">
        <v>649</v>
      </c>
      <c r="Z482" s="1" t="s">
        <v>832</v>
      </c>
      <c r="AA482" s="1">
        <f>SEARCH("(",Sheet7!A482,1)</f>
        <v>10</v>
      </c>
      <c r="AB482" s="1">
        <f>SEARCH(")",Sheet7!A482,1)</f>
        <v>13</v>
      </c>
      <c r="AC482" s="1" t="str">
        <f>MID(Sheet7!A482,SEARCH("(",Sheet7!A482,1)+1,SEARCH(")",Sheet7!A482,1)-SEARCH("(",Sheet7!A482,1)-1)</f>
        <v>NZ</v>
      </c>
      <c r="AD482" s="1">
        <f>SEARCH(" ",Sheet7!A482,1)</f>
        <v>3</v>
      </c>
      <c r="AE482" s="1" t="str">
        <f>LEFT(Sheet7!A482,SEARCH(" ",Sheet7!A482,1)-1)</f>
        <v>NJ</v>
      </c>
      <c r="AF482" s="1" t="str">
        <f>MID(Sheet7!A482,SEARCH(" ",Sheet7!A482,1)+1,SEARCH("(",Sheet7!A482,1)-SEARCH(" ",Sheet7!A482,1)-2)</f>
        <v>Astle</v>
      </c>
      <c r="AG482" s="1">
        <f t="shared" si="91"/>
        <v>5</v>
      </c>
      <c r="AH482" s="1" t="str">
        <f t="shared" si="92"/>
        <v>ASTLE</v>
      </c>
      <c r="AI482" s="1" t="str">
        <f t="shared" si="86"/>
        <v>NJ Astle belongs to New Zealand</v>
      </c>
    </row>
    <row r="483" spans="1:35" x14ac:dyDescent="0.3">
      <c r="A483" s="1">
        <v>482</v>
      </c>
      <c r="B483" s="2">
        <v>36588</v>
      </c>
      <c r="C483" t="s">
        <v>93</v>
      </c>
      <c r="D483" s="1">
        <v>116</v>
      </c>
      <c r="E483" s="1" t="s">
        <v>430</v>
      </c>
      <c r="F483" s="1">
        <v>188</v>
      </c>
      <c r="H483" s="1">
        <v>135</v>
      </c>
      <c r="I483" s="1">
        <v>13</v>
      </c>
      <c r="J483" s="1">
        <v>1</v>
      </c>
      <c r="K483" s="1">
        <v>85.92</v>
      </c>
      <c r="L483" s="1">
        <v>1</v>
      </c>
      <c r="M483" s="1" t="s">
        <v>31</v>
      </c>
      <c r="N483" s="1" t="s">
        <v>253</v>
      </c>
      <c r="O483" s="1">
        <f t="shared" si="82"/>
        <v>3</v>
      </c>
      <c r="P483" s="1">
        <f t="shared" si="83"/>
        <v>3</v>
      </c>
      <c r="Q483" s="1">
        <f t="shared" si="84"/>
        <v>2000</v>
      </c>
      <c r="R483" s="1">
        <f t="shared" si="85"/>
        <v>6</v>
      </c>
      <c r="S483" s="1" t="str">
        <f t="shared" si="87"/>
        <v>Slow</v>
      </c>
      <c r="T483" s="1" t="str">
        <f t="shared" si="88"/>
        <v>Ok</v>
      </c>
      <c r="U483" s="1" t="b">
        <f t="shared" si="89"/>
        <v>0</v>
      </c>
      <c r="V483" s="1">
        <f t="shared" si="90"/>
        <v>0</v>
      </c>
      <c r="W483" s="1" t="str">
        <f>VLOOKUP(K483,Master!$G$8:$H$12,2,1)</f>
        <v>Slow</v>
      </c>
      <c r="X483" s="1" t="str">
        <f>HLOOKUP(K483,Master!$F$3:$J$4,2,1)</f>
        <v>Slow</v>
      </c>
      <c r="Y483" s="1" t="s">
        <v>688</v>
      </c>
      <c r="Z483" s="1" t="s">
        <v>834</v>
      </c>
      <c r="AA483" s="1">
        <f>SEARCH("(",Sheet7!A483,1)</f>
        <v>11</v>
      </c>
      <c r="AB483" s="1">
        <f>SEARCH(")",Sheet7!A483,1)</f>
        <v>15</v>
      </c>
      <c r="AC483" s="1" t="str">
        <f>MID(Sheet7!A483,SEARCH("(",Sheet7!A483,1)+1,SEARCH(")",Sheet7!A483,1)-SEARCH("(",Sheet7!A483,1)-1)</f>
        <v>Aus</v>
      </c>
      <c r="AD483" s="1">
        <f>SEARCH(" ",Sheet7!A483,1)</f>
        <v>3</v>
      </c>
      <c r="AE483" s="1" t="str">
        <f>LEFT(Sheet7!A483,SEARCH(" ",Sheet7!A483,1)-1)</f>
        <v>DR</v>
      </c>
      <c r="AF483" s="1" t="str">
        <f>MID(Sheet7!A483,SEARCH(" ",Sheet7!A483,1)+1,SEARCH("(",Sheet7!A483,1)-SEARCH(" ",Sheet7!A483,1)-2)</f>
        <v>Martyn</v>
      </c>
      <c r="AG483" s="1">
        <f t="shared" si="91"/>
        <v>6</v>
      </c>
      <c r="AH483" s="1" t="str">
        <f t="shared" si="92"/>
        <v>MARTYN</v>
      </c>
      <c r="AI483" s="1" t="str">
        <f t="shared" si="86"/>
        <v>DR Martyn belongs to Australia</v>
      </c>
    </row>
    <row r="484" spans="1:35" x14ac:dyDescent="0.3">
      <c r="A484" s="1">
        <v>483</v>
      </c>
      <c r="B484" s="2">
        <v>36594</v>
      </c>
      <c r="C484" t="s">
        <v>75</v>
      </c>
      <c r="D484" s="1">
        <v>115</v>
      </c>
      <c r="E484" s="1" t="s">
        <v>432</v>
      </c>
      <c r="F484" s="1">
        <v>174</v>
      </c>
      <c r="H484" s="1">
        <v>123</v>
      </c>
      <c r="I484" s="1">
        <v>12</v>
      </c>
      <c r="J484" s="1">
        <v>0</v>
      </c>
      <c r="K484" s="1">
        <v>93.49</v>
      </c>
      <c r="L484" s="1">
        <v>1</v>
      </c>
      <c r="M484" s="1" t="s">
        <v>4</v>
      </c>
      <c r="N484" s="1" t="s">
        <v>329</v>
      </c>
      <c r="O484" s="1">
        <f t="shared" si="82"/>
        <v>9</v>
      </c>
      <c r="P484" s="1">
        <f t="shared" si="83"/>
        <v>3</v>
      </c>
      <c r="Q484" s="1">
        <f t="shared" si="84"/>
        <v>2000</v>
      </c>
      <c r="R484" s="1">
        <f t="shared" si="85"/>
        <v>5</v>
      </c>
      <c r="S484" s="1" t="str">
        <f t="shared" si="87"/>
        <v>Slow</v>
      </c>
      <c r="T484" s="1" t="str">
        <f t="shared" si="88"/>
        <v>Ok</v>
      </c>
      <c r="U484" s="1" t="b">
        <f t="shared" si="89"/>
        <v>0</v>
      </c>
      <c r="V484" s="1">
        <f t="shared" si="90"/>
        <v>0</v>
      </c>
      <c r="W484" s="1" t="str">
        <f>VLOOKUP(K484,Master!$G$8:$H$12,2,1)</f>
        <v>Slow</v>
      </c>
      <c r="X484" s="1" t="str">
        <f>HLOOKUP(K484,Master!$F$3:$J$4,2,1)</f>
        <v>Slow</v>
      </c>
      <c r="Y484" s="1" t="s">
        <v>632</v>
      </c>
      <c r="Z484" s="1" t="s">
        <v>837</v>
      </c>
      <c r="AA484" s="1">
        <f>SEARCH("(",Sheet7!A484,1)</f>
        <v>11</v>
      </c>
      <c r="AB484" s="1">
        <f>SEARCH(")",Sheet7!A484,1)</f>
        <v>14</v>
      </c>
      <c r="AC484" s="1" t="str">
        <f>MID(Sheet7!A484,SEARCH("(",Sheet7!A484,1)+1,SEARCH(")",Sheet7!A484,1)-SEARCH("(",Sheet7!A484,1)-1)</f>
        <v>SA</v>
      </c>
      <c r="AD484" s="1">
        <f>SEARCH(" ",Sheet7!A484,1)</f>
        <v>2</v>
      </c>
      <c r="AE484" s="1" t="str">
        <f>LEFT(Sheet7!A484,SEARCH(" ",Sheet7!A484,1)-1)</f>
        <v>G</v>
      </c>
      <c r="AF484" s="1" t="str">
        <f>MID(Sheet7!A484,SEARCH(" ",Sheet7!A484,1)+1,SEARCH("(",Sheet7!A484,1)-SEARCH(" ",Sheet7!A484,1)-2)</f>
        <v>Kirsten</v>
      </c>
      <c r="AG484" s="1">
        <f t="shared" si="91"/>
        <v>7</v>
      </c>
      <c r="AH484" s="1" t="str">
        <f t="shared" si="92"/>
        <v>KIRSTEN</v>
      </c>
      <c r="AI484" s="1" t="e">
        <f t="shared" si="86"/>
        <v>#N/A</v>
      </c>
    </row>
    <row r="485" spans="1:35" x14ac:dyDescent="0.3">
      <c r="A485" s="1">
        <v>484</v>
      </c>
      <c r="B485" s="2">
        <v>36594</v>
      </c>
      <c r="C485" t="s">
        <v>68</v>
      </c>
      <c r="D485" s="1">
        <v>111</v>
      </c>
      <c r="E485" s="1" t="s">
        <v>432</v>
      </c>
      <c r="F485" s="1">
        <v>164</v>
      </c>
      <c r="H485" s="1">
        <v>127</v>
      </c>
      <c r="I485" s="1">
        <v>11</v>
      </c>
      <c r="J485" s="1">
        <v>2</v>
      </c>
      <c r="K485" s="1">
        <v>87.4</v>
      </c>
      <c r="L485" s="1">
        <v>1</v>
      </c>
      <c r="M485" s="1" t="s">
        <v>4</v>
      </c>
      <c r="N485" s="1" t="s">
        <v>329</v>
      </c>
      <c r="O485" s="1">
        <f t="shared" si="82"/>
        <v>9</v>
      </c>
      <c r="P485" s="1">
        <f t="shared" si="83"/>
        <v>3</v>
      </c>
      <c r="Q485" s="1">
        <f t="shared" si="84"/>
        <v>2000</v>
      </c>
      <c r="R485" s="1">
        <f t="shared" si="85"/>
        <v>5</v>
      </c>
      <c r="S485" s="1" t="str">
        <f t="shared" si="87"/>
        <v>Slow</v>
      </c>
      <c r="T485" s="1" t="str">
        <f t="shared" si="88"/>
        <v>Ok</v>
      </c>
      <c r="U485" s="1" t="b">
        <f t="shared" si="89"/>
        <v>0</v>
      </c>
      <c r="V485" s="1">
        <f t="shared" si="90"/>
        <v>0</v>
      </c>
      <c r="W485" s="1" t="str">
        <f>VLOOKUP(K485,Master!$G$8:$H$12,2,1)</f>
        <v>Slow</v>
      </c>
      <c r="X485" s="1" t="str">
        <f>HLOOKUP(K485,Master!$F$3:$J$4,2,1)</f>
        <v>Slow</v>
      </c>
      <c r="Y485" s="1" t="s">
        <v>681</v>
      </c>
      <c r="Z485" s="1" t="s">
        <v>837</v>
      </c>
      <c r="AA485" s="1">
        <f>SEARCH("(",Sheet7!A485,1)</f>
        <v>10</v>
      </c>
      <c r="AB485" s="1">
        <f>SEARCH(")",Sheet7!A485,1)</f>
        <v>13</v>
      </c>
      <c r="AC485" s="1" t="str">
        <f>MID(Sheet7!A485,SEARCH("(",Sheet7!A485,1)+1,SEARCH(")",Sheet7!A485,1)-SEARCH("(",Sheet7!A485,1)-1)</f>
        <v>SA</v>
      </c>
      <c r="AD485" s="1">
        <f>SEARCH(" ",Sheet7!A485,1)</f>
        <v>3</v>
      </c>
      <c r="AE485" s="1" t="str">
        <f>LEFT(Sheet7!A485,SEARCH(" ",Sheet7!A485,1)-1)</f>
        <v>HH</v>
      </c>
      <c r="AF485" s="1" t="str">
        <f>MID(Sheet7!A485,SEARCH(" ",Sheet7!A485,1)+1,SEARCH("(",Sheet7!A485,1)-SEARCH(" ",Sheet7!A485,1)-2)</f>
        <v>Gibbs</v>
      </c>
      <c r="AG485" s="1">
        <f t="shared" si="91"/>
        <v>5</v>
      </c>
      <c r="AH485" s="1" t="str">
        <f t="shared" si="92"/>
        <v>GIBBS</v>
      </c>
      <c r="AI485" s="1" t="e">
        <f t="shared" si="86"/>
        <v>#N/A</v>
      </c>
    </row>
    <row r="486" spans="1:35" x14ac:dyDescent="0.3">
      <c r="A486" s="1">
        <v>485</v>
      </c>
      <c r="B486" s="2">
        <v>36597</v>
      </c>
      <c r="C486" t="s">
        <v>218</v>
      </c>
      <c r="D486" s="1">
        <v>105</v>
      </c>
      <c r="E486" s="1" t="s">
        <v>430</v>
      </c>
      <c r="F486" s="1">
        <v>202</v>
      </c>
      <c r="H486" s="1">
        <v>139</v>
      </c>
      <c r="I486" s="1">
        <v>10</v>
      </c>
      <c r="J486" s="1">
        <v>4</v>
      </c>
      <c r="K486" s="1">
        <v>75.53</v>
      </c>
      <c r="L486" s="1">
        <v>2</v>
      </c>
      <c r="M486" s="1" t="s">
        <v>15</v>
      </c>
      <c r="N486" s="1" t="s">
        <v>232</v>
      </c>
      <c r="O486" s="1">
        <f t="shared" si="82"/>
        <v>12</v>
      </c>
      <c r="P486" s="1">
        <f t="shared" si="83"/>
        <v>3</v>
      </c>
      <c r="Q486" s="1">
        <f t="shared" si="84"/>
        <v>2000</v>
      </c>
      <c r="R486" s="1">
        <f t="shared" si="85"/>
        <v>1</v>
      </c>
      <c r="S486" s="1" t="str">
        <f t="shared" si="87"/>
        <v>Slow</v>
      </c>
      <c r="T486" s="1" t="str">
        <f t="shared" si="88"/>
        <v>Ok</v>
      </c>
      <c r="U486" s="1" t="b">
        <f t="shared" si="89"/>
        <v>0</v>
      </c>
      <c r="V486" s="1">
        <f t="shared" si="90"/>
        <v>0</v>
      </c>
      <c r="W486" s="1" t="str">
        <f>VLOOKUP(K486,Master!$G$8:$H$12,2,1)</f>
        <v>Slow</v>
      </c>
      <c r="X486" s="1" t="str">
        <f>HLOOKUP(K486,Master!$F$3:$J$4,2,1)</f>
        <v>Slow</v>
      </c>
      <c r="Y486" s="1" t="s">
        <v>665</v>
      </c>
      <c r="Z486" s="1" t="s">
        <v>4</v>
      </c>
      <c r="AA486" s="1">
        <f>SEARCH("(",Sheet7!A486,1)</f>
        <v>12</v>
      </c>
      <c r="AB486" s="1">
        <f>SEARCH(")",Sheet7!A486,1)</f>
        <v>18</v>
      </c>
      <c r="AC486" s="1" t="str">
        <f>MID(Sheet7!A486,SEARCH("(",Sheet7!A486,1)+1,SEARCH(")",Sheet7!A486,1)-SEARCH("(",Sheet7!A486,1)-1)</f>
        <v>India</v>
      </c>
      <c r="AD486" s="1">
        <f>SEARCH(" ",Sheet7!A486,1)</f>
        <v>3</v>
      </c>
      <c r="AE486" s="1" t="str">
        <f>LEFT(Sheet7!A486,SEARCH(" ",Sheet7!A486,1)-1)</f>
        <v>SC</v>
      </c>
      <c r="AF486" s="1" t="str">
        <f>MID(Sheet7!A486,SEARCH(" ",Sheet7!A486,1)+1,SEARCH("(",Sheet7!A486,1)-SEARCH(" ",Sheet7!A486,1)-2)</f>
        <v>Ganguly</v>
      </c>
      <c r="AG486" s="1">
        <f t="shared" si="91"/>
        <v>7</v>
      </c>
      <c r="AH486" s="1" t="str">
        <f t="shared" si="92"/>
        <v>GANGULY</v>
      </c>
      <c r="AI486" s="1" t="e">
        <f t="shared" si="86"/>
        <v>#N/A</v>
      </c>
    </row>
    <row r="487" spans="1:35" x14ac:dyDescent="0.3">
      <c r="A487" s="1">
        <v>486</v>
      </c>
      <c r="B487" s="2">
        <v>36602</v>
      </c>
      <c r="C487" t="s">
        <v>60</v>
      </c>
      <c r="D487" s="1">
        <v>122</v>
      </c>
      <c r="E487" s="1" t="s">
        <v>432</v>
      </c>
      <c r="F487" s="1">
        <v>195</v>
      </c>
      <c r="H487" s="1">
        <v>138</v>
      </c>
      <c r="I487" s="1">
        <v>12</v>
      </c>
      <c r="J487" s="1">
        <v>0</v>
      </c>
      <c r="K487" s="1">
        <v>88.4</v>
      </c>
      <c r="L487" s="1">
        <v>2</v>
      </c>
      <c r="M487" s="1" t="s">
        <v>15</v>
      </c>
      <c r="N487" s="1" t="s">
        <v>284</v>
      </c>
      <c r="O487" s="1">
        <f t="shared" si="82"/>
        <v>17</v>
      </c>
      <c r="P487" s="1">
        <f t="shared" si="83"/>
        <v>3</v>
      </c>
      <c r="Q487" s="1">
        <f t="shared" si="84"/>
        <v>2000</v>
      </c>
      <c r="R487" s="1">
        <f t="shared" si="85"/>
        <v>6</v>
      </c>
      <c r="S487" s="1" t="str">
        <f t="shared" si="87"/>
        <v>Slow</v>
      </c>
      <c r="T487" s="1" t="str">
        <f t="shared" si="88"/>
        <v>Ok</v>
      </c>
      <c r="U487" s="1" t="b">
        <f t="shared" si="89"/>
        <v>0</v>
      </c>
      <c r="V487" s="1">
        <f t="shared" si="90"/>
        <v>0</v>
      </c>
      <c r="W487" s="1" t="str">
        <f>VLOOKUP(K487,Master!$G$8:$H$12,2,1)</f>
        <v>Slow</v>
      </c>
      <c r="X487" s="1" t="str">
        <f>HLOOKUP(K487,Master!$F$3:$J$4,2,1)</f>
        <v>Slow</v>
      </c>
      <c r="Y487" s="1" t="s">
        <v>635</v>
      </c>
      <c r="Z487" s="1" t="s">
        <v>4</v>
      </c>
      <c r="AA487" s="1">
        <f>SEARCH("(",Sheet7!A487,1)</f>
        <v>14</v>
      </c>
      <c r="AB487" s="1">
        <f>SEARCH(")",Sheet7!A487,1)</f>
        <v>20</v>
      </c>
      <c r="AC487" s="1" t="str">
        <f>MID(Sheet7!A487,SEARCH("(",Sheet7!A487,1)+1,SEARCH(")",Sheet7!A487,1)-SEARCH("(",Sheet7!A487,1)-1)</f>
        <v>India</v>
      </c>
      <c r="AD487" s="1">
        <f>SEARCH(" ",Sheet7!A487,1)</f>
        <v>3</v>
      </c>
      <c r="AE487" s="1" t="str">
        <f>LEFT(Sheet7!A487,SEARCH(" ",Sheet7!A487,1)-1)</f>
        <v>SR</v>
      </c>
      <c r="AF487" s="1" t="str">
        <f>MID(Sheet7!A487,SEARCH(" ",Sheet7!A487,1)+1,SEARCH("(",Sheet7!A487,1)-SEARCH(" ",Sheet7!A487,1)-2)</f>
        <v>Tendulkar</v>
      </c>
      <c r="AG487" s="1">
        <f t="shared" si="91"/>
        <v>9</v>
      </c>
      <c r="AH487" s="1" t="str">
        <f t="shared" si="92"/>
        <v>TENDULKAR</v>
      </c>
      <c r="AI487" s="1" t="e">
        <f t="shared" si="86"/>
        <v>#N/A</v>
      </c>
    </row>
    <row r="488" spans="1:35" x14ac:dyDescent="0.3">
      <c r="A488" s="1">
        <v>487</v>
      </c>
      <c r="B488" s="2">
        <v>36611</v>
      </c>
      <c r="C488" t="s">
        <v>858</v>
      </c>
      <c r="D488" s="1">
        <v>121</v>
      </c>
      <c r="E488" s="1" t="s">
        <v>430</v>
      </c>
      <c r="F488" s="1">
        <v>141</v>
      </c>
      <c r="H488" s="1">
        <v>113</v>
      </c>
      <c r="I488" s="1">
        <v>9</v>
      </c>
      <c r="J488" s="1">
        <v>5</v>
      </c>
      <c r="K488" s="1">
        <v>107.07</v>
      </c>
      <c r="L488" s="1">
        <v>1</v>
      </c>
      <c r="M488" s="1" t="s">
        <v>4</v>
      </c>
      <c r="N488" s="1" t="s">
        <v>14</v>
      </c>
      <c r="O488" s="1">
        <f t="shared" si="82"/>
        <v>26</v>
      </c>
      <c r="P488" s="1">
        <f t="shared" si="83"/>
        <v>3</v>
      </c>
      <c r="Q488" s="1">
        <f t="shared" si="84"/>
        <v>2000</v>
      </c>
      <c r="R488" s="1">
        <f t="shared" si="85"/>
        <v>1</v>
      </c>
      <c r="S488" s="1" t="str">
        <f t="shared" si="87"/>
        <v>Ok</v>
      </c>
      <c r="T488" s="1" t="str">
        <f t="shared" si="88"/>
        <v>Ok</v>
      </c>
      <c r="U488" s="1" t="b">
        <f t="shared" si="89"/>
        <v>0</v>
      </c>
      <c r="V488" s="1">
        <f t="shared" si="90"/>
        <v>0</v>
      </c>
      <c r="W488" s="1" t="str">
        <f>VLOOKUP(K488,Master!$G$8:$H$12,2,1)</f>
        <v>Ok</v>
      </c>
      <c r="X488" s="1" t="str">
        <f>HLOOKUP(K488,Master!$F$3:$J$4,2,1)</f>
        <v>Ok</v>
      </c>
      <c r="Y488" s="1" t="s">
        <v>618</v>
      </c>
      <c r="Z488" s="1" t="s">
        <v>833</v>
      </c>
      <c r="AA488" s="1">
        <f>SEARCH("(",Sheet7!A488,1)</f>
        <v>16</v>
      </c>
      <c r="AB488" s="1">
        <f>SEARCH(")",Sheet7!A488,1)</f>
        <v>20</v>
      </c>
      <c r="AC488" s="1" t="str">
        <f>MID(Sheet7!A488,SEARCH("(",Sheet7!A488,1)+1,SEARCH(")",Sheet7!A488,1)-SEARCH("(",Sheet7!A488,1)-1)</f>
        <v>Pak</v>
      </c>
      <c r="AD488" s="1">
        <f>SEARCH(" ",Sheet7!A488,1)</f>
        <v>8</v>
      </c>
      <c r="AE488" s="1" t="str">
        <f>LEFT(Sheet7!A488,SEARCH(" ",Sheet7!A488,1)-1)</f>
        <v>Inzamam</v>
      </c>
      <c r="AF488" s="1" t="str">
        <f>MID(Sheet7!A488,SEARCH(" ",Sheet7!A488,1)+1,SEARCH("(",Sheet7!A488,1)-SEARCH(" ",Sheet7!A488,1)-2)</f>
        <v>ul-Haq</v>
      </c>
      <c r="AG488" s="1">
        <f t="shared" si="91"/>
        <v>6</v>
      </c>
      <c r="AH488" s="1" t="str">
        <f t="shared" si="92"/>
        <v>UL-HAQ</v>
      </c>
      <c r="AI488" s="1" t="str">
        <f t="shared" si="86"/>
        <v>Inzamam ul-Haq belongs to Pakistan</v>
      </c>
    </row>
    <row r="489" spans="1:35" x14ac:dyDescent="0.3">
      <c r="A489" s="1">
        <v>488</v>
      </c>
      <c r="B489" s="2">
        <v>36617</v>
      </c>
      <c r="C489" t="s">
        <v>167</v>
      </c>
      <c r="D489" s="1">
        <v>103</v>
      </c>
      <c r="E489" s="1" t="s">
        <v>432</v>
      </c>
      <c r="F489" s="1">
        <v>185</v>
      </c>
      <c r="H489" s="1">
        <v>130</v>
      </c>
      <c r="I489" s="1">
        <v>8</v>
      </c>
      <c r="J489" s="1">
        <v>0</v>
      </c>
      <c r="K489" s="1">
        <v>79.23</v>
      </c>
      <c r="L489" s="1">
        <v>1</v>
      </c>
      <c r="M489" s="1" t="s">
        <v>7</v>
      </c>
      <c r="N489" s="1" t="s">
        <v>37</v>
      </c>
      <c r="O489" s="1">
        <f t="shared" si="82"/>
        <v>1</v>
      </c>
      <c r="P489" s="1">
        <f t="shared" si="83"/>
        <v>4</v>
      </c>
      <c r="Q489" s="1">
        <f t="shared" si="84"/>
        <v>2000</v>
      </c>
      <c r="R489" s="1">
        <f t="shared" si="85"/>
        <v>7</v>
      </c>
      <c r="S489" s="1" t="str">
        <f t="shared" si="87"/>
        <v>Slow</v>
      </c>
      <c r="T489" s="1" t="str">
        <f t="shared" si="88"/>
        <v>Ok</v>
      </c>
      <c r="U489" s="1" t="b">
        <f t="shared" si="89"/>
        <v>0</v>
      </c>
      <c r="V489" s="1">
        <f t="shared" si="90"/>
        <v>0</v>
      </c>
      <c r="W489" s="1" t="str">
        <f>VLOOKUP(K489,Master!$G$8:$H$12,2,1)</f>
        <v>Slow</v>
      </c>
      <c r="X489" s="1" t="str">
        <f>HLOOKUP(K489,Master!$F$3:$J$4,2,1)</f>
        <v>Slow</v>
      </c>
      <c r="Y489" s="1" t="s">
        <v>689</v>
      </c>
      <c r="Z489" s="1" t="s">
        <v>831</v>
      </c>
      <c r="AA489" s="1">
        <f>SEARCH("(",Sheet7!A489,1)</f>
        <v>13</v>
      </c>
      <c r="AB489" s="1">
        <f>SEARCH(")",Sheet7!A489,1)</f>
        <v>16</v>
      </c>
      <c r="AC489" s="1" t="str">
        <f>MID(Sheet7!A489,SEARCH("(",Sheet7!A489,1)+1,SEARCH(")",Sheet7!A489,1)-SEARCH("(",Sheet7!A489,1)-1)</f>
        <v>WI</v>
      </c>
      <c r="AD489" s="1">
        <f>SEARCH(" ",Sheet7!A489,1)</f>
        <v>3</v>
      </c>
      <c r="AE489" s="1" t="str">
        <f>LEFT(Sheet7!A489,SEARCH(" ",Sheet7!A489,1)-1)</f>
        <v>SL</v>
      </c>
      <c r="AF489" s="1" t="str">
        <f>MID(Sheet7!A489,SEARCH(" ",Sheet7!A489,1)+1,SEARCH("(",Sheet7!A489,1)-SEARCH(" ",Sheet7!A489,1)-2)</f>
        <v>Campbell</v>
      </c>
      <c r="AG489" s="1">
        <f t="shared" si="91"/>
        <v>8</v>
      </c>
      <c r="AH489" s="1" t="str">
        <f t="shared" si="92"/>
        <v>CAMPBELL</v>
      </c>
      <c r="AI489" s="1" t="str">
        <f t="shared" si="86"/>
        <v>SL Campbell belongs to West Indies</v>
      </c>
    </row>
    <row r="490" spans="1:35" x14ac:dyDescent="0.3">
      <c r="A490" s="1">
        <v>489</v>
      </c>
      <c r="B490" s="2">
        <v>36618</v>
      </c>
      <c r="C490" t="s">
        <v>146</v>
      </c>
      <c r="D490" s="1">
        <v>116</v>
      </c>
      <c r="E490" s="1" t="s">
        <v>430</v>
      </c>
      <c r="F490" s="1">
        <v>158</v>
      </c>
      <c r="H490" s="1">
        <v>125</v>
      </c>
      <c r="I490" s="1">
        <v>12</v>
      </c>
      <c r="J490" s="1">
        <v>1</v>
      </c>
      <c r="K490" s="1">
        <v>92.8</v>
      </c>
      <c r="L490" s="1">
        <v>1</v>
      </c>
      <c r="M490" s="1" t="s">
        <v>7</v>
      </c>
      <c r="N490" s="1" t="s">
        <v>37</v>
      </c>
      <c r="O490" s="1">
        <f t="shared" si="82"/>
        <v>2</v>
      </c>
      <c r="P490" s="1">
        <f t="shared" si="83"/>
        <v>4</v>
      </c>
      <c r="Q490" s="1">
        <f t="shared" si="84"/>
        <v>2000</v>
      </c>
      <c r="R490" s="1">
        <f t="shared" si="85"/>
        <v>1</v>
      </c>
      <c r="S490" s="1" t="str">
        <f t="shared" si="87"/>
        <v>Slow</v>
      </c>
      <c r="T490" s="1" t="str">
        <f t="shared" si="88"/>
        <v>Ok</v>
      </c>
      <c r="U490" s="1" t="b">
        <f t="shared" si="89"/>
        <v>0</v>
      </c>
      <c r="V490" s="1">
        <f t="shared" si="90"/>
        <v>0</v>
      </c>
      <c r="W490" s="1" t="str">
        <f>VLOOKUP(K490,Master!$G$8:$H$12,2,1)</f>
        <v>Slow</v>
      </c>
      <c r="X490" s="1" t="str">
        <f>HLOOKUP(K490,Master!$F$3:$J$4,2,1)</f>
        <v>Slow</v>
      </c>
      <c r="Y490" s="1" t="s">
        <v>690</v>
      </c>
      <c r="Z490" s="1" t="s">
        <v>831</v>
      </c>
      <c r="AA490" s="1">
        <f>SEARCH("(",Sheet7!A490,1)</f>
        <v>10</v>
      </c>
      <c r="AB490" s="1">
        <f>SEARCH(")",Sheet7!A490,1)</f>
        <v>13</v>
      </c>
      <c r="AC490" s="1" t="str">
        <f>MID(Sheet7!A490,SEARCH("(",Sheet7!A490,1)+1,SEARCH(")",Sheet7!A490,1)-SEARCH("(",Sheet7!A490,1)-1)</f>
        <v>WI</v>
      </c>
      <c r="AD490" s="1">
        <f>SEARCH(" ",Sheet7!A490,1)</f>
        <v>3</v>
      </c>
      <c r="AE490" s="1" t="str">
        <f>LEFT(Sheet7!A490,SEARCH(" ",Sheet7!A490,1)-1)</f>
        <v>WW</v>
      </c>
      <c r="AF490" s="1" t="str">
        <f>MID(Sheet7!A490,SEARCH(" ",Sheet7!A490,1)+1,SEARCH("(",Sheet7!A490,1)-SEARCH(" ",Sheet7!A490,1)-2)</f>
        <v>Hinds</v>
      </c>
      <c r="AG490" s="1">
        <f t="shared" si="91"/>
        <v>5</v>
      </c>
      <c r="AH490" s="1" t="str">
        <f t="shared" si="92"/>
        <v>HINDS</v>
      </c>
      <c r="AI490" s="1" t="str">
        <f t="shared" si="86"/>
        <v>WW Hinds belongs to West Indies</v>
      </c>
    </row>
    <row r="491" spans="1:35" x14ac:dyDescent="0.3">
      <c r="A491" s="1">
        <v>490</v>
      </c>
      <c r="B491" s="2">
        <v>36631</v>
      </c>
      <c r="C491" t="s">
        <v>183</v>
      </c>
      <c r="D491" s="1">
        <v>105</v>
      </c>
      <c r="E491" s="1" t="s">
        <v>430</v>
      </c>
      <c r="F491" s="1">
        <v>180</v>
      </c>
      <c r="H491" s="1">
        <v>135</v>
      </c>
      <c r="I491" s="1">
        <v>10</v>
      </c>
      <c r="J491" s="1">
        <v>2</v>
      </c>
      <c r="K491" s="1">
        <v>77.77</v>
      </c>
      <c r="L491" s="1">
        <v>2</v>
      </c>
      <c r="M491" s="1" t="s">
        <v>7</v>
      </c>
      <c r="N491" s="1" t="s">
        <v>207</v>
      </c>
      <c r="O491" s="1">
        <f t="shared" si="82"/>
        <v>15</v>
      </c>
      <c r="P491" s="1">
        <f t="shared" si="83"/>
        <v>4</v>
      </c>
      <c r="Q491" s="1">
        <f t="shared" si="84"/>
        <v>2000</v>
      </c>
      <c r="R491" s="1">
        <f t="shared" si="85"/>
        <v>7</v>
      </c>
      <c r="S491" s="1" t="str">
        <f t="shared" si="87"/>
        <v>Slow</v>
      </c>
      <c r="T491" s="1" t="str">
        <f t="shared" si="88"/>
        <v>Ok</v>
      </c>
      <c r="U491" s="1" t="b">
        <f t="shared" si="89"/>
        <v>0</v>
      </c>
      <c r="V491" s="1">
        <f t="shared" si="90"/>
        <v>0</v>
      </c>
      <c r="W491" s="1" t="str">
        <f>VLOOKUP(K491,Master!$G$8:$H$12,2,1)</f>
        <v>Slow</v>
      </c>
      <c r="X491" s="1" t="str">
        <f>HLOOKUP(K491,Master!$F$3:$J$4,2,1)</f>
        <v>Slow</v>
      </c>
      <c r="Y491" s="1" t="s">
        <v>691</v>
      </c>
      <c r="Z491" s="1" t="s">
        <v>833</v>
      </c>
      <c r="AA491" s="1">
        <f>SEARCH("(",Sheet7!A491,1)</f>
        <v>13</v>
      </c>
      <c r="AB491" s="1">
        <f>SEARCH(")",Sheet7!A491,1)</f>
        <v>17</v>
      </c>
      <c r="AC491" s="1" t="str">
        <f>MID(Sheet7!A491,SEARCH("(",Sheet7!A491,1)+1,SEARCH(")",Sheet7!A491,1)-SEARCH("(",Sheet7!A491,1)-1)</f>
        <v>Pak</v>
      </c>
      <c r="AD491" s="1">
        <f>SEARCH(" ",Sheet7!A491,1)</f>
        <v>6</v>
      </c>
      <c r="AE491" s="1" t="str">
        <f>LEFT(Sheet7!A491,SEARCH(" ",Sheet7!A491,1)-1)</f>
        <v>Imran</v>
      </c>
      <c r="AF491" s="1" t="str">
        <f>MID(Sheet7!A491,SEARCH(" ",Sheet7!A491,1)+1,SEARCH("(",Sheet7!A491,1)-SEARCH(" ",Sheet7!A491,1)-2)</f>
        <v>Nazir</v>
      </c>
      <c r="AG491" s="1">
        <f t="shared" si="91"/>
        <v>5</v>
      </c>
      <c r="AH491" s="1" t="str">
        <f t="shared" si="92"/>
        <v>NAZIR</v>
      </c>
      <c r="AI491" s="1" t="str">
        <f t="shared" si="86"/>
        <v>Imran Nazir belongs to Pakistan</v>
      </c>
    </row>
    <row r="492" spans="1:35" x14ac:dyDescent="0.3">
      <c r="A492" s="1">
        <v>491</v>
      </c>
      <c r="B492" s="2">
        <v>36676</v>
      </c>
      <c r="C492" t="s">
        <v>218</v>
      </c>
      <c r="D492" s="1">
        <v>135</v>
      </c>
      <c r="E492" s="1" t="s">
        <v>430</v>
      </c>
      <c r="F492" s="1" t="s">
        <v>214</v>
      </c>
      <c r="H492" s="1">
        <v>124</v>
      </c>
      <c r="I492" s="1">
        <v>6</v>
      </c>
      <c r="J492" s="1">
        <v>7</v>
      </c>
      <c r="K492" s="1">
        <v>108.87</v>
      </c>
      <c r="L492" s="1">
        <v>2</v>
      </c>
      <c r="M492" s="1" t="s">
        <v>47</v>
      </c>
      <c r="N492" s="1" t="s">
        <v>19</v>
      </c>
      <c r="O492" s="1">
        <f t="shared" si="82"/>
        <v>30</v>
      </c>
      <c r="P492" s="1">
        <f t="shared" si="83"/>
        <v>5</v>
      </c>
      <c r="Q492" s="1">
        <f t="shared" si="84"/>
        <v>2000</v>
      </c>
      <c r="R492" s="1">
        <f t="shared" si="85"/>
        <v>3</v>
      </c>
      <c r="S492" s="1" t="str">
        <f t="shared" si="87"/>
        <v>Ok</v>
      </c>
      <c r="T492" s="1" t="str">
        <f t="shared" si="88"/>
        <v>Ok</v>
      </c>
      <c r="U492" s="1" t="b">
        <f t="shared" si="89"/>
        <v>0</v>
      </c>
      <c r="V492" s="1">
        <f t="shared" si="90"/>
        <v>0</v>
      </c>
      <c r="W492" s="1" t="str">
        <f>VLOOKUP(K492,Master!$G$8:$H$12,2,1)</f>
        <v>Ok</v>
      </c>
      <c r="X492" s="1" t="str">
        <f>HLOOKUP(K492,Master!$F$3:$J$4,2,1)</f>
        <v>Ok</v>
      </c>
      <c r="Y492" s="1" t="s">
        <v>665</v>
      </c>
      <c r="Z492" s="1" t="s">
        <v>4</v>
      </c>
      <c r="AA492" s="1">
        <f>SEARCH("(",Sheet7!A492,1)</f>
        <v>12</v>
      </c>
      <c r="AB492" s="1">
        <f>SEARCH(")",Sheet7!A492,1)</f>
        <v>18</v>
      </c>
      <c r="AC492" s="1" t="str">
        <f>MID(Sheet7!A492,SEARCH("(",Sheet7!A492,1)+1,SEARCH(")",Sheet7!A492,1)-SEARCH("(",Sheet7!A492,1)-1)</f>
        <v>India</v>
      </c>
      <c r="AD492" s="1">
        <f>SEARCH(" ",Sheet7!A492,1)</f>
        <v>3</v>
      </c>
      <c r="AE492" s="1" t="str">
        <f>LEFT(Sheet7!A492,SEARCH(" ",Sheet7!A492,1)-1)</f>
        <v>SC</v>
      </c>
      <c r="AF492" s="1" t="str">
        <f>MID(Sheet7!A492,SEARCH(" ",Sheet7!A492,1)+1,SEARCH("(",Sheet7!A492,1)-SEARCH(" ",Sheet7!A492,1)-2)</f>
        <v>Ganguly</v>
      </c>
      <c r="AG492" s="1">
        <f t="shared" si="91"/>
        <v>7</v>
      </c>
      <c r="AH492" s="1" t="str">
        <f t="shared" si="92"/>
        <v>GANGULY</v>
      </c>
      <c r="AI492" s="1" t="e">
        <f t="shared" si="86"/>
        <v>#N/A</v>
      </c>
    </row>
    <row r="493" spans="1:35" x14ac:dyDescent="0.3">
      <c r="A493" s="1">
        <v>492</v>
      </c>
      <c r="B493" s="2">
        <v>36678</v>
      </c>
      <c r="C493" t="s">
        <v>216</v>
      </c>
      <c r="D493" s="1">
        <v>105</v>
      </c>
      <c r="E493" s="1" t="s">
        <v>432</v>
      </c>
      <c r="F493" s="1">
        <v>178</v>
      </c>
      <c r="H493" s="1">
        <v>116</v>
      </c>
      <c r="I493" s="1">
        <v>11</v>
      </c>
      <c r="J493" s="1">
        <v>0</v>
      </c>
      <c r="K493" s="1">
        <v>90.51</v>
      </c>
      <c r="L493" s="1">
        <v>1</v>
      </c>
      <c r="M493" s="1" t="s">
        <v>4</v>
      </c>
      <c r="N493" s="1" t="s">
        <v>19</v>
      </c>
      <c r="O493" s="1">
        <f t="shared" si="82"/>
        <v>1</v>
      </c>
      <c r="P493" s="1">
        <f t="shared" si="83"/>
        <v>6</v>
      </c>
      <c r="Q493" s="1">
        <f t="shared" si="84"/>
        <v>2000</v>
      </c>
      <c r="R493" s="1">
        <f t="shared" si="85"/>
        <v>5</v>
      </c>
      <c r="S493" s="1" t="str">
        <f t="shared" si="87"/>
        <v>Slow</v>
      </c>
      <c r="T493" s="1" t="str">
        <f t="shared" si="88"/>
        <v>Ok</v>
      </c>
      <c r="U493" s="1" t="b">
        <f t="shared" si="89"/>
        <v>0</v>
      </c>
      <c r="V493" s="1">
        <f t="shared" si="90"/>
        <v>0</v>
      </c>
      <c r="W493" s="1" t="str">
        <f>VLOOKUP(K493,Master!$G$8:$H$12,2,1)</f>
        <v>Slow</v>
      </c>
      <c r="X493" s="1" t="str">
        <f>HLOOKUP(K493,Master!$F$3:$J$4,2,1)</f>
        <v>Slow</v>
      </c>
      <c r="Y493" s="1" t="s">
        <v>640</v>
      </c>
      <c r="Z493" s="1" t="s">
        <v>835</v>
      </c>
      <c r="AA493" s="1">
        <f>SEARCH("(",Sheet7!A493,1)</f>
        <v>15</v>
      </c>
      <c r="AB493" s="1">
        <f>SEARCH(")",Sheet7!A493,1)</f>
        <v>18</v>
      </c>
      <c r="AC493" s="1" t="str">
        <f>MID(Sheet7!A493,SEARCH("(",Sheet7!A493,1)+1,SEARCH(")",Sheet7!A493,1)-SEARCH("(",Sheet7!A493,1)-1)</f>
        <v>SL</v>
      </c>
      <c r="AD493" s="1">
        <f>SEARCH(" ",Sheet7!A493,1)</f>
        <v>3</v>
      </c>
      <c r="AE493" s="1" t="str">
        <f>LEFT(Sheet7!A493,SEARCH(" ",Sheet7!A493,1)-1)</f>
        <v>ST</v>
      </c>
      <c r="AF493" s="1" t="str">
        <f>MID(Sheet7!A493,SEARCH(" ",Sheet7!A493,1)+1,SEARCH("(",Sheet7!A493,1)-SEARCH(" ",Sheet7!A493,1)-2)</f>
        <v>Jayasuriya</v>
      </c>
      <c r="AG493" s="1">
        <f t="shared" si="91"/>
        <v>10</v>
      </c>
      <c r="AH493" s="1" t="str">
        <f t="shared" si="92"/>
        <v>JAYASURIYA</v>
      </c>
      <c r="AI493" s="1" t="str">
        <f t="shared" si="86"/>
        <v>ST Jayasuriya belongs to Sri Lanka</v>
      </c>
    </row>
    <row r="494" spans="1:35" x14ac:dyDescent="0.3">
      <c r="A494" s="1">
        <v>493</v>
      </c>
      <c r="B494" s="2">
        <v>36680</v>
      </c>
      <c r="C494" t="s">
        <v>249</v>
      </c>
      <c r="D494" s="1">
        <v>100</v>
      </c>
      <c r="E494" s="1" t="s">
        <v>430</v>
      </c>
      <c r="F494" s="1">
        <v>171</v>
      </c>
      <c r="H494" s="1">
        <v>112</v>
      </c>
      <c r="I494" s="1">
        <v>9</v>
      </c>
      <c r="J494" s="1">
        <v>1</v>
      </c>
      <c r="K494" s="1">
        <v>89.28</v>
      </c>
      <c r="L494" s="1">
        <v>1</v>
      </c>
      <c r="M494" s="1" t="s">
        <v>4</v>
      </c>
      <c r="N494" s="1" t="s">
        <v>19</v>
      </c>
      <c r="O494" s="1">
        <f t="shared" si="82"/>
        <v>3</v>
      </c>
      <c r="P494" s="1">
        <f t="shared" si="83"/>
        <v>6</v>
      </c>
      <c r="Q494" s="1">
        <f t="shared" si="84"/>
        <v>2000</v>
      </c>
      <c r="R494" s="1">
        <f t="shared" si="85"/>
        <v>7</v>
      </c>
      <c r="S494" s="1" t="str">
        <f t="shared" si="87"/>
        <v>Slow</v>
      </c>
      <c r="T494" s="1" t="str">
        <f t="shared" si="88"/>
        <v>Ok</v>
      </c>
      <c r="U494" s="1" t="b">
        <f t="shared" si="89"/>
        <v>0</v>
      </c>
      <c r="V494" s="1">
        <f t="shared" si="90"/>
        <v>0</v>
      </c>
      <c r="W494" s="1" t="str">
        <f>VLOOKUP(K494,Master!$G$8:$H$12,2,1)</f>
        <v>Slow</v>
      </c>
      <c r="X494" s="1" t="str">
        <f>HLOOKUP(K494,Master!$F$3:$J$4,2,1)</f>
        <v>Slow</v>
      </c>
      <c r="Y494" s="1" t="s">
        <v>678</v>
      </c>
      <c r="Z494" s="1" t="s">
        <v>833</v>
      </c>
      <c r="AA494" s="1">
        <f>SEARCH("(",Sheet7!A494,1)</f>
        <v>17</v>
      </c>
      <c r="AB494" s="1">
        <f>SEARCH(")",Sheet7!A494,1)</f>
        <v>21</v>
      </c>
      <c r="AC494" s="1" t="str">
        <f>MID(Sheet7!A494,SEARCH("(",Sheet7!A494,1)+1,SEARCH(")",Sheet7!A494,1)-SEARCH("(",Sheet7!A494,1)-1)</f>
        <v>Pak</v>
      </c>
      <c r="AD494" s="1">
        <f>SEARCH(" ",Sheet7!A494,1)</f>
        <v>9</v>
      </c>
      <c r="AE494" s="1" t="str">
        <f>LEFT(Sheet7!A494,SEARCH(" ",Sheet7!A494,1)-1)</f>
        <v>Mohammad</v>
      </c>
      <c r="AF494" s="1" t="str">
        <f>MID(Sheet7!A494,SEARCH(" ",Sheet7!A494,1)+1,SEARCH("(",Sheet7!A494,1)-SEARCH(" ",Sheet7!A494,1)-2)</f>
        <v>Yousuf</v>
      </c>
      <c r="AG494" s="1">
        <f t="shared" si="91"/>
        <v>6</v>
      </c>
      <c r="AH494" s="1" t="str">
        <f t="shared" si="92"/>
        <v>YOUSUF</v>
      </c>
      <c r="AI494" s="1" t="str">
        <f t="shared" si="86"/>
        <v>Mohammad Yousuf belongs to Pakistan</v>
      </c>
    </row>
    <row r="495" spans="1:35" x14ac:dyDescent="0.3">
      <c r="A495" s="1">
        <v>494</v>
      </c>
      <c r="B495" s="2">
        <v>36684</v>
      </c>
      <c r="C495" t="s">
        <v>66</v>
      </c>
      <c r="D495" s="1">
        <v>100</v>
      </c>
      <c r="E495" s="1" t="s">
        <v>432</v>
      </c>
      <c r="F495" s="1">
        <v>180</v>
      </c>
      <c r="H495" s="1">
        <v>124</v>
      </c>
      <c r="I495" s="1">
        <v>9</v>
      </c>
      <c r="J495" s="1">
        <v>0</v>
      </c>
      <c r="K495" s="1">
        <v>80.64</v>
      </c>
      <c r="L495" s="1">
        <v>2</v>
      </c>
      <c r="M495" s="1" t="s">
        <v>9</v>
      </c>
      <c r="N495" s="1" t="s">
        <v>19</v>
      </c>
      <c r="O495" s="1">
        <f t="shared" si="82"/>
        <v>7</v>
      </c>
      <c r="P495" s="1">
        <f t="shared" si="83"/>
        <v>6</v>
      </c>
      <c r="Q495" s="1">
        <f t="shared" si="84"/>
        <v>2000</v>
      </c>
      <c r="R495" s="1">
        <f t="shared" si="85"/>
        <v>4</v>
      </c>
      <c r="S495" s="1" t="str">
        <f t="shared" si="87"/>
        <v>Slow</v>
      </c>
      <c r="T495" s="1" t="str">
        <f t="shared" si="88"/>
        <v>Ok</v>
      </c>
      <c r="U495" s="1" t="b">
        <f t="shared" si="89"/>
        <v>0</v>
      </c>
      <c r="V495" s="1">
        <f t="shared" si="90"/>
        <v>0</v>
      </c>
      <c r="W495" s="1" t="str">
        <f>VLOOKUP(K495,Master!$G$8:$H$12,2,1)</f>
        <v>Slow</v>
      </c>
      <c r="X495" s="1" t="str">
        <f>HLOOKUP(K495,Master!$F$3:$J$4,2,1)</f>
        <v>Slow</v>
      </c>
      <c r="Y495" s="1" t="s">
        <v>664</v>
      </c>
      <c r="Z495" s="1" t="s">
        <v>835</v>
      </c>
      <c r="AA495" s="1">
        <f>SEARCH("(",Sheet7!A495,1)</f>
        <v>13</v>
      </c>
      <c r="AB495" s="1">
        <f>SEARCH(")",Sheet7!A495,1)</f>
        <v>16</v>
      </c>
      <c r="AC495" s="1" t="str">
        <f>MID(Sheet7!A495,SEARCH("(",Sheet7!A495,1)+1,SEARCH(")",Sheet7!A495,1)-SEARCH("(",Sheet7!A495,1)-1)</f>
        <v>SL</v>
      </c>
      <c r="AD495" s="1">
        <f>SEARCH(" ",Sheet7!A495,1)</f>
        <v>3</v>
      </c>
      <c r="AE495" s="1" t="str">
        <f>LEFT(Sheet7!A495,SEARCH(" ",Sheet7!A495,1)-1)</f>
        <v>MS</v>
      </c>
      <c r="AF495" s="1" t="str">
        <f>MID(Sheet7!A495,SEARCH(" ",Sheet7!A495,1)+1,SEARCH("(",Sheet7!A495,1)-SEARCH(" ",Sheet7!A495,1)-2)</f>
        <v>Atapattu</v>
      </c>
      <c r="AG495" s="1">
        <f t="shared" si="91"/>
        <v>8</v>
      </c>
      <c r="AH495" s="1" t="str">
        <f t="shared" si="92"/>
        <v>ATAPATTU</v>
      </c>
      <c r="AI495" s="1" t="str">
        <f t="shared" si="86"/>
        <v>MS Atapattu belongs to Sri Lanka</v>
      </c>
    </row>
    <row r="496" spans="1:35" x14ac:dyDescent="0.3">
      <c r="A496" s="1">
        <v>495</v>
      </c>
      <c r="B496" s="2">
        <v>36723</v>
      </c>
      <c r="C496" t="s">
        <v>187</v>
      </c>
      <c r="D496" s="1">
        <v>112</v>
      </c>
      <c r="E496" s="1" t="s">
        <v>430</v>
      </c>
      <c r="F496" s="1">
        <v>191</v>
      </c>
      <c r="H496" s="1">
        <v>137</v>
      </c>
      <c r="I496" s="1">
        <v>7</v>
      </c>
      <c r="J496" s="1">
        <v>0</v>
      </c>
      <c r="K496" s="1">
        <v>81.75</v>
      </c>
      <c r="L496" s="1">
        <v>2</v>
      </c>
      <c r="M496" s="1" t="s">
        <v>11</v>
      </c>
      <c r="N496" s="1" t="s">
        <v>282</v>
      </c>
      <c r="O496" s="1">
        <f t="shared" si="82"/>
        <v>16</v>
      </c>
      <c r="P496" s="1">
        <f t="shared" si="83"/>
        <v>7</v>
      </c>
      <c r="Q496" s="1">
        <f t="shared" si="84"/>
        <v>2000</v>
      </c>
      <c r="R496" s="1">
        <f t="shared" si="85"/>
        <v>1</v>
      </c>
      <c r="S496" s="1" t="str">
        <f t="shared" si="87"/>
        <v>Slow</v>
      </c>
      <c r="T496" s="1" t="str">
        <f t="shared" si="88"/>
        <v>Ok</v>
      </c>
      <c r="U496" s="1" t="b">
        <f t="shared" si="89"/>
        <v>0</v>
      </c>
      <c r="V496" s="1">
        <f t="shared" si="90"/>
        <v>0</v>
      </c>
      <c r="W496" s="1" t="str">
        <f>VLOOKUP(K496,Master!$G$8:$H$12,2,1)</f>
        <v>Slow</v>
      </c>
      <c r="X496" s="1" t="str">
        <f>HLOOKUP(K496,Master!$F$3:$J$4,2,1)</f>
        <v>Slow</v>
      </c>
      <c r="Y496" s="1" t="s">
        <v>671</v>
      </c>
      <c r="Z496" s="1" t="s">
        <v>836</v>
      </c>
      <c r="AA496" s="1">
        <f>SEARCH("(",Sheet7!A496,1)</f>
        <v>12</v>
      </c>
      <c r="AB496" s="1">
        <f>SEARCH(")",Sheet7!A496,1)</f>
        <v>16</v>
      </c>
      <c r="AC496" s="1" t="str">
        <f>MID(Sheet7!A496,SEARCH("(",Sheet7!A496,1)+1,SEARCH(")",Sheet7!A496,1)-SEARCH("(",Sheet7!A496,1)-1)</f>
        <v>Zim</v>
      </c>
      <c r="AD496" s="1">
        <f>SEARCH(" ",Sheet7!A496,1)</f>
        <v>3</v>
      </c>
      <c r="AE496" s="1" t="str">
        <f>LEFT(Sheet7!A496,SEARCH(" ",Sheet7!A496,1)-1)</f>
        <v>MW</v>
      </c>
      <c r="AF496" s="1" t="str">
        <f>MID(Sheet7!A496,SEARCH(" ",Sheet7!A496,1)+1,SEARCH("(",Sheet7!A496,1)-SEARCH(" ",Sheet7!A496,1)-2)</f>
        <v>Goodwin</v>
      </c>
      <c r="AG496" s="1">
        <f t="shared" si="91"/>
        <v>7</v>
      </c>
      <c r="AH496" s="1" t="str">
        <f t="shared" si="92"/>
        <v>GOODWIN</v>
      </c>
      <c r="AI496" s="1" t="e">
        <f t="shared" si="86"/>
        <v>#N/A</v>
      </c>
    </row>
    <row r="497" spans="1:35" x14ac:dyDescent="0.3">
      <c r="A497" s="1">
        <v>496</v>
      </c>
      <c r="B497" s="2">
        <v>36723</v>
      </c>
      <c r="C497" t="s">
        <v>167</v>
      </c>
      <c r="D497" s="1">
        <v>105</v>
      </c>
      <c r="E497" s="1" t="s">
        <v>432</v>
      </c>
      <c r="F497" s="1">
        <v>183</v>
      </c>
      <c r="H497" s="1">
        <v>137</v>
      </c>
      <c r="I497" s="1">
        <v>8</v>
      </c>
      <c r="J497" s="1">
        <v>0</v>
      </c>
      <c r="K497" s="1">
        <v>76.64</v>
      </c>
      <c r="L497" s="1">
        <v>1</v>
      </c>
      <c r="M497" s="1" t="s">
        <v>7</v>
      </c>
      <c r="N497" s="1" t="s">
        <v>282</v>
      </c>
      <c r="O497" s="1">
        <f t="shared" si="82"/>
        <v>16</v>
      </c>
      <c r="P497" s="1">
        <f t="shared" si="83"/>
        <v>7</v>
      </c>
      <c r="Q497" s="1">
        <f t="shared" si="84"/>
        <v>2000</v>
      </c>
      <c r="R497" s="1">
        <f t="shared" si="85"/>
        <v>1</v>
      </c>
      <c r="S497" s="1" t="str">
        <f t="shared" si="87"/>
        <v>Slow</v>
      </c>
      <c r="T497" s="1" t="str">
        <f t="shared" si="88"/>
        <v>Ok</v>
      </c>
      <c r="U497" s="1" t="b">
        <f t="shared" si="89"/>
        <v>0</v>
      </c>
      <c r="V497" s="1">
        <f t="shared" si="90"/>
        <v>0</v>
      </c>
      <c r="W497" s="1" t="str">
        <f>VLOOKUP(K497,Master!$G$8:$H$12,2,1)</f>
        <v>Slow</v>
      </c>
      <c r="X497" s="1" t="str">
        <f>HLOOKUP(K497,Master!$F$3:$J$4,2,1)</f>
        <v>Slow</v>
      </c>
      <c r="Y497" s="1" t="s">
        <v>689</v>
      </c>
      <c r="Z497" s="1" t="s">
        <v>831</v>
      </c>
      <c r="AA497" s="1">
        <f>SEARCH("(",Sheet7!A497,1)</f>
        <v>13</v>
      </c>
      <c r="AB497" s="1">
        <f>SEARCH(")",Sheet7!A497,1)</f>
        <v>16</v>
      </c>
      <c r="AC497" s="1" t="str">
        <f>MID(Sheet7!A497,SEARCH("(",Sheet7!A497,1)+1,SEARCH(")",Sheet7!A497,1)-SEARCH("(",Sheet7!A497,1)-1)</f>
        <v>WI</v>
      </c>
      <c r="AD497" s="1">
        <f>SEARCH(" ",Sheet7!A497,1)</f>
        <v>3</v>
      </c>
      <c r="AE497" s="1" t="str">
        <f>LEFT(Sheet7!A497,SEARCH(" ",Sheet7!A497,1)-1)</f>
        <v>SL</v>
      </c>
      <c r="AF497" s="1" t="str">
        <f>MID(Sheet7!A497,SEARCH(" ",Sheet7!A497,1)+1,SEARCH("(",Sheet7!A497,1)-SEARCH(" ",Sheet7!A497,1)-2)</f>
        <v>Campbell</v>
      </c>
      <c r="AG497" s="1">
        <f t="shared" si="91"/>
        <v>8</v>
      </c>
      <c r="AH497" s="1" t="str">
        <f t="shared" si="92"/>
        <v>CAMPBELL</v>
      </c>
      <c r="AI497" s="1" t="str">
        <f t="shared" si="86"/>
        <v>SL Campbell belongs to West Indies</v>
      </c>
    </row>
    <row r="498" spans="1:35" x14ac:dyDescent="0.3">
      <c r="A498" s="1">
        <v>497</v>
      </c>
      <c r="B498" s="2">
        <v>36725</v>
      </c>
      <c r="C498" t="s">
        <v>104</v>
      </c>
      <c r="D498" s="1">
        <v>101</v>
      </c>
      <c r="E498" s="1" t="s">
        <v>432</v>
      </c>
      <c r="F498" s="1">
        <v>183</v>
      </c>
      <c r="H498" s="1">
        <v>144</v>
      </c>
      <c r="I498" s="1">
        <v>8</v>
      </c>
      <c r="J498" s="1">
        <v>0</v>
      </c>
      <c r="K498" s="1">
        <v>70.13</v>
      </c>
      <c r="L498" s="1">
        <v>1</v>
      </c>
      <c r="M498" s="1" t="s">
        <v>7</v>
      </c>
      <c r="N498" s="1" t="s">
        <v>32</v>
      </c>
      <c r="O498" s="1">
        <f t="shared" si="82"/>
        <v>18</v>
      </c>
      <c r="P498" s="1">
        <f t="shared" si="83"/>
        <v>7</v>
      </c>
      <c r="Q498" s="1">
        <f t="shared" si="84"/>
        <v>2000</v>
      </c>
      <c r="R498" s="1">
        <f t="shared" si="85"/>
        <v>3</v>
      </c>
      <c r="S498" s="1" t="str">
        <f t="shared" si="87"/>
        <v>Slow</v>
      </c>
      <c r="T498" s="1" t="str">
        <f t="shared" si="88"/>
        <v>Ok</v>
      </c>
      <c r="U498" s="1" t="b">
        <f t="shared" si="89"/>
        <v>0</v>
      </c>
      <c r="V498" s="1">
        <f t="shared" si="90"/>
        <v>0</v>
      </c>
      <c r="W498" s="1" t="str">
        <f>VLOOKUP(K498,Master!$G$8:$H$12,2,1)</f>
        <v>Slow</v>
      </c>
      <c r="X498" s="1" t="str">
        <f>HLOOKUP(K498,Master!$F$3:$J$4,2,1)</f>
        <v>Slow</v>
      </c>
      <c r="Y498" s="1" t="s">
        <v>621</v>
      </c>
      <c r="Z498" s="1" t="s">
        <v>830</v>
      </c>
      <c r="AA498" s="1">
        <f>SEARCH("(",Sheet7!A498,1)</f>
        <v>12</v>
      </c>
      <c r="AB498" s="1">
        <f>SEARCH(")",Sheet7!A498,1)</f>
        <v>16</v>
      </c>
      <c r="AC498" s="1" t="str">
        <f>MID(Sheet7!A498,SEARCH("(",Sheet7!A498,1)+1,SEARCH(")",Sheet7!A498,1)-SEARCH("(",Sheet7!A498,1)-1)</f>
        <v>Eng</v>
      </c>
      <c r="AD498" s="1">
        <f>SEARCH(" ",Sheet7!A498,1)</f>
        <v>3</v>
      </c>
      <c r="AE498" s="1" t="str">
        <f>LEFT(Sheet7!A498,SEARCH(" ",Sheet7!A498,1)-1)</f>
        <v>AJ</v>
      </c>
      <c r="AF498" s="1" t="str">
        <f>MID(Sheet7!A498,SEARCH(" ",Sheet7!A498,1)+1,SEARCH("(",Sheet7!A498,1)-SEARCH(" ",Sheet7!A498,1)-2)</f>
        <v>Stewart</v>
      </c>
      <c r="AG498" s="1">
        <f t="shared" si="91"/>
        <v>7</v>
      </c>
      <c r="AH498" s="1" t="str">
        <f t="shared" si="92"/>
        <v>STEWART</v>
      </c>
      <c r="AI498" s="1" t="str">
        <f t="shared" si="86"/>
        <v>AJ Stewart belongs to England</v>
      </c>
    </row>
    <row r="499" spans="1:35" x14ac:dyDescent="0.3">
      <c r="A499" s="1">
        <v>498</v>
      </c>
      <c r="B499" s="2">
        <v>36727</v>
      </c>
      <c r="C499" t="s">
        <v>104</v>
      </c>
      <c r="D499" s="1">
        <v>100</v>
      </c>
      <c r="E499" s="1" t="s">
        <v>430</v>
      </c>
      <c r="F499" s="1">
        <v>222</v>
      </c>
      <c r="H499" s="1">
        <v>147</v>
      </c>
      <c r="I499" s="1">
        <v>11</v>
      </c>
      <c r="J499" s="1">
        <v>0</v>
      </c>
      <c r="K499" s="1">
        <v>68.02</v>
      </c>
      <c r="L499" s="1">
        <v>2</v>
      </c>
      <c r="M499" s="1" t="s">
        <v>11</v>
      </c>
      <c r="N499" s="1" t="s">
        <v>53</v>
      </c>
      <c r="O499" s="1">
        <f t="shared" si="82"/>
        <v>20</v>
      </c>
      <c r="P499" s="1">
        <f t="shared" si="83"/>
        <v>7</v>
      </c>
      <c r="Q499" s="1">
        <f t="shared" si="84"/>
        <v>2000</v>
      </c>
      <c r="R499" s="1">
        <f t="shared" si="85"/>
        <v>5</v>
      </c>
      <c r="S499" s="1" t="str">
        <f t="shared" si="87"/>
        <v>Slow</v>
      </c>
      <c r="T499" s="1" t="str">
        <f t="shared" si="88"/>
        <v>Ok</v>
      </c>
      <c r="U499" s="1" t="b">
        <f t="shared" si="89"/>
        <v>0</v>
      </c>
      <c r="V499" s="1">
        <f t="shared" si="90"/>
        <v>0</v>
      </c>
      <c r="W499" s="1" t="str">
        <f>VLOOKUP(K499,Master!$G$8:$H$12,2,1)</f>
        <v>Slow</v>
      </c>
      <c r="X499" s="1" t="str">
        <f>HLOOKUP(K499,Master!$F$3:$J$4,2,1)</f>
        <v>Slow</v>
      </c>
      <c r="Y499" s="1" t="s">
        <v>621</v>
      </c>
      <c r="Z499" s="1" t="s">
        <v>830</v>
      </c>
      <c r="AA499" s="1">
        <f>SEARCH("(",Sheet7!A499,1)</f>
        <v>12</v>
      </c>
      <c r="AB499" s="1">
        <f>SEARCH(")",Sheet7!A499,1)</f>
        <v>16</v>
      </c>
      <c r="AC499" s="1" t="str">
        <f>MID(Sheet7!A499,SEARCH("(",Sheet7!A499,1)+1,SEARCH(")",Sheet7!A499,1)-SEARCH("(",Sheet7!A499,1)-1)</f>
        <v>Eng</v>
      </c>
      <c r="AD499" s="1">
        <f>SEARCH(" ",Sheet7!A499,1)</f>
        <v>3</v>
      </c>
      <c r="AE499" s="1" t="str">
        <f>LEFT(Sheet7!A499,SEARCH(" ",Sheet7!A499,1)-1)</f>
        <v>AJ</v>
      </c>
      <c r="AF499" s="1" t="str">
        <f>MID(Sheet7!A499,SEARCH(" ",Sheet7!A499,1)+1,SEARCH("(",Sheet7!A499,1)-SEARCH(" ",Sheet7!A499,1)-2)</f>
        <v>Stewart</v>
      </c>
      <c r="AG499" s="1">
        <f t="shared" si="91"/>
        <v>7</v>
      </c>
      <c r="AH499" s="1" t="str">
        <f t="shared" si="92"/>
        <v>STEWART</v>
      </c>
      <c r="AI499" s="1" t="str">
        <f t="shared" si="86"/>
        <v>AJ Stewart belongs to England</v>
      </c>
    </row>
    <row r="500" spans="1:35" x14ac:dyDescent="0.3">
      <c r="A500" s="1">
        <v>499</v>
      </c>
      <c r="B500" s="2">
        <v>36754</v>
      </c>
      <c r="C500" t="s">
        <v>69</v>
      </c>
      <c r="D500" s="1">
        <v>114</v>
      </c>
      <c r="E500" s="1" t="s">
        <v>430</v>
      </c>
      <c r="F500" s="1">
        <v>180</v>
      </c>
      <c r="H500" s="1">
        <v>103</v>
      </c>
      <c r="I500" s="1">
        <v>9</v>
      </c>
      <c r="J500" s="1">
        <v>0</v>
      </c>
      <c r="K500" s="1">
        <v>110.67</v>
      </c>
      <c r="L500" s="1">
        <v>1</v>
      </c>
      <c r="M500" s="1" t="s">
        <v>15</v>
      </c>
      <c r="N500" s="1" t="s">
        <v>336</v>
      </c>
      <c r="O500" s="1">
        <f t="shared" si="82"/>
        <v>16</v>
      </c>
      <c r="P500" s="1">
        <f t="shared" si="83"/>
        <v>8</v>
      </c>
      <c r="Q500" s="1">
        <f t="shared" si="84"/>
        <v>2000</v>
      </c>
      <c r="R500" s="1">
        <f t="shared" si="85"/>
        <v>4</v>
      </c>
      <c r="S500" s="1" t="str">
        <f t="shared" si="87"/>
        <v>Ok</v>
      </c>
      <c r="T500" s="1" t="str">
        <f t="shared" si="88"/>
        <v>Ok</v>
      </c>
      <c r="U500" s="1" t="b">
        <f t="shared" si="89"/>
        <v>0</v>
      </c>
      <c r="V500" s="1">
        <f t="shared" si="90"/>
        <v>0</v>
      </c>
      <c r="W500" s="1" t="str">
        <f>VLOOKUP(K500,Master!$G$8:$H$12,2,1)</f>
        <v>Ok</v>
      </c>
      <c r="X500" s="1" t="str">
        <f>HLOOKUP(K500,Master!$F$3:$J$4,2,1)</f>
        <v>Ok</v>
      </c>
      <c r="Y500" s="1" t="s">
        <v>651</v>
      </c>
      <c r="Z500" s="1" t="s">
        <v>834</v>
      </c>
      <c r="AA500" s="1">
        <f>SEARCH("(",Sheet7!A500,1)</f>
        <v>10</v>
      </c>
      <c r="AB500" s="1">
        <f>SEARCH(")",Sheet7!A500,1)</f>
        <v>14</v>
      </c>
      <c r="AC500" s="1" t="str">
        <f>MID(Sheet7!A500,SEARCH("(",Sheet7!A500,1)+1,SEARCH(")",Sheet7!A500,1)-SEARCH("(",Sheet7!A500,1)-1)</f>
        <v>Aus</v>
      </c>
      <c r="AD500" s="1">
        <f>SEARCH(" ",Sheet7!A500,1)</f>
        <v>3</v>
      </c>
      <c r="AE500" s="1" t="str">
        <f>LEFT(Sheet7!A500,SEARCH(" ",Sheet7!A500,1)-1)</f>
        <v>SR</v>
      </c>
      <c r="AF500" s="1" t="str">
        <f>MID(Sheet7!A500,SEARCH(" ",Sheet7!A500,1)+1,SEARCH("(",Sheet7!A500,1)-SEARCH(" ",Sheet7!A500,1)-2)</f>
        <v>Waugh</v>
      </c>
      <c r="AG500" s="1">
        <f t="shared" si="91"/>
        <v>5</v>
      </c>
      <c r="AH500" s="1" t="str">
        <f t="shared" si="92"/>
        <v>WAUGH</v>
      </c>
      <c r="AI500" s="1" t="str">
        <f t="shared" si="86"/>
        <v>SR Waugh belongs to Australia</v>
      </c>
    </row>
    <row r="501" spans="1:35" x14ac:dyDescent="0.3">
      <c r="A501" s="1">
        <v>500</v>
      </c>
      <c r="B501" s="2">
        <v>36754</v>
      </c>
      <c r="C501" t="s">
        <v>74</v>
      </c>
      <c r="D501" s="1">
        <v>106</v>
      </c>
      <c r="E501" s="1" t="s">
        <v>432</v>
      </c>
      <c r="F501" s="1">
        <v>173</v>
      </c>
      <c r="H501" s="1">
        <v>125</v>
      </c>
      <c r="I501" s="1">
        <v>7</v>
      </c>
      <c r="J501" s="1">
        <v>0</v>
      </c>
      <c r="K501" s="1">
        <v>84.8</v>
      </c>
      <c r="L501" s="1">
        <v>1</v>
      </c>
      <c r="M501" s="1" t="s">
        <v>15</v>
      </c>
      <c r="N501" s="1" t="s">
        <v>336</v>
      </c>
      <c r="O501" s="1">
        <f t="shared" si="82"/>
        <v>16</v>
      </c>
      <c r="P501" s="1">
        <f t="shared" si="83"/>
        <v>8</v>
      </c>
      <c r="Q501" s="1">
        <f t="shared" si="84"/>
        <v>2000</v>
      </c>
      <c r="R501" s="1">
        <f t="shared" si="85"/>
        <v>4</v>
      </c>
      <c r="S501" s="1" t="str">
        <f t="shared" si="87"/>
        <v>Slow</v>
      </c>
      <c r="T501" s="1" t="str">
        <f t="shared" si="88"/>
        <v>Ok</v>
      </c>
      <c r="U501" s="1" t="b">
        <f t="shared" si="89"/>
        <v>0</v>
      </c>
      <c r="V501" s="1">
        <f t="shared" si="90"/>
        <v>0</v>
      </c>
      <c r="W501" s="1" t="str">
        <f>VLOOKUP(K501,Master!$G$8:$H$12,2,1)</f>
        <v>Slow</v>
      </c>
      <c r="X501" s="1" t="str">
        <f>HLOOKUP(K501,Master!$F$3:$J$4,2,1)</f>
        <v>Slow</v>
      </c>
      <c r="Y501" s="1" t="s">
        <v>661</v>
      </c>
      <c r="Z501" s="1" t="s">
        <v>834</v>
      </c>
      <c r="AA501" s="1">
        <f>SEARCH("(",Sheet7!A501,1)</f>
        <v>10</v>
      </c>
      <c r="AB501" s="1">
        <f>SEARCH(")",Sheet7!A501,1)</f>
        <v>14</v>
      </c>
      <c r="AC501" s="1" t="str">
        <f>MID(Sheet7!A501,SEARCH("(",Sheet7!A501,1)+1,SEARCH(")",Sheet7!A501,1)-SEARCH("(",Sheet7!A501,1)-1)</f>
        <v>Aus</v>
      </c>
      <c r="AD501" s="1">
        <f>SEARCH(" ",Sheet7!A501,1)</f>
        <v>3</v>
      </c>
      <c r="AE501" s="1" t="str">
        <f>LEFT(Sheet7!A501,SEARCH(" ",Sheet7!A501,1)-1)</f>
        <v>MG</v>
      </c>
      <c r="AF501" s="1" t="str">
        <f>MID(Sheet7!A501,SEARCH(" ",Sheet7!A501,1)+1,SEARCH("(",Sheet7!A501,1)-SEARCH(" ",Sheet7!A501,1)-2)</f>
        <v>Bevan</v>
      </c>
      <c r="AG501" s="1">
        <f t="shared" si="91"/>
        <v>5</v>
      </c>
      <c r="AH501" s="1" t="str">
        <f t="shared" si="92"/>
        <v>BEVAN</v>
      </c>
      <c r="AI501" s="1" t="str">
        <f t="shared" si="86"/>
        <v>MG Bevan belongs to Australia</v>
      </c>
    </row>
    <row r="502" spans="1:35" x14ac:dyDescent="0.3">
      <c r="A502" s="1">
        <v>501</v>
      </c>
      <c r="B502" s="2">
        <v>36803</v>
      </c>
      <c r="C502" t="s">
        <v>195</v>
      </c>
      <c r="D502" s="1">
        <v>132</v>
      </c>
      <c r="E502" s="1" t="s">
        <v>432</v>
      </c>
      <c r="F502" s="1">
        <v>200</v>
      </c>
      <c r="H502" s="1">
        <v>146</v>
      </c>
      <c r="I502" s="1">
        <v>19</v>
      </c>
      <c r="J502" s="1">
        <v>0</v>
      </c>
      <c r="K502" s="1">
        <v>90.41</v>
      </c>
      <c r="L502" s="1">
        <v>1</v>
      </c>
      <c r="M502" s="1" t="s">
        <v>11</v>
      </c>
      <c r="N502" s="1" t="s">
        <v>199</v>
      </c>
      <c r="O502" s="1">
        <f t="shared" si="82"/>
        <v>4</v>
      </c>
      <c r="P502" s="1">
        <f t="shared" si="83"/>
        <v>10</v>
      </c>
      <c r="Q502" s="1">
        <f t="shared" si="84"/>
        <v>2000</v>
      </c>
      <c r="R502" s="1">
        <f t="shared" si="85"/>
        <v>4</v>
      </c>
      <c r="S502" s="1" t="str">
        <f t="shared" si="87"/>
        <v>Slow</v>
      </c>
      <c r="T502" s="1" t="str">
        <f t="shared" si="88"/>
        <v>Ok</v>
      </c>
      <c r="U502" s="1" t="b">
        <f t="shared" si="89"/>
        <v>0</v>
      </c>
      <c r="V502" s="1">
        <f t="shared" si="90"/>
        <v>0</v>
      </c>
      <c r="W502" s="1" t="str">
        <f>VLOOKUP(K502,Master!$G$8:$H$12,2,1)</f>
        <v>Slow</v>
      </c>
      <c r="X502" s="1" t="str">
        <f>HLOOKUP(K502,Master!$F$3:$J$4,2,1)</f>
        <v>Slow</v>
      </c>
      <c r="Y502" s="1" t="s">
        <v>692</v>
      </c>
      <c r="Z502" s="1" t="s">
        <v>835</v>
      </c>
      <c r="AA502" s="1">
        <f>SEARCH("(",Sheet7!A502,1)</f>
        <v>16</v>
      </c>
      <c r="AB502" s="1">
        <f>SEARCH(")",Sheet7!A502,1)</f>
        <v>19</v>
      </c>
      <c r="AC502" s="1" t="str">
        <f>MID(Sheet7!A502,SEARCH("(",Sheet7!A502,1)+1,SEARCH(")",Sheet7!A502,1)-SEARCH("(",Sheet7!A502,1)-1)</f>
        <v>SL</v>
      </c>
      <c r="AD502" s="1">
        <f>SEARCH(" ",Sheet7!A502,1)</f>
        <v>3</v>
      </c>
      <c r="AE502" s="1" t="str">
        <f>LEFT(Sheet7!A502,SEARCH(" ",Sheet7!A502,1)-1)</f>
        <v>DA</v>
      </c>
      <c r="AF502" s="1" t="str">
        <f>MID(Sheet7!A502,SEARCH(" ",Sheet7!A502,1)+1,SEARCH("(",Sheet7!A502,1)-SEARCH(" ",Sheet7!A502,1)-2)</f>
        <v>Gunawardene</v>
      </c>
      <c r="AG502" s="1">
        <f t="shared" si="91"/>
        <v>11</v>
      </c>
      <c r="AH502" s="1" t="str">
        <f t="shared" si="92"/>
        <v>GUNAWARDENE</v>
      </c>
      <c r="AI502" s="1" t="str">
        <f t="shared" si="86"/>
        <v>DA Gunawardene belongs to Sri Lanka</v>
      </c>
    </row>
    <row r="503" spans="1:35" x14ac:dyDescent="0.3">
      <c r="A503" s="1">
        <v>502</v>
      </c>
      <c r="B503" s="2">
        <v>36807</v>
      </c>
      <c r="C503" t="s">
        <v>63</v>
      </c>
      <c r="D503" s="1">
        <v>105</v>
      </c>
      <c r="E503" s="1" t="s">
        <v>430</v>
      </c>
      <c r="F503" s="1">
        <v>168</v>
      </c>
      <c r="H503" s="1">
        <v>134</v>
      </c>
      <c r="I503" s="1">
        <v>12</v>
      </c>
      <c r="J503" s="1">
        <v>1</v>
      </c>
      <c r="K503" s="1">
        <v>78.349999999999994</v>
      </c>
      <c r="L503" s="1">
        <v>2</v>
      </c>
      <c r="M503" s="1" t="s">
        <v>13</v>
      </c>
      <c r="N503" s="1" t="s">
        <v>199</v>
      </c>
      <c r="O503" s="1">
        <f t="shared" si="82"/>
        <v>8</v>
      </c>
      <c r="P503" s="1">
        <f t="shared" si="83"/>
        <v>10</v>
      </c>
      <c r="Q503" s="1">
        <f t="shared" si="84"/>
        <v>2000</v>
      </c>
      <c r="R503" s="1">
        <f t="shared" si="85"/>
        <v>1</v>
      </c>
      <c r="S503" s="1" t="str">
        <f t="shared" si="87"/>
        <v>Slow</v>
      </c>
      <c r="T503" s="1" t="str">
        <f t="shared" si="88"/>
        <v>Ok</v>
      </c>
      <c r="U503" s="1" t="b">
        <f t="shared" si="89"/>
        <v>0</v>
      </c>
      <c r="V503" s="1">
        <f t="shared" si="90"/>
        <v>0</v>
      </c>
      <c r="W503" s="1" t="str">
        <f>VLOOKUP(K503,Master!$G$8:$H$12,2,1)</f>
        <v>Slow</v>
      </c>
      <c r="X503" s="1" t="str">
        <f>HLOOKUP(K503,Master!$F$3:$J$4,2,1)</f>
        <v>Slow</v>
      </c>
      <c r="Y503" s="1" t="s">
        <v>611</v>
      </c>
      <c r="Z503" s="1" t="s">
        <v>833</v>
      </c>
      <c r="AA503" s="1">
        <f>SEARCH("(",Sheet7!A503,1)</f>
        <v>13</v>
      </c>
      <c r="AB503" s="1">
        <f>SEARCH(")",Sheet7!A503,1)</f>
        <v>17</v>
      </c>
      <c r="AC503" s="1" t="str">
        <f>MID(Sheet7!A503,SEARCH("(",Sheet7!A503,1)+1,SEARCH(")",Sheet7!A503,1)-SEARCH("(",Sheet7!A503,1)-1)</f>
        <v>Pak</v>
      </c>
      <c r="AD503" s="1">
        <f>SEARCH(" ",Sheet7!A503,1)</f>
        <v>6</v>
      </c>
      <c r="AE503" s="1" t="str">
        <f>LEFT(Sheet7!A503,SEARCH(" ",Sheet7!A503,1)-1)</f>
        <v>Saeed</v>
      </c>
      <c r="AF503" s="1" t="str">
        <f>MID(Sheet7!A503,SEARCH(" ",Sheet7!A503,1)+1,SEARCH("(",Sheet7!A503,1)-SEARCH(" ",Sheet7!A503,1)-2)</f>
        <v>Anwar</v>
      </c>
      <c r="AG503" s="1">
        <f t="shared" si="91"/>
        <v>5</v>
      </c>
      <c r="AH503" s="1" t="str">
        <f t="shared" si="92"/>
        <v>ANWAR</v>
      </c>
      <c r="AI503" s="1" t="str">
        <f t="shared" si="86"/>
        <v>Saeed Anwar belongs to Pakistan</v>
      </c>
    </row>
    <row r="504" spans="1:35" x14ac:dyDescent="0.3">
      <c r="A504" s="1">
        <v>503</v>
      </c>
      <c r="B504" s="2">
        <v>36810</v>
      </c>
      <c r="C504" t="s">
        <v>63</v>
      </c>
      <c r="D504" s="1">
        <v>104</v>
      </c>
      <c r="E504" s="1" t="s">
        <v>432</v>
      </c>
      <c r="F504" s="1">
        <v>145</v>
      </c>
      <c r="H504" s="1">
        <v>115</v>
      </c>
      <c r="I504" s="1">
        <v>16</v>
      </c>
      <c r="J504" s="1">
        <v>0</v>
      </c>
      <c r="K504" s="1">
        <v>90.43</v>
      </c>
      <c r="L504" s="1">
        <v>1</v>
      </c>
      <c r="M504" s="1" t="s">
        <v>31</v>
      </c>
      <c r="N504" s="1" t="s">
        <v>199</v>
      </c>
      <c r="O504" s="1">
        <f t="shared" si="82"/>
        <v>11</v>
      </c>
      <c r="P504" s="1">
        <f t="shared" si="83"/>
        <v>10</v>
      </c>
      <c r="Q504" s="1">
        <f t="shared" si="84"/>
        <v>2000</v>
      </c>
      <c r="R504" s="1">
        <f t="shared" si="85"/>
        <v>4</v>
      </c>
      <c r="S504" s="1" t="str">
        <f t="shared" si="87"/>
        <v>Slow</v>
      </c>
      <c r="T504" s="1" t="str">
        <f t="shared" si="88"/>
        <v>Ok</v>
      </c>
      <c r="U504" s="1" t="b">
        <f t="shared" si="89"/>
        <v>0</v>
      </c>
      <c r="V504" s="1">
        <f t="shared" si="90"/>
        <v>0</v>
      </c>
      <c r="W504" s="1" t="str">
        <f>VLOOKUP(K504,Master!$G$8:$H$12,2,1)</f>
        <v>Slow</v>
      </c>
      <c r="X504" s="1" t="str">
        <f>HLOOKUP(K504,Master!$F$3:$J$4,2,1)</f>
        <v>Slow</v>
      </c>
      <c r="Y504" s="1" t="s">
        <v>611</v>
      </c>
      <c r="Z504" s="1" t="s">
        <v>833</v>
      </c>
      <c r="AA504" s="1">
        <f>SEARCH("(",Sheet7!A504,1)</f>
        <v>13</v>
      </c>
      <c r="AB504" s="1">
        <f>SEARCH(")",Sheet7!A504,1)</f>
        <v>17</v>
      </c>
      <c r="AC504" s="1" t="str">
        <f>MID(Sheet7!A504,SEARCH("(",Sheet7!A504,1)+1,SEARCH(")",Sheet7!A504,1)-SEARCH("(",Sheet7!A504,1)-1)</f>
        <v>Pak</v>
      </c>
      <c r="AD504" s="1">
        <f>SEARCH(" ",Sheet7!A504,1)</f>
        <v>6</v>
      </c>
      <c r="AE504" s="1" t="str">
        <f>LEFT(Sheet7!A504,SEARCH(" ",Sheet7!A504,1)-1)</f>
        <v>Saeed</v>
      </c>
      <c r="AF504" s="1" t="str">
        <f>MID(Sheet7!A504,SEARCH(" ",Sheet7!A504,1)+1,SEARCH("(",Sheet7!A504,1)-SEARCH(" ",Sheet7!A504,1)-2)</f>
        <v>Anwar</v>
      </c>
      <c r="AG504" s="1">
        <f t="shared" si="91"/>
        <v>5</v>
      </c>
      <c r="AH504" s="1" t="str">
        <f t="shared" si="92"/>
        <v>ANWAR</v>
      </c>
      <c r="AI504" s="1" t="str">
        <f t="shared" si="86"/>
        <v>Saeed Anwar belongs to Pakistan</v>
      </c>
    </row>
    <row r="505" spans="1:35" x14ac:dyDescent="0.3">
      <c r="A505" s="1">
        <v>504</v>
      </c>
      <c r="B505" s="2">
        <v>36812</v>
      </c>
      <c r="C505" t="s">
        <v>218</v>
      </c>
      <c r="D505" s="1">
        <v>141</v>
      </c>
      <c r="E505" s="1" t="s">
        <v>430</v>
      </c>
      <c r="F505" s="1">
        <v>216</v>
      </c>
      <c r="H505" s="1">
        <v>142</v>
      </c>
      <c r="I505" s="1">
        <v>11</v>
      </c>
      <c r="J505" s="1">
        <v>6</v>
      </c>
      <c r="K505" s="1">
        <v>99.29</v>
      </c>
      <c r="L505" s="1">
        <v>1</v>
      </c>
      <c r="M505" s="1" t="s">
        <v>15</v>
      </c>
      <c r="N505" s="1" t="s">
        <v>199</v>
      </c>
      <c r="O505" s="1">
        <f t="shared" si="82"/>
        <v>13</v>
      </c>
      <c r="P505" s="1">
        <f t="shared" si="83"/>
        <v>10</v>
      </c>
      <c r="Q505" s="1">
        <f t="shared" si="84"/>
        <v>2000</v>
      </c>
      <c r="R505" s="1">
        <f t="shared" si="85"/>
        <v>6</v>
      </c>
      <c r="S505" s="1" t="str">
        <f t="shared" si="87"/>
        <v>Slow</v>
      </c>
      <c r="T505" s="1" t="str">
        <f t="shared" si="88"/>
        <v>Ok</v>
      </c>
      <c r="U505" s="1" t="b">
        <f t="shared" si="89"/>
        <v>0</v>
      </c>
      <c r="V505" s="1">
        <f t="shared" si="90"/>
        <v>0</v>
      </c>
      <c r="W505" s="1" t="str">
        <f>VLOOKUP(K505,Master!$G$8:$H$12,2,1)</f>
        <v>Slow</v>
      </c>
      <c r="X505" s="1" t="str">
        <f>HLOOKUP(K505,Master!$F$3:$J$4,2,1)</f>
        <v>Slow</v>
      </c>
      <c r="Y505" s="1" t="s">
        <v>665</v>
      </c>
      <c r="Z505" s="1" t="s">
        <v>4</v>
      </c>
      <c r="AA505" s="1">
        <f>SEARCH("(",Sheet7!A505,1)</f>
        <v>12</v>
      </c>
      <c r="AB505" s="1">
        <f>SEARCH(")",Sheet7!A505,1)</f>
        <v>18</v>
      </c>
      <c r="AC505" s="1" t="str">
        <f>MID(Sheet7!A505,SEARCH("(",Sheet7!A505,1)+1,SEARCH(")",Sheet7!A505,1)-SEARCH("(",Sheet7!A505,1)-1)</f>
        <v>India</v>
      </c>
      <c r="AD505" s="1">
        <f>SEARCH(" ",Sheet7!A505,1)</f>
        <v>3</v>
      </c>
      <c r="AE505" s="1" t="str">
        <f>LEFT(Sheet7!A505,SEARCH(" ",Sheet7!A505,1)-1)</f>
        <v>SC</v>
      </c>
      <c r="AF505" s="1" t="str">
        <f>MID(Sheet7!A505,SEARCH(" ",Sheet7!A505,1)+1,SEARCH("(",Sheet7!A505,1)-SEARCH(" ",Sheet7!A505,1)-2)</f>
        <v>Ganguly</v>
      </c>
      <c r="AG505" s="1">
        <f t="shared" si="91"/>
        <v>7</v>
      </c>
      <c r="AH505" s="1" t="str">
        <f t="shared" si="92"/>
        <v>GANGULY</v>
      </c>
      <c r="AI505" s="1" t="e">
        <f t="shared" si="86"/>
        <v>#N/A</v>
      </c>
    </row>
    <row r="506" spans="1:35" x14ac:dyDescent="0.3">
      <c r="A506" s="1">
        <v>505</v>
      </c>
      <c r="B506" s="2">
        <v>36814</v>
      </c>
      <c r="C506" t="s">
        <v>218</v>
      </c>
      <c r="D506" s="1">
        <v>117</v>
      </c>
      <c r="E506" s="1" t="s">
        <v>432</v>
      </c>
      <c r="F506" s="1">
        <v>177</v>
      </c>
      <c r="H506" s="1">
        <v>130</v>
      </c>
      <c r="I506" s="1">
        <v>9</v>
      </c>
      <c r="J506" s="1">
        <v>4</v>
      </c>
      <c r="K506" s="1">
        <v>90</v>
      </c>
      <c r="L506" s="1">
        <v>1</v>
      </c>
      <c r="M506" s="1" t="s">
        <v>31</v>
      </c>
      <c r="N506" s="1" t="s">
        <v>199</v>
      </c>
      <c r="O506" s="1">
        <f t="shared" si="82"/>
        <v>15</v>
      </c>
      <c r="P506" s="1">
        <f t="shared" si="83"/>
        <v>10</v>
      </c>
      <c r="Q506" s="1">
        <f t="shared" si="84"/>
        <v>2000</v>
      </c>
      <c r="R506" s="1">
        <f t="shared" si="85"/>
        <v>1</v>
      </c>
      <c r="S506" s="1" t="str">
        <f t="shared" si="87"/>
        <v>Slow</v>
      </c>
      <c r="T506" s="1" t="str">
        <f t="shared" si="88"/>
        <v>Ok</v>
      </c>
      <c r="U506" s="1" t="b">
        <f t="shared" si="89"/>
        <v>0</v>
      </c>
      <c r="V506" s="1">
        <f t="shared" si="90"/>
        <v>0</v>
      </c>
      <c r="W506" s="1" t="str">
        <f>VLOOKUP(K506,Master!$G$8:$H$12,2,1)</f>
        <v>Slow</v>
      </c>
      <c r="X506" s="1" t="str">
        <f>HLOOKUP(K506,Master!$F$3:$J$4,2,1)</f>
        <v>Slow</v>
      </c>
      <c r="Y506" s="1" t="s">
        <v>665</v>
      </c>
      <c r="Z506" s="1" t="s">
        <v>4</v>
      </c>
      <c r="AA506" s="1">
        <f>SEARCH("(",Sheet7!A506,1)</f>
        <v>12</v>
      </c>
      <c r="AB506" s="1">
        <f>SEARCH(")",Sheet7!A506,1)</f>
        <v>18</v>
      </c>
      <c r="AC506" s="1" t="str">
        <f>MID(Sheet7!A506,SEARCH("(",Sheet7!A506,1)+1,SEARCH(")",Sheet7!A506,1)-SEARCH("(",Sheet7!A506,1)-1)</f>
        <v>India</v>
      </c>
      <c r="AD506" s="1">
        <f>SEARCH(" ",Sheet7!A506,1)</f>
        <v>3</v>
      </c>
      <c r="AE506" s="1" t="str">
        <f>LEFT(Sheet7!A506,SEARCH(" ",Sheet7!A506,1)-1)</f>
        <v>SC</v>
      </c>
      <c r="AF506" s="1" t="str">
        <f>MID(Sheet7!A506,SEARCH(" ",Sheet7!A506,1)+1,SEARCH("(",Sheet7!A506,1)-SEARCH(" ",Sheet7!A506,1)-2)</f>
        <v>Ganguly</v>
      </c>
      <c r="AG506" s="1">
        <f t="shared" si="91"/>
        <v>7</v>
      </c>
      <c r="AH506" s="1" t="str">
        <f t="shared" si="92"/>
        <v>GANGULY</v>
      </c>
      <c r="AI506" s="1" t="e">
        <f t="shared" si="86"/>
        <v>#N/A</v>
      </c>
    </row>
    <row r="507" spans="1:35" x14ac:dyDescent="0.3">
      <c r="A507" s="1">
        <v>506</v>
      </c>
      <c r="B507" s="2">
        <v>36814</v>
      </c>
      <c r="C507" t="s">
        <v>328</v>
      </c>
      <c r="D507" s="1">
        <v>102</v>
      </c>
      <c r="E507" s="1" t="s">
        <v>430</v>
      </c>
      <c r="F507" s="1">
        <v>141</v>
      </c>
      <c r="H507" s="1">
        <v>113</v>
      </c>
      <c r="I507" s="1">
        <v>8</v>
      </c>
      <c r="J507" s="1">
        <v>2</v>
      </c>
      <c r="K507" s="1">
        <v>90.26</v>
      </c>
      <c r="L507" s="1">
        <v>2</v>
      </c>
      <c r="M507" s="1" t="s">
        <v>4</v>
      </c>
      <c r="N507" s="1" t="s">
        <v>199</v>
      </c>
      <c r="O507" s="1">
        <f t="shared" si="82"/>
        <v>15</v>
      </c>
      <c r="P507" s="1">
        <f t="shared" si="83"/>
        <v>10</v>
      </c>
      <c r="Q507" s="1">
        <f t="shared" si="84"/>
        <v>2000</v>
      </c>
      <c r="R507" s="1">
        <f t="shared" si="85"/>
        <v>1</v>
      </c>
      <c r="S507" s="1" t="str">
        <f t="shared" si="87"/>
        <v>Slow</v>
      </c>
      <c r="T507" s="1" t="str">
        <f t="shared" si="88"/>
        <v>Ok</v>
      </c>
      <c r="U507" s="1" t="b">
        <f t="shared" si="89"/>
        <v>0</v>
      </c>
      <c r="V507" s="1">
        <f t="shared" si="90"/>
        <v>0</v>
      </c>
      <c r="W507" s="1" t="str">
        <f>VLOOKUP(K507,Master!$G$8:$H$12,2,1)</f>
        <v>Slow</v>
      </c>
      <c r="X507" s="1" t="str">
        <f>HLOOKUP(K507,Master!$F$3:$J$4,2,1)</f>
        <v>Slow</v>
      </c>
      <c r="Y507" s="1" t="s">
        <v>648</v>
      </c>
      <c r="Z507" s="1" t="s">
        <v>832</v>
      </c>
      <c r="AA507" s="1">
        <f>SEARCH("(",Sheet7!A507,1)</f>
        <v>11</v>
      </c>
      <c r="AB507" s="1">
        <f>SEARCH(")",Sheet7!A507,1)</f>
        <v>14</v>
      </c>
      <c r="AC507" s="1" t="str">
        <f>MID(Sheet7!A507,SEARCH("(",Sheet7!A507,1)+1,SEARCH(")",Sheet7!A507,1)-SEARCH("(",Sheet7!A507,1)-1)</f>
        <v>NZ</v>
      </c>
      <c r="AD507" s="1">
        <f>SEARCH(" ",Sheet7!A507,1)</f>
        <v>3</v>
      </c>
      <c r="AE507" s="1" t="str">
        <f>LEFT(Sheet7!A507,SEARCH(" ",Sheet7!A507,1)-1)</f>
        <v>CL</v>
      </c>
      <c r="AF507" s="1" t="str">
        <f>MID(Sheet7!A507,SEARCH(" ",Sheet7!A507,1)+1,SEARCH("(",Sheet7!A507,1)-SEARCH(" ",Sheet7!A507,1)-2)</f>
        <v>Cairns</v>
      </c>
      <c r="AG507" s="1">
        <f t="shared" si="91"/>
        <v>6</v>
      </c>
      <c r="AH507" s="1" t="str">
        <f t="shared" si="92"/>
        <v>CAIRNS</v>
      </c>
      <c r="AI507" s="1" t="str">
        <f t="shared" si="86"/>
        <v>CL Cairns belongs to New Zealand</v>
      </c>
    </row>
    <row r="508" spans="1:35" x14ac:dyDescent="0.3">
      <c r="A508" s="1">
        <v>507</v>
      </c>
      <c r="B508" s="2">
        <v>36819</v>
      </c>
      <c r="C508" t="s">
        <v>275</v>
      </c>
      <c r="D508" s="1">
        <v>105</v>
      </c>
      <c r="E508" s="1" t="s">
        <v>430</v>
      </c>
      <c r="F508" s="1">
        <v>111</v>
      </c>
      <c r="H508" s="1">
        <v>93</v>
      </c>
      <c r="I508" s="1">
        <v>12</v>
      </c>
      <c r="J508" s="1">
        <v>0</v>
      </c>
      <c r="K508" s="1">
        <v>112.9</v>
      </c>
      <c r="L508" s="1">
        <v>1</v>
      </c>
      <c r="M508" s="1" t="s">
        <v>31</v>
      </c>
      <c r="N508" s="1" t="s">
        <v>49</v>
      </c>
      <c r="O508" s="1">
        <f t="shared" si="82"/>
        <v>20</v>
      </c>
      <c r="P508" s="1">
        <f t="shared" si="83"/>
        <v>10</v>
      </c>
      <c r="Q508" s="1">
        <f t="shared" si="84"/>
        <v>2000</v>
      </c>
      <c r="R508" s="1">
        <f t="shared" si="85"/>
        <v>6</v>
      </c>
      <c r="S508" s="1" t="str">
        <f t="shared" si="87"/>
        <v>Ok</v>
      </c>
      <c r="T508" s="1" t="str">
        <f t="shared" si="88"/>
        <v>Ok</v>
      </c>
      <c r="U508" s="1" t="b">
        <f t="shared" si="89"/>
        <v>0</v>
      </c>
      <c r="V508" s="1">
        <f t="shared" si="90"/>
        <v>0</v>
      </c>
      <c r="W508" s="1" t="str">
        <f>VLOOKUP(K508,Master!$G$8:$H$12,2,1)</f>
        <v>Ok</v>
      </c>
      <c r="X508" s="1" t="str">
        <f>HLOOKUP(K508,Master!$F$3:$J$4,2,1)</f>
        <v>Ok</v>
      </c>
      <c r="Y508" s="1" t="s">
        <v>693</v>
      </c>
      <c r="Z508" s="1" t="s">
        <v>837</v>
      </c>
      <c r="AA508" s="1">
        <f>SEARCH("(",Sheet7!A508,1)</f>
        <v>8</v>
      </c>
      <c r="AB508" s="1">
        <f>SEARCH(")",Sheet7!A508,1)</f>
        <v>11</v>
      </c>
      <c r="AC508" s="1" t="str">
        <f>MID(Sheet7!A508,SEARCH("(",Sheet7!A508,1)+1,SEARCH(")",Sheet7!A508,1)-SEARCH("(",Sheet7!A508,1)-1)</f>
        <v>SA</v>
      </c>
      <c r="AD508" s="1">
        <f>SEARCH(" ",Sheet7!A508,1)</f>
        <v>2</v>
      </c>
      <c r="AE508" s="1" t="str">
        <f>LEFT(Sheet7!A508,SEARCH(" ",Sheet7!A508,1)-1)</f>
        <v>N</v>
      </c>
      <c r="AF508" s="1" t="str">
        <f>MID(Sheet7!A508,SEARCH(" ",Sheet7!A508,1)+1,SEARCH("(",Sheet7!A508,1)-SEARCH(" ",Sheet7!A508,1)-2)</f>
        <v>Boje</v>
      </c>
      <c r="AG508" s="1">
        <f t="shared" si="91"/>
        <v>4</v>
      </c>
      <c r="AH508" s="1" t="str">
        <f t="shared" si="92"/>
        <v>BOJE</v>
      </c>
      <c r="AI508" s="1" t="e">
        <f t="shared" si="86"/>
        <v>#N/A</v>
      </c>
    </row>
    <row r="509" spans="1:35" x14ac:dyDescent="0.3">
      <c r="A509" s="1">
        <v>508</v>
      </c>
      <c r="B509" s="2">
        <v>36819</v>
      </c>
      <c r="C509" t="s">
        <v>60</v>
      </c>
      <c r="D509" s="1">
        <v>101</v>
      </c>
      <c r="E509" s="1" t="s">
        <v>432</v>
      </c>
      <c r="F509" s="1" t="s">
        <v>214</v>
      </c>
      <c r="H509" s="1">
        <v>140</v>
      </c>
      <c r="I509" s="1">
        <v>3</v>
      </c>
      <c r="J509" s="1">
        <v>1</v>
      </c>
      <c r="K509" s="1">
        <v>72.14</v>
      </c>
      <c r="L509" s="1">
        <v>1</v>
      </c>
      <c r="M509" s="1" t="s">
        <v>13</v>
      </c>
      <c r="N509" s="1" t="s">
        <v>14</v>
      </c>
      <c r="O509" s="1">
        <f t="shared" si="82"/>
        <v>20</v>
      </c>
      <c r="P509" s="1">
        <f t="shared" si="83"/>
        <v>10</v>
      </c>
      <c r="Q509" s="1">
        <f t="shared" si="84"/>
        <v>2000</v>
      </c>
      <c r="R509" s="1">
        <f t="shared" si="85"/>
        <v>6</v>
      </c>
      <c r="S509" s="1" t="str">
        <f t="shared" si="87"/>
        <v>Slow</v>
      </c>
      <c r="T509" s="1" t="str">
        <f t="shared" si="88"/>
        <v>Ok</v>
      </c>
      <c r="U509" s="1" t="b">
        <f t="shared" si="89"/>
        <v>0</v>
      </c>
      <c r="V509" s="1">
        <f t="shared" si="90"/>
        <v>0</v>
      </c>
      <c r="W509" s="1" t="str">
        <f>VLOOKUP(K509,Master!$G$8:$H$12,2,1)</f>
        <v>Slow</v>
      </c>
      <c r="X509" s="1" t="str">
        <f>HLOOKUP(K509,Master!$F$3:$J$4,2,1)</f>
        <v>Slow</v>
      </c>
      <c r="Y509" s="1" t="s">
        <v>635</v>
      </c>
      <c r="Z509" s="1" t="s">
        <v>4</v>
      </c>
      <c r="AA509" s="1">
        <f>SEARCH("(",Sheet7!A509,1)</f>
        <v>14</v>
      </c>
      <c r="AB509" s="1">
        <f>SEARCH(")",Sheet7!A509,1)</f>
        <v>20</v>
      </c>
      <c r="AC509" s="1" t="str">
        <f>MID(Sheet7!A509,SEARCH("(",Sheet7!A509,1)+1,SEARCH(")",Sheet7!A509,1)-SEARCH("(",Sheet7!A509,1)-1)</f>
        <v>India</v>
      </c>
      <c r="AD509" s="1">
        <f>SEARCH(" ",Sheet7!A509,1)</f>
        <v>3</v>
      </c>
      <c r="AE509" s="1" t="str">
        <f>LEFT(Sheet7!A509,SEARCH(" ",Sheet7!A509,1)-1)</f>
        <v>SR</v>
      </c>
      <c r="AF509" s="1" t="str">
        <f>MID(Sheet7!A509,SEARCH(" ",Sheet7!A509,1)+1,SEARCH("(",Sheet7!A509,1)-SEARCH(" ",Sheet7!A509,1)-2)</f>
        <v>Tendulkar</v>
      </c>
      <c r="AG509" s="1">
        <f t="shared" si="91"/>
        <v>9</v>
      </c>
      <c r="AH509" s="1" t="str">
        <f t="shared" si="92"/>
        <v>TENDULKAR</v>
      </c>
      <c r="AI509" s="1" t="e">
        <f t="shared" si="86"/>
        <v>#N/A</v>
      </c>
    </row>
    <row r="510" spans="1:35" x14ac:dyDescent="0.3">
      <c r="A510" s="1">
        <v>509</v>
      </c>
      <c r="B510" s="2">
        <v>36820</v>
      </c>
      <c r="C510" t="s">
        <v>76</v>
      </c>
      <c r="D510" s="1">
        <v>120</v>
      </c>
      <c r="E510" s="1" t="s">
        <v>430</v>
      </c>
      <c r="F510" s="1" t="s">
        <v>214</v>
      </c>
      <c r="H510" s="1">
        <v>141</v>
      </c>
      <c r="I510" s="1">
        <v>8</v>
      </c>
      <c r="J510" s="1">
        <v>1</v>
      </c>
      <c r="K510" s="1">
        <v>85.1</v>
      </c>
      <c r="L510" s="1">
        <v>1</v>
      </c>
      <c r="M510" s="1" t="s">
        <v>13</v>
      </c>
      <c r="N510" s="1" t="s">
        <v>14</v>
      </c>
      <c r="O510" s="1">
        <f t="shared" si="82"/>
        <v>21</v>
      </c>
      <c r="P510" s="1">
        <f t="shared" si="83"/>
        <v>10</v>
      </c>
      <c r="Q510" s="1">
        <f t="shared" si="84"/>
        <v>2000</v>
      </c>
      <c r="R510" s="1">
        <f t="shared" si="85"/>
        <v>7</v>
      </c>
      <c r="S510" s="1" t="str">
        <f t="shared" si="87"/>
        <v>Slow</v>
      </c>
      <c r="T510" s="1" t="str">
        <f t="shared" si="88"/>
        <v>Ok</v>
      </c>
      <c r="U510" s="1" t="b">
        <f t="shared" si="89"/>
        <v>0</v>
      </c>
      <c r="V510" s="1">
        <f t="shared" si="90"/>
        <v>0</v>
      </c>
      <c r="W510" s="1" t="str">
        <f>VLOOKUP(K510,Master!$G$8:$H$12,2,1)</f>
        <v>Slow</v>
      </c>
      <c r="X510" s="1" t="str">
        <f>HLOOKUP(K510,Master!$F$3:$J$4,2,1)</f>
        <v>Slow</v>
      </c>
      <c r="Y510" s="1" t="s">
        <v>619</v>
      </c>
      <c r="Z510" s="1" t="s">
        <v>836</v>
      </c>
      <c r="AA510" s="1">
        <f>SEARCH("(",Sheet7!A510,1)</f>
        <v>10</v>
      </c>
      <c r="AB510" s="1">
        <f>SEARCH(")",Sheet7!A510,1)</f>
        <v>14</v>
      </c>
      <c r="AC510" s="1" t="str">
        <f>MID(Sheet7!A510,SEARCH("(",Sheet7!A510,1)+1,SEARCH(")",Sheet7!A510,1)-SEARCH("(",Sheet7!A510,1)-1)</f>
        <v>Zim</v>
      </c>
      <c r="AD510" s="1">
        <f>SEARCH(" ",Sheet7!A510,1)</f>
        <v>2</v>
      </c>
      <c r="AE510" s="1" t="str">
        <f>LEFT(Sheet7!A510,SEARCH(" ",Sheet7!A510,1)-1)</f>
        <v>A</v>
      </c>
      <c r="AF510" s="1" t="str">
        <f>MID(Sheet7!A510,SEARCH(" ",Sheet7!A510,1)+1,SEARCH("(",Sheet7!A510,1)-SEARCH(" ",Sheet7!A510,1)-2)</f>
        <v>Flower</v>
      </c>
      <c r="AG510" s="1">
        <f t="shared" si="91"/>
        <v>6</v>
      </c>
      <c r="AH510" s="1" t="str">
        <f t="shared" si="92"/>
        <v>FLOWER</v>
      </c>
      <c r="AI510" s="1" t="e">
        <f t="shared" si="86"/>
        <v>#N/A</v>
      </c>
    </row>
    <row r="511" spans="1:35" x14ac:dyDescent="0.3">
      <c r="A511" s="1">
        <v>510</v>
      </c>
      <c r="B511" s="2">
        <v>36824</v>
      </c>
      <c r="C511" t="s">
        <v>275</v>
      </c>
      <c r="D511" s="1">
        <v>129</v>
      </c>
      <c r="E511" s="1" t="s">
        <v>432</v>
      </c>
      <c r="F511" s="1">
        <v>161</v>
      </c>
      <c r="H511" s="1">
        <v>114</v>
      </c>
      <c r="I511" s="1">
        <v>13</v>
      </c>
      <c r="J511" s="1">
        <v>1</v>
      </c>
      <c r="K511" s="1">
        <v>113.15</v>
      </c>
      <c r="L511" s="1">
        <v>1</v>
      </c>
      <c r="M511" s="1" t="s">
        <v>31</v>
      </c>
      <c r="N511" s="1" t="s">
        <v>33</v>
      </c>
      <c r="O511" s="1">
        <f t="shared" si="82"/>
        <v>25</v>
      </c>
      <c r="P511" s="1">
        <f t="shared" si="83"/>
        <v>10</v>
      </c>
      <c r="Q511" s="1">
        <f t="shared" si="84"/>
        <v>2000</v>
      </c>
      <c r="R511" s="1">
        <f t="shared" si="85"/>
        <v>4</v>
      </c>
      <c r="S511" s="1" t="str">
        <f t="shared" si="87"/>
        <v>Ok</v>
      </c>
      <c r="T511" s="1" t="str">
        <f t="shared" si="88"/>
        <v>Ok</v>
      </c>
      <c r="U511" s="1" t="b">
        <f t="shared" si="89"/>
        <v>0</v>
      </c>
      <c r="V511" s="1">
        <f t="shared" si="90"/>
        <v>0</v>
      </c>
      <c r="W511" s="1" t="str">
        <f>VLOOKUP(K511,Master!$G$8:$H$12,2,1)</f>
        <v>Ok</v>
      </c>
      <c r="X511" s="1" t="str">
        <f>HLOOKUP(K511,Master!$F$3:$J$4,2,1)</f>
        <v>Ok</v>
      </c>
      <c r="Y511" s="1" t="s">
        <v>693</v>
      </c>
      <c r="Z511" s="1" t="s">
        <v>837</v>
      </c>
      <c r="AA511" s="1">
        <f>SEARCH("(",Sheet7!A511,1)</f>
        <v>8</v>
      </c>
      <c r="AB511" s="1">
        <f>SEARCH(")",Sheet7!A511,1)</f>
        <v>11</v>
      </c>
      <c r="AC511" s="1" t="str">
        <f>MID(Sheet7!A511,SEARCH("(",Sheet7!A511,1)+1,SEARCH(")",Sheet7!A511,1)-SEARCH("(",Sheet7!A511,1)-1)</f>
        <v>SA</v>
      </c>
      <c r="AD511" s="1">
        <f>SEARCH(" ",Sheet7!A511,1)</f>
        <v>2</v>
      </c>
      <c r="AE511" s="1" t="str">
        <f>LEFT(Sheet7!A511,SEARCH(" ",Sheet7!A511,1)-1)</f>
        <v>N</v>
      </c>
      <c r="AF511" s="1" t="str">
        <f>MID(Sheet7!A511,SEARCH(" ",Sheet7!A511,1)+1,SEARCH("(",Sheet7!A511,1)-SEARCH(" ",Sheet7!A511,1)-2)</f>
        <v>Boje</v>
      </c>
      <c r="AG511" s="1">
        <f t="shared" si="91"/>
        <v>4</v>
      </c>
      <c r="AH511" s="1" t="str">
        <f t="shared" si="92"/>
        <v>BOJE</v>
      </c>
      <c r="AI511" s="1" t="e">
        <f t="shared" si="86"/>
        <v>#N/A</v>
      </c>
    </row>
    <row r="512" spans="1:35" x14ac:dyDescent="0.3">
      <c r="A512" s="1">
        <v>511</v>
      </c>
      <c r="B512" s="2">
        <v>36825</v>
      </c>
      <c r="C512" t="s">
        <v>95</v>
      </c>
      <c r="D512" s="1">
        <v>105</v>
      </c>
      <c r="E512" s="1" t="s">
        <v>430</v>
      </c>
      <c r="F512" s="1" t="s">
        <v>214</v>
      </c>
      <c r="H512" s="1">
        <v>133</v>
      </c>
      <c r="I512" s="1">
        <v>6</v>
      </c>
      <c r="J512" s="1">
        <v>1</v>
      </c>
      <c r="K512" s="1">
        <v>78.94</v>
      </c>
      <c r="L512" s="1">
        <v>1</v>
      </c>
      <c r="M512" s="1" t="s">
        <v>4</v>
      </c>
      <c r="N512" s="1" t="s">
        <v>14</v>
      </c>
      <c r="O512" s="1">
        <f t="shared" si="82"/>
        <v>26</v>
      </c>
      <c r="P512" s="1">
        <f t="shared" si="83"/>
        <v>10</v>
      </c>
      <c r="Q512" s="1">
        <f t="shared" si="84"/>
        <v>2000</v>
      </c>
      <c r="R512" s="1">
        <f t="shared" si="85"/>
        <v>5</v>
      </c>
      <c r="S512" s="1" t="str">
        <f t="shared" si="87"/>
        <v>Slow</v>
      </c>
      <c r="T512" s="1" t="str">
        <f t="shared" si="88"/>
        <v>Ok</v>
      </c>
      <c r="U512" s="1" t="b">
        <f t="shared" si="89"/>
        <v>0</v>
      </c>
      <c r="V512" s="1">
        <f t="shared" si="90"/>
        <v>0</v>
      </c>
      <c r="W512" s="1" t="str">
        <f>VLOOKUP(K512,Master!$G$8:$H$12,2,1)</f>
        <v>Slow</v>
      </c>
      <c r="X512" s="1" t="str">
        <f>HLOOKUP(K512,Master!$F$3:$J$4,2,1)</f>
        <v>Slow</v>
      </c>
      <c r="Y512" s="1" t="s">
        <v>637</v>
      </c>
      <c r="Z512" s="1" t="s">
        <v>836</v>
      </c>
      <c r="AA512" s="1">
        <f>SEARCH("(",Sheet7!A512,1)</f>
        <v>14</v>
      </c>
      <c r="AB512" s="1">
        <f>SEARCH(")",Sheet7!A512,1)</f>
        <v>18</v>
      </c>
      <c r="AC512" s="1" t="str">
        <f>MID(Sheet7!A512,SEARCH("(",Sheet7!A512,1)+1,SEARCH(")",Sheet7!A512,1)-SEARCH("(",Sheet7!A512,1)-1)</f>
        <v>Zim</v>
      </c>
      <c r="AD512" s="1">
        <f>SEARCH(" ",Sheet7!A512,1)</f>
        <v>4</v>
      </c>
      <c r="AE512" s="1" t="str">
        <f>LEFT(Sheet7!A512,SEARCH(" ",Sheet7!A512,1)-1)</f>
        <v>ADR</v>
      </c>
      <c r="AF512" s="1" t="str">
        <f>MID(Sheet7!A512,SEARCH(" ",Sheet7!A512,1)+1,SEARCH("(",Sheet7!A512,1)-SEARCH(" ",Sheet7!A512,1)-2)</f>
        <v>Campbell</v>
      </c>
      <c r="AG512" s="1">
        <f t="shared" si="91"/>
        <v>8</v>
      </c>
      <c r="AH512" s="1" t="str">
        <f t="shared" si="92"/>
        <v>CAMPBELL</v>
      </c>
      <c r="AI512" s="1" t="e">
        <f t="shared" si="86"/>
        <v>#N/A</v>
      </c>
    </row>
    <row r="513" spans="1:35" x14ac:dyDescent="0.3">
      <c r="A513" s="1">
        <v>512</v>
      </c>
      <c r="B513" s="2">
        <v>36826</v>
      </c>
      <c r="C513" t="s">
        <v>244</v>
      </c>
      <c r="D513" s="1">
        <v>128</v>
      </c>
      <c r="E513" s="1" t="s">
        <v>432</v>
      </c>
      <c r="F513" s="1" t="s">
        <v>214</v>
      </c>
      <c r="H513" s="1">
        <v>123</v>
      </c>
      <c r="I513" s="1">
        <v>15</v>
      </c>
      <c r="J513" s="1">
        <v>0</v>
      </c>
      <c r="K513" s="1">
        <v>104.06</v>
      </c>
      <c r="L513" s="1">
        <v>1</v>
      </c>
      <c r="M513" s="1" t="s">
        <v>4</v>
      </c>
      <c r="N513" s="1" t="s">
        <v>14</v>
      </c>
      <c r="O513" s="1">
        <f t="shared" si="82"/>
        <v>27</v>
      </c>
      <c r="P513" s="1">
        <f t="shared" si="83"/>
        <v>10</v>
      </c>
      <c r="Q513" s="1">
        <f t="shared" si="84"/>
        <v>2000</v>
      </c>
      <c r="R513" s="1">
        <f t="shared" si="85"/>
        <v>6</v>
      </c>
      <c r="S513" s="1" t="str">
        <f t="shared" si="87"/>
        <v>Ok</v>
      </c>
      <c r="T513" s="1" t="str">
        <f t="shared" si="88"/>
        <v>Ok</v>
      </c>
      <c r="U513" s="1" t="b">
        <f t="shared" si="89"/>
        <v>0</v>
      </c>
      <c r="V513" s="1">
        <f t="shared" si="90"/>
        <v>0</v>
      </c>
      <c r="W513" s="1" t="str">
        <f>VLOOKUP(K513,Master!$G$8:$H$12,2,1)</f>
        <v>Ok</v>
      </c>
      <c r="X513" s="1" t="str">
        <f>HLOOKUP(K513,Master!$F$3:$J$4,2,1)</f>
        <v>Ok</v>
      </c>
      <c r="Y513" s="1" t="s">
        <v>680</v>
      </c>
      <c r="Z513" s="1" t="s">
        <v>835</v>
      </c>
      <c r="AA513" s="1">
        <f>SEARCH("(",Sheet7!A513,1)</f>
        <v>18</v>
      </c>
      <c r="AB513" s="1">
        <f>SEARCH(")",Sheet7!A513,1)</f>
        <v>21</v>
      </c>
      <c r="AC513" s="1" t="str">
        <f>MID(Sheet7!A513,SEARCH("(",Sheet7!A513,1)+1,SEARCH(")",Sheet7!A513,1)-SEARCH("(",Sheet7!A513,1)-1)</f>
        <v>SL</v>
      </c>
      <c r="AD513" s="1">
        <f>SEARCH(" ",Sheet7!A513,1)</f>
        <v>5</v>
      </c>
      <c r="AE513" s="1" t="str">
        <f>LEFT(Sheet7!A513,SEARCH(" ",Sheet7!A513,1)-1)</f>
        <v>DPMD</v>
      </c>
      <c r="AF513" s="1" t="str">
        <f>MID(Sheet7!A513,SEARCH(" ",Sheet7!A513,1)+1,SEARCH("(",Sheet7!A513,1)-SEARCH(" ",Sheet7!A513,1)-2)</f>
        <v>Jayawardene</v>
      </c>
      <c r="AG513" s="1">
        <f t="shared" si="91"/>
        <v>11</v>
      </c>
      <c r="AH513" s="1" t="str">
        <f t="shared" si="92"/>
        <v>JAYAWARDENE</v>
      </c>
      <c r="AI513" s="1" t="str">
        <f t="shared" si="86"/>
        <v>DPMD Jayawardene belongs to Sri Lanka</v>
      </c>
    </row>
    <row r="514" spans="1:35" x14ac:dyDescent="0.3">
      <c r="A514" s="1">
        <v>513</v>
      </c>
      <c r="B514" s="2">
        <v>36826</v>
      </c>
      <c r="C514" t="s">
        <v>66</v>
      </c>
      <c r="D514" s="1">
        <v>102</v>
      </c>
      <c r="E514" s="1" t="s">
        <v>430</v>
      </c>
      <c r="F514" s="1" t="s">
        <v>214</v>
      </c>
      <c r="H514" s="1">
        <v>111</v>
      </c>
      <c r="I514" s="1">
        <v>5</v>
      </c>
      <c r="J514" s="1">
        <v>0</v>
      </c>
      <c r="K514" s="1">
        <v>91.89</v>
      </c>
      <c r="L514" s="1">
        <v>1</v>
      </c>
      <c r="M514" s="1" t="s">
        <v>4</v>
      </c>
      <c r="N514" s="1" t="s">
        <v>14</v>
      </c>
      <c r="O514" s="1">
        <f t="shared" ref="O514:O577" si="93">DAY(B514)</f>
        <v>27</v>
      </c>
      <c r="P514" s="1">
        <f t="shared" ref="P514:P577" si="94">MONTH(B514)</f>
        <v>10</v>
      </c>
      <c r="Q514" s="1">
        <f t="shared" ref="Q514:Q577" si="95">YEAR(B514)</f>
        <v>2000</v>
      </c>
      <c r="R514" s="1">
        <f t="shared" ref="R514:R577" si="96">WEEKDAY(B514)</f>
        <v>6</v>
      </c>
      <c r="S514" s="1" t="str">
        <f t="shared" si="87"/>
        <v>Slow</v>
      </c>
      <c r="T514" s="1" t="str">
        <f t="shared" si="88"/>
        <v>Ok</v>
      </c>
      <c r="U514" s="1" t="b">
        <f t="shared" si="89"/>
        <v>0</v>
      </c>
      <c r="V514" s="1">
        <f t="shared" si="90"/>
        <v>0</v>
      </c>
      <c r="W514" s="1" t="str">
        <f>VLOOKUP(K514,Master!$G$8:$H$12,2,1)</f>
        <v>Slow</v>
      </c>
      <c r="X514" s="1" t="str">
        <f>HLOOKUP(K514,Master!$F$3:$J$4,2,1)</f>
        <v>Slow</v>
      </c>
      <c r="Y514" s="1" t="s">
        <v>664</v>
      </c>
      <c r="Z514" s="1" t="s">
        <v>835</v>
      </c>
      <c r="AA514" s="1">
        <f>SEARCH("(",Sheet7!A514,1)</f>
        <v>13</v>
      </c>
      <c r="AB514" s="1">
        <f>SEARCH(")",Sheet7!A514,1)</f>
        <v>16</v>
      </c>
      <c r="AC514" s="1" t="str">
        <f>MID(Sheet7!A514,SEARCH("(",Sheet7!A514,1)+1,SEARCH(")",Sheet7!A514,1)-SEARCH("(",Sheet7!A514,1)-1)</f>
        <v>SL</v>
      </c>
      <c r="AD514" s="1">
        <f>SEARCH(" ",Sheet7!A514,1)</f>
        <v>3</v>
      </c>
      <c r="AE514" s="1" t="str">
        <f>LEFT(Sheet7!A514,SEARCH(" ",Sheet7!A514,1)-1)</f>
        <v>MS</v>
      </c>
      <c r="AF514" s="1" t="str">
        <f>MID(Sheet7!A514,SEARCH(" ",Sheet7!A514,1)+1,SEARCH("(",Sheet7!A514,1)-SEARCH(" ",Sheet7!A514,1)-2)</f>
        <v>Atapattu</v>
      </c>
      <c r="AG514" s="1">
        <f t="shared" si="91"/>
        <v>8</v>
      </c>
      <c r="AH514" s="1" t="str">
        <f t="shared" si="92"/>
        <v>ATAPATTU</v>
      </c>
      <c r="AI514" s="1" t="str">
        <f t="shared" ref="AI514:AI577" si="97">CONCATENATE(AE514," ",AF514," belongs to ",VLOOKUP(AC514,Countries,2,0))</f>
        <v>MS Atapattu belongs to Sri Lanka</v>
      </c>
    </row>
    <row r="515" spans="1:35" x14ac:dyDescent="0.3">
      <c r="A515" s="1">
        <v>514</v>
      </c>
      <c r="B515" s="2">
        <v>36827</v>
      </c>
      <c r="C515" t="s">
        <v>75</v>
      </c>
      <c r="D515" s="1">
        <v>101</v>
      </c>
      <c r="E515" s="1" t="s">
        <v>432</v>
      </c>
      <c r="F515" s="1">
        <v>144</v>
      </c>
      <c r="H515" s="1">
        <v>107</v>
      </c>
      <c r="I515" s="1">
        <v>10</v>
      </c>
      <c r="J515" s="1">
        <v>0</v>
      </c>
      <c r="K515" s="1">
        <v>94.39</v>
      </c>
      <c r="L515" s="1">
        <v>2</v>
      </c>
      <c r="M515" s="1" t="s">
        <v>31</v>
      </c>
      <c r="N515" s="1" t="s">
        <v>309</v>
      </c>
      <c r="O515" s="1">
        <f t="shared" si="93"/>
        <v>28</v>
      </c>
      <c r="P515" s="1">
        <f t="shared" si="94"/>
        <v>10</v>
      </c>
      <c r="Q515" s="1">
        <f t="shared" si="95"/>
        <v>2000</v>
      </c>
      <c r="R515" s="1">
        <f t="shared" si="96"/>
        <v>7</v>
      </c>
      <c r="S515" s="1" t="str">
        <f t="shared" ref="S515:S578" si="98">IF(K515&gt;$AK$7,$AK$13,IF(K515&gt;$AK$8,$AK$14,IF(K515&gt;$AK$9,$AK$15,IF(K515&gt;$AK$10,$AK$16,$AK$17))))</f>
        <v>Slow</v>
      </c>
      <c r="T515" s="1" t="str">
        <f t="shared" ref="T515:T578" si="99">IF(AND(D515&gt;150,K515&gt;150,J515&gt;3),"Phenominal","Ok")</f>
        <v>Ok</v>
      </c>
      <c r="U515" s="1" t="b">
        <f t="shared" ref="U515:U578" si="100">OR(D515&gt;175,K515&gt;200,J515&gt;7)</f>
        <v>0</v>
      </c>
      <c r="V515" s="1">
        <f t="shared" ref="V515:V578" si="101">SUM(D515&gt;175,J515&gt;7,K515&gt;150)</f>
        <v>0</v>
      </c>
      <c r="W515" s="1" t="str">
        <f>VLOOKUP(K515,Master!$G$8:$H$12,2,1)</f>
        <v>Slow</v>
      </c>
      <c r="X515" s="1" t="str">
        <f>HLOOKUP(K515,Master!$F$3:$J$4,2,1)</f>
        <v>Slow</v>
      </c>
      <c r="Y515" s="1" t="s">
        <v>632</v>
      </c>
      <c r="Z515" s="1" t="s">
        <v>837</v>
      </c>
      <c r="AA515" s="1">
        <f>SEARCH("(",Sheet7!A515,1)</f>
        <v>11</v>
      </c>
      <c r="AB515" s="1">
        <f>SEARCH(")",Sheet7!A515,1)</f>
        <v>14</v>
      </c>
      <c r="AC515" s="1" t="str">
        <f>MID(Sheet7!A515,SEARCH("(",Sheet7!A515,1)+1,SEARCH(")",Sheet7!A515,1)-SEARCH("(",Sheet7!A515,1)-1)</f>
        <v>SA</v>
      </c>
      <c r="AD515" s="1">
        <f>SEARCH(" ",Sheet7!A515,1)</f>
        <v>2</v>
      </c>
      <c r="AE515" s="1" t="str">
        <f>LEFT(Sheet7!A515,SEARCH(" ",Sheet7!A515,1)-1)</f>
        <v>G</v>
      </c>
      <c r="AF515" s="1" t="str">
        <f>MID(Sheet7!A515,SEARCH(" ",Sheet7!A515,1)+1,SEARCH("(",Sheet7!A515,1)-SEARCH(" ",Sheet7!A515,1)-2)</f>
        <v>Kirsten</v>
      </c>
      <c r="AG515" s="1">
        <f t="shared" ref="AG515:AG578" si="102">LEN(AF515)</f>
        <v>7</v>
      </c>
      <c r="AH515" s="1" t="str">
        <f t="shared" ref="AH515:AH578" si="103">UPPER(AF515)</f>
        <v>KIRSTEN</v>
      </c>
      <c r="AI515" s="1" t="e">
        <f t="shared" si="97"/>
        <v>#N/A</v>
      </c>
    </row>
    <row r="516" spans="1:35" x14ac:dyDescent="0.3">
      <c r="A516" s="1">
        <v>515</v>
      </c>
      <c r="B516" s="2">
        <v>36828</v>
      </c>
      <c r="C516" t="s">
        <v>216</v>
      </c>
      <c r="D516" s="1">
        <v>189</v>
      </c>
      <c r="E516" s="1" t="s">
        <v>432</v>
      </c>
      <c r="F516" s="1" t="s">
        <v>214</v>
      </c>
      <c r="H516" s="1">
        <v>161</v>
      </c>
      <c r="I516" s="1">
        <v>21</v>
      </c>
      <c r="J516" s="1">
        <v>4</v>
      </c>
      <c r="K516" s="1">
        <v>117.39</v>
      </c>
      <c r="L516" s="1">
        <v>1</v>
      </c>
      <c r="M516" s="2" t="s">
        <v>4</v>
      </c>
      <c r="N516" s="1" t="s">
        <v>14</v>
      </c>
      <c r="O516" s="1">
        <f t="shared" si="93"/>
        <v>29</v>
      </c>
      <c r="P516" s="1">
        <f t="shared" si="94"/>
        <v>10</v>
      </c>
      <c r="Q516" s="1">
        <f t="shared" si="95"/>
        <v>2000</v>
      </c>
      <c r="R516" s="1">
        <f t="shared" si="96"/>
        <v>1</v>
      </c>
      <c r="S516" s="1" t="str">
        <f t="shared" si="98"/>
        <v>Ok</v>
      </c>
      <c r="T516" s="1" t="str">
        <f t="shared" si="99"/>
        <v>Ok</v>
      </c>
      <c r="U516" s="1" t="b">
        <f t="shared" si="100"/>
        <v>1</v>
      </c>
      <c r="V516" s="1">
        <f t="shared" si="101"/>
        <v>1</v>
      </c>
      <c r="W516" s="1" t="str">
        <f>VLOOKUP(K516,Master!$G$8:$H$12,2,1)</f>
        <v>Ok</v>
      </c>
      <c r="X516" s="1" t="str">
        <f>HLOOKUP(K516,Master!$F$3:$J$4,2,1)</f>
        <v>Ok</v>
      </c>
      <c r="Y516" s="1" t="s">
        <v>640</v>
      </c>
      <c r="Z516" s="1" t="s">
        <v>835</v>
      </c>
      <c r="AA516" s="1">
        <f>SEARCH("(",Sheet7!A516,1)</f>
        <v>15</v>
      </c>
      <c r="AB516" s="1">
        <f>SEARCH(")",Sheet7!A516,1)</f>
        <v>18</v>
      </c>
      <c r="AC516" s="1" t="str">
        <f>MID(Sheet7!A516,SEARCH("(",Sheet7!A516,1)+1,SEARCH(")",Sheet7!A516,1)-SEARCH("(",Sheet7!A516,1)-1)</f>
        <v>SL</v>
      </c>
      <c r="AD516" s="1">
        <f>SEARCH(" ",Sheet7!A516,1)</f>
        <v>3</v>
      </c>
      <c r="AE516" s="1" t="str">
        <f>LEFT(Sheet7!A516,SEARCH(" ",Sheet7!A516,1)-1)</f>
        <v>ST</v>
      </c>
      <c r="AF516" s="1" t="str">
        <f>MID(Sheet7!A516,SEARCH(" ",Sheet7!A516,1)+1,SEARCH("(",Sheet7!A516,1)-SEARCH(" ",Sheet7!A516,1)-2)</f>
        <v>Jayasuriya</v>
      </c>
      <c r="AG516" s="1">
        <f t="shared" si="102"/>
        <v>10</v>
      </c>
      <c r="AH516" s="1" t="str">
        <f t="shared" si="103"/>
        <v>JAYASURIYA</v>
      </c>
      <c r="AI516" s="1" t="str">
        <f t="shared" si="97"/>
        <v>ST Jayasuriya belongs to Sri Lanka</v>
      </c>
    </row>
    <row r="517" spans="1:35" x14ac:dyDescent="0.3">
      <c r="A517" s="1">
        <v>516</v>
      </c>
      <c r="B517" s="2">
        <v>36834</v>
      </c>
      <c r="C517" t="s">
        <v>152</v>
      </c>
      <c r="D517" s="1">
        <v>103</v>
      </c>
      <c r="E517" s="1" t="s">
        <v>432</v>
      </c>
      <c r="F517" s="1">
        <v>160</v>
      </c>
      <c r="H517" s="1">
        <v>115</v>
      </c>
      <c r="I517" s="1">
        <v>10</v>
      </c>
      <c r="J517" s="1">
        <v>2</v>
      </c>
      <c r="K517" s="1">
        <v>89.56</v>
      </c>
      <c r="L517" s="1">
        <v>1</v>
      </c>
      <c r="M517" s="1" t="s">
        <v>15</v>
      </c>
      <c r="N517" s="1" t="s">
        <v>269</v>
      </c>
      <c r="O517" s="1">
        <f t="shared" si="93"/>
        <v>4</v>
      </c>
      <c r="P517" s="1">
        <f t="shared" si="94"/>
        <v>11</v>
      </c>
      <c r="Q517" s="1">
        <f t="shared" si="95"/>
        <v>2000</v>
      </c>
      <c r="R517" s="1">
        <f t="shared" si="96"/>
        <v>7</v>
      </c>
      <c r="S517" s="1" t="str">
        <f t="shared" si="98"/>
        <v>Slow</v>
      </c>
      <c r="T517" s="1" t="str">
        <f t="shared" si="99"/>
        <v>Ok</v>
      </c>
      <c r="U517" s="1" t="b">
        <f t="shared" si="100"/>
        <v>0</v>
      </c>
      <c r="V517" s="1">
        <f t="shared" si="101"/>
        <v>0</v>
      </c>
      <c r="W517" s="1" t="str">
        <f>VLOOKUP(K517,Master!$G$8:$H$12,2,1)</f>
        <v>Slow</v>
      </c>
      <c r="X517" s="1" t="str">
        <f>HLOOKUP(K517,Master!$F$3:$J$4,2,1)</f>
        <v>Slow</v>
      </c>
      <c r="Y517" s="1" t="s">
        <v>694</v>
      </c>
      <c r="Z517" s="1" t="s">
        <v>832</v>
      </c>
      <c r="AA517" s="1">
        <f>SEARCH("(",Sheet7!A517,1)</f>
        <v>10</v>
      </c>
      <c r="AB517" s="1">
        <f>SEARCH(")",Sheet7!A517,1)</f>
        <v>13</v>
      </c>
      <c r="AC517" s="1" t="str">
        <f>MID(Sheet7!A517,SEARCH("(",Sheet7!A517,1)+1,SEARCH(")",Sheet7!A517,1)-SEARCH("(",Sheet7!A517,1)-1)</f>
        <v>NZ</v>
      </c>
      <c r="AD517" s="1">
        <f>SEARCH(" ",Sheet7!A517,1)</f>
        <v>3</v>
      </c>
      <c r="AE517" s="1" t="str">
        <f>LEFT(Sheet7!A517,SEARCH(" ",Sheet7!A517,1)-1)</f>
        <v>RG</v>
      </c>
      <c r="AF517" s="1" t="str">
        <f>MID(Sheet7!A517,SEARCH(" ",Sheet7!A517,1)+1,SEARCH("(",Sheet7!A517,1)-SEARCH(" ",Sheet7!A517,1)-2)</f>
        <v>Twose</v>
      </c>
      <c r="AG517" s="1">
        <f t="shared" si="102"/>
        <v>5</v>
      </c>
      <c r="AH517" s="1" t="str">
        <f t="shared" si="103"/>
        <v>TWOSE</v>
      </c>
      <c r="AI517" s="1" t="str">
        <f t="shared" si="97"/>
        <v>RG Twose belongs to New Zealand</v>
      </c>
    </row>
    <row r="518" spans="1:35" x14ac:dyDescent="0.3">
      <c r="A518" s="1">
        <v>517</v>
      </c>
      <c r="B518" s="2">
        <v>36865</v>
      </c>
      <c r="C518" t="s">
        <v>218</v>
      </c>
      <c r="D518" s="1">
        <v>144</v>
      </c>
      <c r="E518" s="1" t="s">
        <v>432</v>
      </c>
      <c r="F518" s="1">
        <v>192</v>
      </c>
      <c r="H518" s="1">
        <v>152</v>
      </c>
      <c r="I518" s="1">
        <v>8</v>
      </c>
      <c r="J518" s="1">
        <v>6</v>
      </c>
      <c r="K518" s="1">
        <v>94.73</v>
      </c>
      <c r="L518" s="1">
        <v>1</v>
      </c>
      <c r="M518" s="1" t="s">
        <v>7</v>
      </c>
      <c r="N518" s="1" t="s">
        <v>241</v>
      </c>
      <c r="O518" s="1">
        <f t="shared" si="93"/>
        <v>5</v>
      </c>
      <c r="P518" s="1">
        <f t="shared" si="94"/>
        <v>12</v>
      </c>
      <c r="Q518" s="1">
        <f t="shared" si="95"/>
        <v>2000</v>
      </c>
      <c r="R518" s="1">
        <f t="shared" si="96"/>
        <v>3</v>
      </c>
      <c r="S518" s="1" t="str">
        <f t="shared" si="98"/>
        <v>Slow</v>
      </c>
      <c r="T518" s="1" t="str">
        <f t="shared" si="99"/>
        <v>Ok</v>
      </c>
      <c r="U518" s="1" t="b">
        <f t="shared" si="100"/>
        <v>0</v>
      </c>
      <c r="V518" s="1">
        <f t="shared" si="101"/>
        <v>0</v>
      </c>
      <c r="W518" s="1" t="str">
        <f>VLOOKUP(K518,Master!$G$8:$H$12,2,1)</f>
        <v>Slow</v>
      </c>
      <c r="X518" s="1" t="str">
        <f>HLOOKUP(K518,Master!$F$3:$J$4,2,1)</f>
        <v>Slow</v>
      </c>
      <c r="Y518" s="1" t="s">
        <v>665</v>
      </c>
      <c r="Z518" s="1" t="s">
        <v>4</v>
      </c>
      <c r="AA518" s="1">
        <f>SEARCH("(",Sheet7!A518,1)</f>
        <v>12</v>
      </c>
      <c r="AB518" s="1">
        <f>SEARCH(")",Sheet7!A518,1)</f>
        <v>18</v>
      </c>
      <c r="AC518" s="1" t="str">
        <f>MID(Sheet7!A518,SEARCH("(",Sheet7!A518,1)+1,SEARCH(")",Sheet7!A518,1)-SEARCH("(",Sheet7!A518,1)-1)</f>
        <v>India</v>
      </c>
      <c r="AD518" s="1">
        <f>SEARCH(" ",Sheet7!A518,1)</f>
        <v>3</v>
      </c>
      <c r="AE518" s="1" t="str">
        <f>LEFT(Sheet7!A518,SEARCH(" ",Sheet7!A518,1)-1)</f>
        <v>SC</v>
      </c>
      <c r="AF518" s="1" t="str">
        <f>MID(Sheet7!A518,SEARCH(" ",Sheet7!A518,1)+1,SEARCH("(",Sheet7!A518,1)-SEARCH(" ",Sheet7!A518,1)-2)</f>
        <v>Ganguly</v>
      </c>
      <c r="AG518" s="1">
        <f t="shared" si="102"/>
        <v>7</v>
      </c>
      <c r="AH518" s="1" t="str">
        <f t="shared" si="103"/>
        <v>GANGULY</v>
      </c>
      <c r="AI518" s="1" t="e">
        <f t="shared" si="97"/>
        <v>#N/A</v>
      </c>
    </row>
    <row r="519" spans="1:35" x14ac:dyDescent="0.3">
      <c r="A519" s="1">
        <v>518</v>
      </c>
      <c r="B519" s="2">
        <v>36868</v>
      </c>
      <c r="C519" t="s">
        <v>60</v>
      </c>
      <c r="D519" s="1">
        <v>146</v>
      </c>
      <c r="E519" s="1" t="s">
        <v>432</v>
      </c>
      <c r="F519" s="1">
        <v>200</v>
      </c>
      <c r="H519" s="1">
        <v>153</v>
      </c>
      <c r="I519" s="1">
        <v>15</v>
      </c>
      <c r="J519" s="1">
        <v>2</v>
      </c>
      <c r="K519" s="1">
        <v>95.42</v>
      </c>
      <c r="L519" s="1">
        <v>1</v>
      </c>
      <c r="M519" s="1" t="s">
        <v>7</v>
      </c>
      <c r="N519" s="1" t="s">
        <v>236</v>
      </c>
      <c r="O519" s="1">
        <f t="shared" si="93"/>
        <v>8</v>
      </c>
      <c r="P519" s="1">
        <f t="shared" si="94"/>
        <v>12</v>
      </c>
      <c r="Q519" s="1">
        <f t="shared" si="95"/>
        <v>2000</v>
      </c>
      <c r="R519" s="1">
        <f t="shared" si="96"/>
        <v>6</v>
      </c>
      <c r="S519" s="1" t="str">
        <f t="shared" si="98"/>
        <v>Slow</v>
      </c>
      <c r="T519" s="1" t="str">
        <f t="shared" si="99"/>
        <v>Ok</v>
      </c>
      <c r="U519" s="1" t="b">
        <f t="shared" si="100"/>
        <v>0</v>
      </c>
      <c r="V519" s="1">
        <f t="shared" si="101"/>
        <v>0</v>
      </c>
      <c r="W519" s="1" t="str">
        <f>VLOOKUP(K519,Master!$G$8:$H$12,2,1)</f>
        <v>Slow</v>
      </c>
      <c r="X519" s="1" t="str">
        <f>HLOOKUP(K519,Master!$F$3:$J$4,2,1)</f>
        <v>Slow</v>
      </c>
      <c r="Y519" s="1" t="s">
        <v>635</v>
      </c>
      <c r="Z519" s="1" t="s">
        <v>4</v>
      </c>
      <c r="AA519" s="1">
        <f>SEARCH("(",Sheet7!A519,1)</f>
        <v>14</v>
      </c>
      <c r="AB519" s="1">
        <f>SEARCH(")",Sheet7!A519,1)</f>
        <v>20</v>
      </c>
      <c r="AC519" s="1" t="str">
        <f>MID(Sheet7!A519,SEARCH("(",Sheet7!A519,1)+1,SEARCH(")",Sheet7!A519,1)-SEARCH("(",Sheet7!A519,1)-1)</f>
        <v>India</v>
      </c>
      <c r="AD519" s="1">
        <f>SEARCH(" ",Sheet7!A519,1)</f>
        <v>3</v>
      </c>
      <c r="AE519" s="1" t="str">
        <f>LEFT(Sheet7!A519,SEARCH(" ",Sheet7!A519,1)-1)</f>
        <v>SR</v>
      </c>
      <c r="AF519" s="1" t="str">
        <f>MID(Sheet7!A519,SEARCH(" ",Sheet7!A519,1)+1,SEARCH("(",Sheet7!A519,1)-SEARCH(" ",Sheet7!A519,1)-2)</f>
        <v>Tendulkar</v>
      </c>
      <c r="AG519" s="1">
        <f t="shared" si="102"/>
        <v>9</v>
      </c>
      <c r="AH519" s="1" t="str">
        <f t="shared" si="103"/>
        <v>TENDULKAR</v>
      </c>
      <c r="AI519" s="1" t="e">
        <f t="shared" si="97"/>
        <v>#N/A</v>
      </c>
    </row>
    <row r="520" spans="1:35" x14ac:dyDescent="0.3">
      <c r="A520" s="1">
        <v>519</v>
      </c>
      <c r="B520" s="2">
        <v>36877</v>
      </c>
      <c r="C520" t="s">
        <v>196</v>
      </c>
      <c r="D520" s="1">
        <v>120</v>
      </c>
      <c r="E520" s="1" t="s">
        <v>430</v>
      </c>
      <c r="F520" s="1">
        <v>183</v>
      </c>
      <c r="H520" s="1">
        <v>135</v>
      </c>
      <c r="I520" s="1">
        <v>13</v>
      </c>
      <c r="J520" s="1">
        <v>1</v>
      </c>
      <c r="K520" s="1">
        <v>88.88</v>
      </c>
      <c r="L520" s="1">
        <v>1</v>
      </c>
      <c r="M520" s="1" t="s">
        <v>13</v>
      </c>
      <c r="N520" s="1" t="s">
        <v>58</v>
      </c>
      <c r="O520" s="1">
        <f t="shared" si="93"/>
        <v>17</v>
      </c>
      <c r="P520" s="1">
        <f t="shared" si="94"/>
        <v>12</v>
      </c>
      <c r="Q520" s="1">
        <f t="shared" si="95"/>
        <v>2000</v>
      </c>
      <c r="R520" s="1">
        <f t="shared" si="96"/>
        <v>1</v>
      </c>
      <c r="S520" s="1" t="str">
        <f t="shared" si="98"/>
        <v>Slow</v>
      </c>
      <c r="T520" s="1" t="str">
        <f t="shared" si="99"/>
        <v>Ok</v>
      </c>
      <c r="U520" s="1" t="b">
        <f t="shared" si="100"/>
        <v>0</v>
      </c>
      <c r="V520" s="1">
        <f t="shared" si="101"/>
        <v>0</v>
      </c>
      <c r="W520" s="1" t="str">
        <f>VLOOKUP(K520,Master!$G$8:$H$12,2,1)</f>
        <v>Slow</v>
      </c>
      <c r="X520" s="1" t="str">
        <f>HLOOKUP(K520,Master!$F$3:$J$4,2,1)</f>
        <v>Slow</v>
      </c>
      <c r="Y520" s="1" t="s">
        <v>695</v>
      </c>
      <c r="Z520" s="1" t="s">
        <v>837</v>
      </c>
      <c r="AA520" s="1">
        <f>SEARCH("(",Sheet7!A520,1)</f>
        <v>13</v>
      </c>
      <c r="AB520" s="1">
        <f>SEARCH(")",Sheet7!A520,1)</f>
        <v>16</v>
      </c>
      <c r="AC520" s="1" t="str">
        <f>MID(Sheet7!A520,SEARCH("(",Sheet7!A520,1)+1,SEARCH(")",Sheet7!A520,1)-SEARCH("(",Sheet7!A520,1)-1)</f>
        <v>SA</v>
      </c>
      <c r="AD520" s="1">
        <f>SEARCH(" ",Sheet7!A520,1)</f>
        <v>3</v>
      </c>
      <c r="AE520" s="1" t="str">
        <f>LEFT(Sheet7!A520,SEARCH(" ",Sheet7!A520,1)-1)</f>
        <v>ND</v>
      </c>
      <c r="AF520" s="1" t="str">
        <f>MID(Sheet7!A520,SEARCH(" ",Sheet7!A520,1)+1,SEARCH("(",Sheet7!A520,1)-SEARCH(" ",Sheet7!A520,1)-2)</f>
        <v>McKenzie</v>
      </c>
      <c r="AG520" s="1">
        <f t="shared" si="102"/>
        <v>8</v>
      </c>
      <c r="AH520" s="1" t="str">
        <f t="shared" si="103"/>
        <v>MCKENZIE</v>
      </c>
      <c r="AI520" s="1" t="e">
        <f t="shared" si="97"/>
        <v>#N/A</v>
      </c>
    </row>
    <row r="521" spans="1:35" x14ac:dyDescent="0.3">
      <c r="A521" s="1">
        <v>520</v>
      </c>
      <c r="B521" s="2">
        <v>36895</v>
      </c>
      <c r="C521" t="s">
        <v>95</v>
      </c>
      <c r="D521" s="1">
        <v>111</v>
      </c>
      <c r="E521" s="1" t="s">
        <v>432</v>
      </c>
      <c r="F521" s="1">
        <v>179</v>
      </c>
      <c r="H521" s="1">
        <v>133</v>
      </c>
      <c r="I521" s="1">
        <v>9</v>
      </c>
      <c r="J521" s="1">
        <v>1</v>
      </c>
      <c r="K521" s="1">
        <v>83.45</v>
      </c>
      <c r="L521" s="1">
        <v>1</v>
      </c>
      <c r="M521" s="1" t="s">
        <v>31</v>
      </c>
      <c r="N521" s="1" t="s">
        <v>46</v>
      </c>
      <c r="O521" s="1">
        <f t="shared" si="93"/>
        <v>4</v>
      </c>
      <c r="P521" s="1">
        <f t="shared" si="94"/>
        <v>1</v>
      </c>
      <c r="Q521" s="1">
        <f t="shared" si="95"/>
        <v>2001</v>
      </c>
      <c r="R521" s="1">
        <f t="shared" si="96"/>
        <v>5</v>
      </c>
      <c r="S521" s="1" t="str">
        <f t="shared" si="98"/>
        <v>Slow</v>
      </c>
      <c r="T521" s="1" t="str">
        <f t="shared" si="99"/>
        <v>Ok</v>
      </c>
      <c r="U521" s="1" t="b">
        <f t="shared" si="100"/>
        <v>0</v>
      </c>
      <c r="V521" s="1">
        <f t="shared" si="101"/>
        <v>0</v>
      </c>
      <c r="W521" s="1" t="str">
        <f>VLOOKUP(K521,Master!$G$8:$H$12,2,1)</f>
        <v>Slow</v>
      </c>
      <c r="X521" s="1" t="str">
        <f>HLOOKUP(K521,Master!$F$3:$J$4,2,1)</f>
        <v>Slow</v>
      </c>
      <c r="Y521" s="1" t="s">
        <v>637</v>
      </c>
      <c r="Z521" s="1" t="s">
        <v>836</v>
      </c>
      <c r="AA521" s="1">
        <f>SEARCH("(",Sheet7!A521,1)</f>
        <v>14</v>
      </c>
      <c r="AB521" s="1">
        <f>SEARCH(")",Sheet7!A521,1)</f>
        <v>18</v>
      </c>
      <c r="AC521" s="1" t="str">
        <f>MID(Sheet7!A521,SEARCH("(",Sheet7!A521,1)+1,SEARCH(")",Sheet7!A521,1)-SEARCH("(",Sheet7!A521,1)-1)</f>
        <v>Zim</v>
      </c>
      <c r="AD521" s="1">
        <f>SEARCH(" ",Sheet7!A521,1)</f>
        <v>4</v>
      </c>
      <c r="AE521" s="1" t="str">
        <f>LEFT(Sheet7!A521,SEARCH(" ",Sheet7!A521,1)-1)</f>
        <v>ADR</v>
      </c>
      <c r="AF521" s="1" t="str">
        <f>MID(Sheet7!A521,SEARCH(" ",Sheet7!A521,1)+1,SEARCH("(",Sheet7!A521,1)-SEARCH(" ",Sheet7!A521,1)-2)</f>
        <v>Campbell</v>
      </c>
      <c r="AG521" s="1">
        <f t="shared" si="102"/>
        <v>8</v>
      </c>
      <c r="AH521" s="1" t="str">
        <f t="shared" si="103"/>
        <v>CAMPBELL</v>
      </c>
      <c r="AI521" s="1" t="e">
        <f t="shared" si="97"/>
        <v>#N/A</v>
      </c>
    </row>
    <row r="522" spans="1:35" x14ac:dyDescent="0.3">
      <c r="A522" s="1">
        <v>521</v>
      </c>
      <c r="B522" s="2">
        <v>36900</v>
      </c>
      <c r="C522" t="s">
        <v>257</v>
      </c>
      <c r="D522" s="1">
        <v>100</v>
      </c>
      <c r="E522" s="1" t="s">
        <v>430</v>
      </c>
      <c r="F522" s="1">
        <v>202</v>
      </c>
      <c r="H522" s="1">
        <v>139</v>
      </c>
      <c r="I522" s="1">
        <v>3</v>
      </c>
      <c r="J522" s="1">
        <v>1</v>
      </c>
      <c r="K522" s="1">
        <v>71.94</v>
      </c>
      <c r="L522" s="1">
        <v>2</v>
      </c>
      <c r="M522" s="1" t="s">
        <v>13</v>
      </c>
      <c r="N522" s="1" t="s">
        <v>237</v>
      </c>
      <c r="O522" s="1">
        <f t="shared" si="93"/>
        <v>9</v>
      </c>
      <c r="P522" s="1">
        <f t="shared" si="94"/>
        <v>1</v>
      </c>
      <c r="Q522" s="1">
        <f t="shared" si="95"/>
        <v>2001</v>
      </c>
      <c r="R522" s="1">
        <f t="shared" si="96"/>
        <v>3</v>
      </c>
      <c r="S522" s="1" t="str">
        <f t="shared" si="98"/>
        <v>Slow</v>
      </c>
      <c r="T522" s="1" t="str">
        <f t="shared" si="99"/>
        <v>Ok</v>
      </c>
      <c r="U522" s="1" t="b">
        <f t="shared" si="100"/>
        <v>0</v>
      </c>
      <c r="V522" s="1">
        <f t="shared" si="101"/>
        <v>0</v>
      </c>
      <c r="W522" s="1" t="str">
        <f>VLOOKUP(K522,Master!$G$8:$H$12,2,1)</f>
        <v>Slow</v>
      </c>
      <c r="X522" s="1" t="str">
        <f>HLOOKUP(K522,Master!$F$3:$J$4,2,1)</f>
        <v>Slow</v>
      </c>
      <c r="Y522" s="1" t="s">
        <v>670</v>
      </c>
      <c r="Z522" s="1" t="s">
        <v>837</v>
      </c>
      <c r="AA522" s="1">
        <f>SEARCH("(",Sheet7!A522,1)</f>
        <v>11</v>
      </c>
      <c r="AB522" s="1">
        <f>SEARCH(")",Sheet7!A522,1)</f>
        <v>14</v>
      </c>
      <c r="AC522" s="1" t="str">
        <f>MID(Sheet7!A522,SEARCH("(",Sheet7!A522,1)+1,SEARCH(")",Sheet7!A522,1)-SEARCH("(",Sheet7!A522,1)-1)</f>
        <v>SA</v>
      </c>
      <c r="AD522" s="1">
        <f>SEARCH(" ",Sheet7!A522,1)</f>
        <v>3</v>
      </c>
      <c r="AE522" s="1" t="str">
        <f>LEFT(Sheet7!A522,SEARCH(" ",Sheet7!A522,1)-1)</f>
        <v>JH</v>
      </c>
      <c r="AF522" s="1" t="str">
        <f>MID(Sheet7!A522,SEARCH(" ",Sheet7!A522,1)+1,SEARCH("(",Sheet7!A522,1)-SEARCH(" ",Sheet7!A522,1)-2)</f>
        <v>Kallis</v>
      </c>
      <c r="AG522" s="1">
        <f t="shared" si="102"/>
        <v>6</v>
      </c>
      <c r="AH522" s="1" t="str">
        <f t="shared" si="103"/>
        <v>KALLIS</v>
      </c>
      <c r="AI522" s="1" t="e">
        <f t="shared" si="97"/>
        <v>#N/A</v>
      </c>
    </row>
    <row r="523" spans="1:35" x14ac:dyDescent="0.3">
      <c r="A523" s="1">
        <v>522</v>
      </c>
      <c r="B523" s="2">
        <v>36905</v>
      </c>
      <c r="C523" t="s">
        <v>67</v>
      </c>
      <c r="D523" s="1">
        <v>112</v>
      </c>
      <c r="E523" s="1" t="s">
        <v>430</v>
      </c>
      <c r="F523" s="1">
        <v>179</v>
      </c>
      <c r="H523" s="1">
        <v>128</v>
      </c>
      <c r="I523" s="1">
        <v>7</v>
      </c>
      <c r="J523" s="1">
        <v>0</v>
      </c>
      <c r="K523" s="1">
        <v>87.5</v>
      </c>
      <c r="L523" s="1">
        <v>2</v>
      </c>
      <c r="M523" s="1" t="s">
        <v>11</v>
      </c>
      <c r="N523" s="1" t="s">
        <v>40</v>
      </c>
      <c r="O523" s="1">
        <f t="shared" si="93"/>
        <v>14</v>
      </c>
      <c r="P523" s="1">
        <f t="shared" si="94"/>
        <v>1</v>
      </c>
      <c r="Q523" s="1">
        <f t="shared" si="95"/>
        <v>2001</v>
      </c>
      <c r="R523" s="1">
        <f t="shared" si="96"/>
        <v>1</v>
      </c>
      <c r="S523" s="1" t="str">
        <f t="shared" si="98"/>
        <v>Slow</v>
      </c>
      <c r="T523" s="1" t="str">
        <f t="shared" si="99"/>
        <v>Ok</v>
      </c>
      <c r="U523" s="1" t="b">
        <f t="shared" si="100"/>
        <v>0</v>
      </c>
      <c r="V523" s="1">
        <f t="shared" si="101"/>
        <v>0</v>
      </c>
      <c r="W523" s="1" t="str">
        <f>VLOOKUP(K523,Master!$G$8:$H$12,2,1)</f>
        <v>Slow</v>
      </c>
      <c r="X523" s="1" t="str">
        <f>HLOOKUP(K523,Master!$F$3:$J$4,2,1)</f>
        <v>Slow</v>
      </c>
      <c r="Y523" s="1" t="s">
        <v>628</v>
      </c>
      <c r="Z523" s="1" t="s">
        <v>834</v>
      </c>
      <c r="AA523" s="1">
        <f>SEARCH("(",Sheet7!A523,1)</f>
        <v>10</v>
      </c>
      <c r="AB523" s="1">
        <f>SEARCH(")",Sheet7!A523,1)</f>
        <v>14</v>
      </c>
      <c r="AC523" s="1" t="str">
        <f>MID(Sheet7!A523,SEARCH("(",Sheet7!A523,1)+1,SEARCH(")",Sheet7!A523,1)-SEARCH("(",Sheet7!A523,1)-1)</f>
        <v>Aus</v>
      </c>
      <c r="AD523" s="1">
        <f>SEARCH(" ",Sheet7!A523,1)</f>
        <v>3</v>
      </c>
      <c r="AE523" s="1" t="str">
        <f>LEFT(Sheet7!A523,SEARCH(" ",Sheet7!A523,1)-1)</f>
        <v>ME</v>
      </c>
      <c r="AF523" s="1" t="str">
        <f>MID(Sheet7!A523,SEARCH(" ",Sheet7!A523,1)+1,SEARCH("(",Sheet7!A523,1)-SEARCH(" ",Sheet7!A523,1)-2)</f>
        <v>Waugh</v>
      </c>
      <c r="AG523" s="1">
        <f t="shared" si="102"/>
        <v>5</v>
      </c>
      <c r="AH523" s="1" t="str">
        <f t="shared" si="103"/>
        <v>WAUGH</v>
      </c>
      <c r="AI523" s="1" t="str">
        <f t="shared" si="97"/>
        <v>ME Waugh belongs to Australia</v>
      </c>
    </row>
    <row r="524" spans="1:35" x14ac:dyDescent="0.3">
      <c r="A524" s="1">
        <v>523</v>
      </c>
      <c r="B524" s="2">
        <v>36908</v>
      </c>
      <c r="C524" t="s">
        <v>224</v>
      </c>
      <c r="D524" s="1">
        <v>116</v>
      </c>
      <c r="E524" s="1" t="s">
        <v>430</v>
      </c>
      <c r="F524" s="1">
        <v>143</v>
      </c>
      <c r="H524" s="1">
        <v>106</v>
      </c>
      <c r="I524" s="1">
        <v>10</v>
      </c>
      <c r="J524" s="1">
        <v>2</v>
      </c>
      <c r="K524" s="1">
        <v>109.43</v>
      </c>
      <c r="L524" s="1">
        <v>2</v>
      </c>
      <c r="M524" s="1" t="s">
        <v>18</v>
      </c>
      <c r="N524" s="1" t="s">
        <v>56</v>
      </c>
      <c r="O524" s="1">
        <f t="shared" si="93"/>
        <v>17</v>
      </c>
      <c r="P524" s="1">
        <f t="shared" si="94"/>
        <v>1</v>
      </c>
      <c r="Q524" s="1">
        <f t="shared" si="95"/>
        <v>2001</v>
      </c>
      <c r="R524" s="1">
        <f t="shared" si="96"/>
        <v>4</v>
      </c>
      <c r="S524" s="1" t="str">
        <f t="shared" si="98"/>
        <v>Ok</v>
      </c>
      <c r="T524" s="1" t="str">
        <f t="shared" si="99"/>
        <v>Ok</v>
      </c>
      <c r="U524" s="1" t="b">
        <f t="shared" si="100"/>
        <v>0</v>
      </c>
      <c r="V524" s="1">
        <f t="shared" si="101"/>
        <v>0</v>
      </c>
      <c r="W524" s="1" t="str">
        <f>VLOOKUP(K524,Master!$G$8:$H$12,2,1)</f>
        <v>Ok</v>
      </c>
      <c r="X524" s="1" t="str">
        <f>HLOOKUP(K524,Master!$F$3:$J$4,2,1)</f>
        <v>Ok</v>
      </c>
      <c r="Y524" s="1" t="s">
        <v>626</v>
      </c>
      <c r="Z524" s="1" t="s">
        <v>831</v>
      </c>
      <c r="AA524" s="1">
        <f>SEARCH("(",Sheet7!A524,1)</f>
        <v>9</v>
      </c>
      <c r="AB524" s="1">
        <f>SEARCH(")",Sheet7!A524,1)</f>
        <v>12</v>
      </c>
      <c r="AC524" s="1" t="str">
        <f>MID(Sheet7!A524,SEARCH("(",Sheet7!A524,1)+1,SEARCH(")",Sheet7!A524,1)-SEARCH("(",Sheet7!A524,1)-1)</f>
        <v>WI</v>
      </c>
      <c r="AD524" s="1">
        <f>SEARCH(" ",Sheet7!A524,1)</f>
        <v>3</v>
      </c>
      <c r="AE524" s="1" t="str">
        <f>LEFT(Sheet7!A524,SEARCH(" ",Sheet7!A524,1)-1)</f>
        <v>BC</v>
      </c>
      <c r="AF524" s="1" t="str">
        <f>MID(Sheet7!A524,SEARCH(" ",Sheet7!A524,1)+1,SEARCH("(",Sheet7!A524,1)-SEARCH(" ",Sheet7!A524,1)-2)</f>
        <v>Lara</v>
      </c>
      <c r="AG524" s="1">
        <f t="shared" si="102"/>
        <v>4</v>
      </c>
      <c r="AH524" s="1" t="str">
        <f t="shared" si="103"/>
        <v>LARA</v>
      </c>
      <c r="AI524" s="1" t="str">
        <f t="shared" si="97"/>
        <v>BC Lara belongs to West Indies</v>
      </c>
    </row>
    <row r="525" spans="1:35" x14ac:dyDescent="0.3">
      <c r="A525" s="1">
        <v>524</v>
      </c>
      <c r="B525" s="2">
        <v>36921</v>
      </c>
      <c r="C525" t="s">
        <v>95</v>
      </c>
      <c r="D525" s="1">
        <v>124</v>
      </c>
      <c r="E525" s="1" t="s">
        <v>432</v>
      </c>
      <c r="F525" s="1">
        <v>183</v>
      </c>
      <c r="H525" s="1">
        <v>142</v>
      </c>
      <c r="I525" s="1">
        <v>10</v>
      </c>
      <c r="J525" s="1">
        <v>1</v>
      </c>
      <c r="K525" s="1">
        <v>87.32</v>
      </c>
      <c r="L525" s="1">
        <v>1</v>
      </c>
      <c r="M525" s="1" t="s">
        <v>18</v>
      </c>
      <c r="N525" s="1" t="s">
        <v>30</v>
      </c>
      <c r="O525" s="1">
        <f t="shared" si="93"/>
        <v>30</v>
      </c>
      <c r="P525" s="1">
        <f t="shared" si="94"/>
        <v>1</v>
      </c>
      <c r="Q525" s="1">
        <f t="shared" si="95"/>
        <v>2001</v>
      </c>
      <c r="R525" s="1">
        <f t="shared" si="96"/>
        <v>3</v>
      </c>
      <c r="S525" s="1" t="str">
        <f t="shared" si="98"/>
        <v>Slow</v>
      </c>
      <c r="T525" s="1" t="str">
        <f t="shared" si="99"/>
        <v>Ok</v>
      </c>
      <c r="U525" s="1" t="b">
        <f t="shared" si="100"/>
        <v>0</v>
      </c>
      <c r="V525" s="1">
        <f t="shared" si="101"/>
        <v>0</v>
      </c>
      <c r="W525" s="1" t="str">
        <f>VLOOKUP(K525,Master!$G$8:$H$12,2,1)</f>
        <v>Slow</v>
      </c>
      <c r="X525" s="1" t="str">
        <f>HLOOKUP(K525,Master!$F$3:$J$4,2,1)</f>
        <v>Slow</v>
      </c>
      <c r="Y525" s="1" t="s">
        <v>637</v>
      </c>
      <c r="Z525" s="1" t="s">
        <v>836</v>
      </c>
      <c r="AA525" s="1">
        <f>SEARCH("(",Sheet7!A525,1)</f>
        <v>14</v>
      </c>
      <c r="AB525" s="1">
        <f>SEARCH(")",Sheet7!A525,1)</f>
        <v>18</v>
      </c>
      <c r="AC525" s="1" t="str">
        <f>MID(Sheet7!A525,SEARCH("(",Sheet7!A525,1)+1,SEARCH(")",Sheet7!A525,1)-SEARCH("(",Sheet7!A525,1)-1)</f>
        <v>Zim</v>
      </c>
      <c r="AD525" s="1">
        <f>SEARCH(" ",Sheet7!A525,1)</f>
        <v>4</v>
      </c>
      <c r="AE525" s="1" t="str">
        <f>LEFT(Sheet7!A525,SEARCH(" ",Sheet7!A525,1)-1)</f>
        <v>ADR</v>
      </c>
      <c r="AF525" s="1" t="str">
        <f>MID(Sheet7!A525,SEARCH(" ",Sheet7!A525,1)+1,SEARCH("(",Sheet7!A525,1)-SEARCH(" ",Sheet7!A525,1)-2)</f>
        <v>Campbell</v>
      </c>
      <c r="AG525" s="1">
        <f t="shared" si="102"/>
        <v>8</v>
      </c>
      <c r="AH525" s="1" t="str">
        <f t="shared" si="103"/>
        <v>CAMPBELL</v>
      </c>
      <c r="AI525" s="1" t="e">
        <f t="shared" si="97"/>
        <v>#N/A</v>
      </c>
    </row>
    <row r="526" spans="1:35" x14ac:dyDescent="0.3">
      <c r="A526" s="1">
        <v>525</v>
      </c>
      <c r="B526" s="2">
        <v>36921</v>
      </c>
      <c r="C526" t="s">
        <v>67</v>
      </c>
      <c r="D526" s="1">
        <v>102</v>
      </c>
      <c r="E526" s="1" t="s">
        <v>430</v>
      </c>
      <c r="F526" s="1">
        <v>185</v>
      </c>
      <c r="H526" s="1">
        <v>113</v>
      </c>
      <c r="I526" s="1">
        <v>5</v>
      </c>
      <c r="J526" s="1">
        <v>0</v>
      </c>
      <c r="K526" s="1">
        <v>90.26</v>
      </c>
      <c r="L526" s="1">
        <v>2</v>
      </c>
      <c r="M526" s="1" t="s">
        <v>7</v>
      </c>
      <c r="N526" s="1" t="s">
        <v>30</v>
      </c>
      <c r="O526" s="1">
        <f t="shared" si="93"/>
        <v>30</v>
      </c>
      <c r="P526" s="1">
        <f t="shared" si="94"/>
        <v>1</v>
      </c>
      <c r="Q526" s="1">
        <f t="shared" si="95"/>
        <v>2001</v>
      </c>
      <c r="R526" s="1">
        <f t="shared" si="96"/>
        <v>3</v>
      </c>
      <c r="S526" s="1" t="str">
        <f t="shared" si="98"/>
        <v>Slow</v>
      </c>
      <c r="T526" s="1" t="str">
        <f t="shared" si="99"/>
        <v>Ok</v>
      </c>
      <c r="U526" s="1" t="b">
        <f t="shared" si="100"/>
        <v>0</v>
      </c>
      <c r="V526" s="1">
        <f t="shared" si="101"/>
        <v>0</v>
      </c>
      <c r="W526" s="1" t="str">
        <f>VLOOKUP(K526,Master!$G$8:$H$12,2,1)</f>
        <v>Slow</v>
      </c>
      <c r="X526" s="1" t="str">
        <f>HLOOKUP(K526,Master!$F$3:$J$4,2,1)</f>
        <v>Slow</v>
      </c>
      <c r="Y526" s="1" t="s">
        <v>628</v>
      </c>
      <c r="Z526" s="1" t="s">
        <v>834</v>
      </c>
      <c r="AA526" s="1">
        <f>SEARCH("(",Sheet7!A526,1)</f>
        <v>10</v>
      </c>
      <c r="AB526" s="1">
        <f>SEARCH(")",Sheet7!A526,1)</f>
        <v>14</v>
      </c>
      <c r="AC526" s="1" t="str">
        <f>MID(Sheet7!A526,SEARCH("(",Sheet7!A526,1)+1,SEARCH(")",Sheet7!A526,1)-SEARCH("(",Sheet7!A526,1)-1)</f>
        <v>Aus</v>
      </c>
      <c r="AD526" s="1">
        <f>SEARCH(" ",Sheet7!A526,1)</f>
        <v>3</v>
      </c>
      <c r="AE526" s="1" t="str">
        <f>LEFT(Sheet7!A526,SEARCH(" ",Sheet7!A526,1)-1)</f>
        <v>ME</v>
      </c>
      <c r="AF526" s="1" t="str">
        <f>MID(Sheet7!A526,SEARCH(" ",Sheet7!A526,1)+1,SEARCH("(",Sheet7!A526,1)-SEARCH(" ",Sheet7!A526,1)-2)</f>
        <v>Waugh</v>
      </c>
      <c r="AG526" s="1">
        <f t="shared" si="102"/>
        <v>5</v>
      </c>
      <c r="AH526" s="1" t="str">
        <f t="shared" si="103"/>
        <v>WAUGH</v>
      </c>
      <c r="AI526" s="1" t="str">
        <f t="shared" si="97"/>
        <v>ME Waugh belongs to Australia</v>
      </c>
    </row>
    <row r="527" spans="1:35" x14ac:dyDescent="0.3">
      <c r="A527" s="1">
        <v>526</v>
      </c>
      <c r="B527" s="2">
        <v>36926</v>
      </c>
      <c r="C527" t="s">
        <v>93</v>
      </c>
      <c r="D527" s="1">
        <v>144</v>
      </c>
      <c r="E527" s="1" t="s">
        <v>430</v>
      </c>
      <c r="F527" s="1">
        <v>206</v>
      </c>
      <c r="H527" s="1">
        <v>149</v>
      </c>
      <c r="I527" s="1">
        <v>12</v>
      </c>
      <c r="J527" s="1">
        <v>0</v>
      </c>
      <c r="K527" s="1">
        <v>96.64</v>
      </c>
      <c r="L527" s="1">
        <v>1</v>
      </c>
      <c r="M527" s="1" t="s">
        <v>7</v>
      </c>
      <c r="N527" s="1" t="s">
        <v>201</v>
      </c>
      <c r="O527" s="1">
        <f t="shared" si="93"/>
        <v>4</v>
      </c>
      <c r="P527" s="1">
        <f t="shared" si="94"/>
        <v>2</v>
      </c>
      <c r="Q527" s="1">
        <f t="shared" si="95"/>
        <v>2001</v>
      </c>
      <c r="R527" s="1">
        <f t="shared" si="96"/>
        <v>1</v>
      </c>
      <c r="S527" s="1" t="str">
        <f t="shared" si="98"/>
        <v>Slow</v>
      </c>
      <c r="T527" s="1" t="str">
        <f t="shared" si="99"/>
        <v>Ok</v>
      </c>
      <c r="U527" s="1" t="b">
        <f t="shared" si="100"/>
        <v>0</v>
      </c>
      <c r="V527" s="1">
        <f t="shared" si="101"/>
        <v>0</v>
      </c>
      <c r="W527" s="1" t="str">
        <f>VLOOKUP(K527,Master!$G$8:$H$12,2,1)</f>
        <v>Slow</v>
      </c>
      <c r="X527" s="1" t="str">
        <f>HLOOKUP(K527,Master!$F$3:$J$4,2,1)</f>
        <v>Slow</v>
      </c>
      <c r="Y527" s="1" t="s">
        <v>688</v>
      </c>
      <c r="Z527" s="1" t="s">
        <v>834</v>
      </c>
      <c r="AA527" s="1">
        <f>SEARCH("(",Sheet7!A527,1)</f>
        <v>11</v>
      </c>
      <c r="AB527" s="1">
        <f>SEARCH(")",Sheet7!A527,1)</f>
        <v>15</v>
      </c>
      <c r="AC527" s="1" t="str">
        <f>MID(Sheet7!A527,SEARCH("(",Sheet7!A527,1)+1,SEARCH(")",Sheet7!A527,1)-SEARCH("(",Sheet7!A527,1)-1)</f>
        <v>Aus</v>
      </c>
      <c r="AD527" s="1">
        <f>SEARCH(" ",Sheet7!A527,1)</f>
        <v>3</v>
      </c>
      <c r="AE527" s="1" t="str">
        <f>LEFT(Sheet7!A527,SEARCH(" ",Sheet7!A527,1)-1)</f>
        <v>DR</v>
      </c>
      <c r="AF527" s="1" t="str">
        <f>MID(Sheet7!A527,SEARCH(" ",Sheet7!A527,1)+1,SEARCH("(",Sheet7!A527,1)-SEARCH(" ",Sheet7!A527,1)-2)</f>
        <v>Martyn</v>
      </c>
      <c r="AG527" s="1">
        <f t="shared" si="102"/>
        <v>6</v>
      </c>
      <c r="AH527" s="1" t="str">
        <f t="shared" si="103"/>
        <v>MARTYN</v>
      </c>
      <c r="AI527" s="1" t="str">
        <f t="shared" si="97"/>
        <v>DR Martyn belongs to Australia</v>
      </c>
    </row>
    <row r="528" spans="1:35" x14ac:dyDescent="0.3">
      <c r="A528" s="1">
        <v>527</v>
      </c>
      <c r="B528" s="2">
        <v>36926</v>
      </c>
      <c r="C528" t="s">
        <v>150</v>
      </c>
      <c r="D528" s="1">
        <v>119</v>
      </c>
      <c r="E528" s="1" t="s">
        <v>432</v>
      </c>
      <c r="F528" s="1">
        <v>201</v>
      </c>
      <c r="H528" s="1">
        <v>145</v>
      </c>
      <c r="I528" s="1">
        <v>11</v>
      </c>
      <c r="J528" s="1">
        <v>1</v>
      </c>
      <c r="K528" s="1">
        <v>82.06</v>
      </c>
      <c r="L528" s="1">
        <v>2</v>
      </c>
      <c r="M528" s="1" t="s">
        <v>18</v>
      </c>
      <c r="N528" s="1" t="s">
        <v>201</v>
      </c>
      <c r="O528" s="1">
        <f t="shared" si="93"/>
        <v>4</v>
      </c>
      <c r="P528" s="1">
        <f t="shared" si="94"/>
        <v>2</v>
      </c>
      <c r="Q528" s="1">
        <f t="shared" si="95"/>
        <v>2001</v>
      </c>
      <c r="R528" s="1">
        <f t="shared" si="96"/>
        <v>1</v>
      </c>
      <c r="S528" s="1" t="str">
        <f t="shared" si="98"/>
        <v>Slow</v>
      </c>
      <c r="T528" s="1" t="str">
        <f t="shared" si="99"/>
        <v>Ok</v>
      </c>
      <c r="U528" s="1" t="b">
        <f t="shared" si="100"/>
        <v>0</v>
      </c>
      <c r="V528" s="1">
        <f t="shared" si="101"/>
        <v>0</v>
      </c>
      <c r="W528" s="1" t="str">
        <f>VLOOKUP(K528,Master!$G$8:$H$12,2,1)</f>
        <v>Slow</v>
      </c>
      <c r="X528" s="1" t="str">
        <f>HLOOKUP(K528,Master!$F$3:$J$4,2,1)</f>
        <v>Slow</v>
      </c>
      <c r="Y528" s="1" t="s">
        <v>687</v>
      </c>
      <c r="Z528" s="1" t="s">
        <v>836</v>
      </c>
      <c r="AA528" s="1">
        <f>SEARCH("(",Sheet7!A528,1)</f>
        <v>13</v>
      </c>
      <c r="AB528" s="1">
        <f>SEARCH(")",Sheet7!A528,1)</f>
        <v>17</v>
      </c>
      <c r="AC528" s="1" t="str">
        <f>MID(Sheet7!A528,SEARCH("(",Sheet7!A528,1)+1,SEARCH(")",Sheet7!A528,1)-SEARCH("(",Sheet7!A528,1)-1)</f>
        <v>Zim</v>
      </c>
      <c r="AD528" s="1">
        <f>SEARCH(" ",Sheet7!A528,1)</f>
        <v>3</v>
      </c>
      <c r="AE528" s="1" t="str">
        <f>LEFT(Sheet7!A528,SEARCH(" ",Sheet7!A528,1)-1)</f>
        <v>SV</v>
      </c>
      <c r="AF528" s="1" t="str">
        <f>MID(Sheet7!A528,SEARCH(" ",Sheet7!A528,1)+1,SEARCH("(",Sheet7!A528,1)-SEARCH(" ",Sheet7!A528,1)-2)</f>
        <v>Carlisle</v>
      </c>
      <c r="AG528" s="1">
        <f t="shared" si="102"/>
        <v>8</v>
      </c>
      <c r="AH528" s="1" t="str">
        <f t="shared" si="103"/>
        <v>CARLISLE</v>
      </c>
      <c r="AI528" s="1" t="e">
        <f t="shared" si="97"/>
        <v>#N/A</v>
      </c>
    </row>
    <row r="529" spans="1:35" x14ac:dyDescent="0.3">
      <c r="A529" s="1">
        <v>528</v>
      </c>
      <c r="B529" s="2">
        <v>36928</v>
      </c>
      <c r="C529" t="s">
        <v>216</v>
      </c>
      <c r="D529" s="1">
        <v>103</v>
      </c>
      <c r="E529" s="1" t="s">
        <v>432</v>
      </c>
      <c r="F529" s="1">
        <v>108</v>
      </c>
      <c r="H529" s="1">
        <v>83</v>
      </c>
      <c r="I529" s="1">
        <v>10</v>
      </c>
      <c r="J529" s="1">
        <v>6</v>
      </c>
      <c r="K529" s="1">
        <v>124.09</v>
      </c>
      <c r="L529" s="1">
        <v>2</v>
      </c>
      <c r="M529" s="1" t="s">
        <v>31</v>
      </c>
      <c r="N529" s="1" t="s">
        <v>253</v>
      </c>
      <c r="O529" s="1">
        <f t="shared" si="93"/>
        <v>6</v>
      </c>
      <c r="P529" s="1">
        <f t="shared" si="94"/>
        <v>2</v>
      </c>
      <c r="Q529" s="1">
        <f t="shared" si="95"/>
        <v>2001</v>
      </c>
      <c r="R529" s="1">
        <f t="shared" si="96"/>
        <v>3</v>
      </c>
      <c r="S529" s="1" t="str">
        <f t="shared" si="98"/>
        <v>Ok</v>
      </c>
      <c r="T529" s="1" t="str">
        <f t="shared" si="99"/>
        <v>Ok</v>
      </c>
      <c r="U529" s="1" t="b">
        <f t="shared" si="100"/>
        <v>0</v>
      </c>
      <c r="V529" s="1">
        <f t="shared" si="101"/>
        <v>0</v>
      </c>
      <c r="W529" s="1" t="str">
        <f>VLOOKUP(K529,Master!$G$8:$H$12,2,1)</f>
        <v>Ok</v>
      </c>
      <c r="X529" s="1" t="str">
        <f>HLOOKUP(K529,Master!$F$3:$J$4,2,1)</f>
        <v>Ok</v>
      </c>
      <c r="Y529" s="1" t="s">
        <v>640</v>
      </c>
      <c r="Z529" s="1" t="s">
        <v>835</v>
      </c>
      <c r="AA529" s="1">
        <f>SEARCH("(",Sheet7!A529,1)</f>
        <v>15</v>
      </c>
      <c r="AB529" s="1">
        <f>SEARCH(")",Sheet7!A529,1)</f>
        <v>18</v>
      </c>
      <c r="AC529" s="1" t="str">
        <f>MID(Sheet7!A529,SEARCH("(",Sheet7!A529,1)+1,SEARCH(")",Sheet7!A529,1)-SEARCH("(",Sheet7!A529,1)-1)</f>
        <v>SL</v>
      </c>
      <c r="AD529" s="1">
        <f>SEARCH(" ",Sheet7!A529,1)</f>
        <v>3</v>
      </c>
      <c r="AE529" s="1" t="str">
        <f>LEFT(Sheet7!A529,SEARCH(" ",Sheet7!A529,1)-1)</f>
        <v>ST</v>
      </c>
      <c r="AF529" s="1" t="str">
        <f>MID(Sheet7!A529,SEARCH(" ",Sheet7!A529,1)+1,SEARCH("(",Sheet7!A529,1)-SEARCH(" ",Sheet7!A529,1)-2)</f>
        <v>Jayasuriya</v>
      </c>
      <c r="AG529" s="1">
        <f t="shared" si="102"/>
        <v>10</v>
      </c>
      <c r="AH529" s="1" t="str">
        <f t="shared" si="103"/>
        <v>JAYASURIYA</v>
      </c>
      <c r="AI529" s="1" t="str">
        <f t="shared" si="97"/>
        <v>ST Jayasuriya belongs to Sri Lanka</v>
      </c>
    </row>
    <row r="530" spans="1:35" x14ac:dyDescent="0.3">
      <c r="A530" s="1">
        <v>529</v>
      </c>
      <c r="B530" s="2">
        <v>36931</v>
      </c>
      <c r="C530" t="s">
        <v>67</v>
      </c>
      <c r="D530" s="1">
        <v>173</v>
      </c>
      <c r="E530" s="1" t="s">
        <v>432</v>
      </c>
      <c r="F530" s="1">
        <v>199</v>
      </c>
      <c r="H530" s="1">
        <v>148</v>
      </c>
      <c r="I530" s="1">
        <v>16</v>
      </c>
      <c r="J530" s="1">
        <v>3</v>
      </c>
      <c r="K530" s="1">
        <v>116.89</v>
      </c>
      <c r="L530" s="1">
        <v>1</v>
      </c>
      <c r="M530" s="2" t="s">
        <v>11</v>
      </c>
      <c r="N530" s="1" t="s">
        <v>29</v>
      </c>
      <c r="O530" s="1">
        <f t="shared" si="93"/>
        <v>9</v>
      </c>
      <c r="P530" s="1">
        <f t="shared" si="94"/>
        <v>2</v>
      </c>
      <c r="Q530" s="1">
        <f t="shared" si="95"/>
        <v>2001</v>
      </c>
      <c r="R530" s="1">
        <f t="shared" si="96"/>
        <v>6</v>
      </c>
      <c r="S530" s="1" t="str">
        <f t="shared" si="98"/>
        <v>Ok</v>
      </c>
      <c r="T530" s="1" t="str">
        <f t="shared" si="99"/>
        <v>Ok</v>
      </c>
      <c r="U530" s="1" t="b">
        <f t="shared" si="100"/>
        <v>0</v>
      </c>
      <c r="V530" s="1">
        <f t="shared" si="101"/>
        <v>0</v>
      </c>
      <c r="W530" s="1" t="str">
        <f>VLOOKUP(K530,Master!$G$8:$H$12,2,1)</f>
        <v>Ok</v>
      </c>
      <c r="X530" s="1" t="str">
        <f>HLOOKUP(K530,Master!$F$3:$J$4,2,1)</f>
        <v>Ok</v>
      </c>
      <c r="Y530" s="1" t="s">
        <v>628</v>
      </c>
      <c r="Z530" s="1" t="s">
        <v>834</v>
      </c>
      <c r="AA530" s="1">
        <f>SEARCH("(",Sheet7!A530,1)</f>
        <v>10</v>
      </c>
      <c r="AB530" s="1">
        <f>SEARCH(")",Sheet7!A530,1)</f>
        <v>14</v>
      </c>
      <c r="AC530" s="1" t="str">
        <f>MID(Sheet7!A530,SEARCH("(",Sheet7!A530,1)+1,SEARCH(")",Sheet7!A530,1)-SEARCH("(",Sheet7!A530,1)-1)</f>
        <v>Aus</v>
      </c>
      <c r="AD530" s="1">
        <f>SEARCH(" ",Sheet7!A530,1)</f>
        <v>3</v>
      </c>
      <c r="AE530" s="1" t="str">
        <f>LEFT(Sheet7!A530,SEARCH(" ",Sheet7!A530,1)-1)</f>
        <v>ME</v>
      </c>
      <c r="AF530" s="1" t="str">
        <f>MID(Sheet7!A530,SEARCH(" ",Sheet7!A530,1)+1,SEARCH("(",Sheet7!A530,1)-SEARCH(" ",Sheet7!A530,1)-2)</f>
        <v>Waugh</v>
      </c>
      <c r="AG530" s="1">
        <f t="shared" si="102"/>
        <v>5</v>
      </c>
      <c r="AH530" s="1" t="str">
        <f t="shared" si="103"/>
        <v>WAUGH</v>
      </c>
      <c r="AI530" s="1" t="str">
        <f t="shared" si="97"/>
        <v>ME Waugh belongs to Australia</v>
      </c>
    </row>
    <row r="531" spans="1:35" x14ac:dyDescent="0.3">
      <c r="A531" s="1">
        <v>530</v>
      </c>
      <c r="B531" s="2">
        <v>36947</v>
      </c>
      <c r="C531" t="s">
        <v>102</v>
      </c>
      <c r="D531" s="1">
        <v>104</v>
      </c>
      <c r="E531" s="1" t="s">
        <v>430</v>
      </c>
      <c r="F531" s="1">
        <v>120</v>
      </c>
      <c r="H531" s="1">
        <v>75</v>
      </c>
      <c r="I531" s="1">
        <v>6</v>
      </c>
      <c r="J531" s="1">
        <v>5</v>
      </c>
      <c r="K531" s="1">
        <v>138.66</v>
      </c>
      <c r="L531" s="1">
        <v>1</v>
      </c>
      <c r="M531" s="1" t="s">
        <v>9</v>
      </c>
      <c r="N531" s="1" t="s">
        <v>36</v>
      </c>
      <c r="O531" s="1">
        <f t="shared" si="93"/>
        <v>25</v>
      </c>
      <c r="P531" s="1">
        <f t="shared" si="94"/>
        <v>2</v>
      </c>
      <c r="Q531" s="1">
        <f t="shared" si="95"/>
        <v>2001</v>
      </c>
      <c r="R531" s="1">
        <f t="shared" si="96"/>
        <v>1</v>
      </c>
      <c r="S531" s="1" t="str">
        <f t="shared" si="98"/>
        <v>Ok</v>
      </c>
      <c r="T531" s="1" t="str">
        <f t="shared" si="99"/>
        <v>Ok</v>
      </c>
      <c r="U531" s="1" t="b">
        <f t="shared" si="100"/>
        <v>0</v>
      </c>
      <c r="V531" s="1">
        <f t="shared" si="101"/>
        <v>0</v>
      </c>
      <c r="W531" s="1" t="str">
        <f>VLOOKUP(K531,Master!$G$8:$H$12,2,1)</f>
        <v>Ok</v>
      </c>
      <c r="X531" s="1" t="str">
        <f>HLOOKUP(K531,Master!$F$3:$J$4,2,1)</f>
        <v>Ok</v>
      </c>
      <c r="Y531" s="1" t="s">
        <v>696</v>
      </c>
      <c r="Z531" s="1" t="s">
        <v>832</v>
      </c>
      <c r="AA531" s="1">
        <f>SEARCH("(",Sheet7!A531,1)</f>
        <v>13</v>
      </c>
      <c r="AB531" s="1">
        <f>SEARCH(")",Sheet7!A531,1)</f>
        <v>16</v>
      </c>
      <c r="AC531" s="1" t="str">
        <f>MID(Sheet7!A531,SEARCH("(",Sheet7!A531,1)+1,SEARCH(")",Sheet7!A531,1)-SEARCH("(",Sheet7!A531,1)-1)</f>
        <v>NZ</v>
      </c>
      <c r="AD531" s="1">
        <f>SEARCH(" ",Sheet7!A531,1)</f>
        <v>3</v>
      </c>
      <c r="AE531" s="1" t="str">
        <f>LEFT(Sheet7!A531,SEARCH(" ",Sheet7!A531,1)-1)</f>
        <v>CD</v>
      </c>
      <c r="AF531" s="1" t="str">
        <f>MID(Sheet7!A531,SEARCH(" ",Sheet7!A531,1)+1,SEARCH("(",Sheet7!A531,1)-SEARCH(" ",Sheet7!A531,1)-2)</f>
        <v>McMillan</v>
      </c>
      <c r="AG531" s="1">
        <f t="shared" si="102"/>
        <v>8</v>
      </c>
      <c r="AH531" s="1" t="str">
        <f t="shared" si="103"/>
        <v>MCMILLAN</v>
      </c>
      <c r="AI531" s="1" t="str">
        <f t="shared" si="97"/>
        <v>CD McMillan belongs to New Zealand</v>
      </c>
    </row>
    <row r="532" spans="1:35" x14ac:dyDescent="0.3">
      <c r="A532" s="1">
        <v>531</v>
      </c>
      <c r="B532" s="2">
        <v>36950</v>
      </c>
      <c r="C532" t="s">
        <v>73</v>
      </c>
      <c r="D532" s="1">
        <v>119</v>
      </c>
      <c r="E532" s="1" t="s">
        <v>432</v>
      </c>
      <c r="F532" s="1">
        <v>185</v>
      </c>
      <c r="H532" s="1">
        <v>116</v>
      </c>
      <c r="I532" s="1">
        <v>21</v>
      </c>
      <c r="J532" s="1">
        <v>0</v>
      </c>
      <c r="K532" s="1">
        <v>102.58</v>
      </c>
      <c r="L532" s="1">
        <v>2</v>
      </c>
      <c r="M532" s="1" t="s">
        <v>9</v>
      </c>
      <c r="N532" s="1" t="s">
        <v>298</v>
      </c>
      <c r="O532" s="1">
        <f t="shared" si="93"/>
        <v>28</v>
      </c>
      <c r="P532" s="1">
        <f t="shared" si="94"/>
        <v>2</v>
      </c>
      <c r="Q532" s="1">
        <f t="shared" si="95"/>
        <v>2001</v>
      </c>
      <c r="R532" s="1">
        <f t="shared" si="96"/>
        <v>4</v>
      </c>
      <c r="S532" s="1" t="str">
        <f t="shared" si="98"/>
        <v>Ok</v>
      </c>
      <c r="T532" s="1" t="str">
        <f t="shared" si="99"/>
        <v>Ok</v>
      </c>
      <c r="U532" s="1" t="b">
        <f t="shared" si="100"/>
        <v>0</v>
      </c>
      <c r="V532" s="1">
        <f t="shared" si="101"/>
        <v>0</v>
      </c>
      <c r="W532" s="1" t="str">
        <f>VLOOKUP(K532,Master!$G$8:$H$12,2,1)</f>
        <v>Ok</v>
      </c>
      <c r="X532" s="1" t="str">
        <f>HLOOKUP(K532,Master!$F$3:$J$4,2,1)</f>
        <v>Ok</v>
      </c>
      <c r="Y532" s="1" t="s">
        <v>649</v>
      </c>
      <c r="Z532" s="1" t="s">
        <v>832</v>
      </c>
      <c r="AA532" s="1">
        <f>SEARCH("(",Sheet7!A532,1)</f>
        <v>10</v>
      </c>
      <c r="AB532" s="1">
        <f>SEARCH(")",Sheet7!A532,1)</f>
        <v>13</v>
      </c>
      <c r="AC532" s="1" t="str">
        <f>MID(Sheet7!A532,SEARCH("(",Sheet7!A532,1)+1,SEARCH(")",Sheet7!A532,1)-SEARCH("(",Sheet7!A532,1)-1)</f>
        <v>NZ</v>
      </c>
      <c r="AD532" s="1">
        <f>SEARCH(" ",Sheet7!A532,1)</f>
        <v>3</v>
      </c>
      <c r="AE532" s="1" t="str">
        <f>LEFT(Sheet7!A532,SEARCH(" ",Sheet7!A532,1)-1)</f>
        <v>NJ</v>
      </c>
      <c r="AF532" s="1" t="str">
        <f>MID(Sheet7!A532,SEARCH(" ",Sheet7!A532,1)+1,SEARCH("(",Sheet7!A532,1)-SEARCH(" ",Sheet7!A532,1)-2)</f>
        <v>Astle</v>
      </c>
      <c r="AG532" s="1">
        <f t="shared" si="102"/>
        <v>5</v>
      </c>
      <c r="AH532" s="1" t="str">
        <f t="shared" si="103"/>
        <v>ASTLE</v>
      </c>
      <c r="AI532" s="1" t="str">
        <f t="shared" si="97"/>
        <v>NJ Astle belongs to New Zealand</v>
      </c>
    </row>
    <row r="533" spans="1:35" x14ac:dyDescent="0.3">
      <c r="A533" s="1">
        <v>532</v>
      </c>
      <c r="B533" s="2">
        <v>36975</v>
      </c>
      <c r="C533" t="s">
        <v>244</v>
      </c>
      <c r="D533" s="1">
        <v>101</v>
      </c>
      <c r="E533" s="1" t="s">
        <v>430</v>
      </c>
      <c r="F533" s="1">
        <v>172</v>
      </c>
      <c r="H533" s="1">
        <v>115</v>
      </c>
      <c r="I533" s="1">
        <v>7</v>
      </c>
      <c r="J533" s="1">
        <v>0</v>
      </c>
      <c r="K533" s="1">
        <v>87.82</v>
      </c>
      <c r="L533" s="1">
        <v>1</v>
      </c>
      <c r="M533" s="1" t="s">
        <v>34</v>
      </c>
      <c r="N533" s="1" t="s">
        <v>59</v>
      </c>
      <c r="O533" s="1">
        <f t="shared" si="93"/>
        <v>25</v>
      </c>
      <c r="P533" s="1">
        <f t="shared" si="94"/>
        <v>3</v>
      </c>
      <c r="Q533" s="1">
        <f t="shared" si="95"/>
        <v>2001</v>
      </c>
      <c r="R533" s="1">
        <f t="shared" si="96"/>
        <v>1</v>
      </c>
      <c r="S533" s="1" t="str">
        <f t="shared" si="98"/>
        <v>Slow</v>
      </c>
      <c r="T533" s="1" t="str">
        <f t="shared" si="99"/>
        <v>Ok</v>
      </c>
      <c r="U533" s="1" t="b">
        <f t="shared" si="100"/>
        <v>0</v>
      </c>
      <c r="V533" s="1">
        <f t="shared" si="101"/>
        <v>0</v>
      </c>
      <c r="W533" s="1" t="str">
        <f>VLOOKUP(K533,Master!$G$8:$H$12,2,1)</f>
        <v>Slow</v>
      </c>
      <c r="X533" s="1" t="str">
        <f>HLOOKUP(K533,Master!$F$3:$J$4,2,1)</f>
        <v>Slow</v>
      </c>
      <c r="Y533" s="1" t="s">
        <v>680</v>
      </c>
      <c r="Z533" s="1" t="s">
        <v>835</v>
      </c>
      <c r="AA533" s="1">
        <f>SEARCH("(",Sheet7!A533,1)</f>
        <v>18</v>
      </c>
      <c r="AB533" s="1">
        <f>SEARCH(")",Sheet7!A533,1)</f>
        <v>21</v>
      </c>
      <c r="AC533" s="1" t="str">
        <f>MID(Sheet7!A533,SEARCH("(",Sheet7!A533,1)+1,SEARCH(")",Sheet7!A533,1)-SEARCH("(",Sheet7!A533,1)-1)</f>
        <v>SL</v>
      </c>
      <c r="AD533" s="1">
        <f>SEARCH(" ",Sheet7!A533,1)</f>
        <v>5</v>
      </c>
      <c r="AE533" s="1" t="str">
        <f>LEFT(Sheet7!A533,SEARCH(" ",Sheet7!A533,1)-1)</f>
        <v>DPMD</v>
      </c>
      <c r="AF533" s="1" t="str">
        <f>MID(Sheet7!A533,SEARCH(" ",Sheet7!A533,1)+1,SEARCH("(",Sheet7!A533,1)-SEARCH(" ",Sheet7!A533,1)-2)</f>
        <v>Jayawardene</v>
      </c>
      <c r="AG533" s="1">
        <f t="shared" si="102"/>
        <v>11</v>
      </c>
      <c r="AH533" s="1" t="str">
        <f t="shared" si="103"/>
        <v>JAYAWARDENE</v>
      </c>
      <c r="AI533" s="1" t="str">
        <f t="shared" si="97"/>
        <v>DPMD Jayawardene belongs to Sri Lanka</v>
      </c>
    </row>
    <row r="534" spans="1:35" x14ac:dyDescent="0.3">
      <c r="A534" s="1">
        <v>533</v>
      </c>
      <c r="B534" s="2">
        <v>36977</v>
      </c>
      <c r="C534" t="s">
        <v>125</v>
      </c>
      <c r="D534" s="1">
        <v>102</v>
      </c>
      <c r="E534" s="1" t="s">
        <v>430</v>
      </c>
      <c r="F534" s="1">
        <v>141</v>
      </c>
      <c r="H534" s="1">
        <v>117</v>
      </c>
      <c r="I534" s="1">
        <v>20</v>
      </c>
      <c r="J534" s="1">
        <v>0</v>
      </c>
      <c r="K534" s="1">
        <v>87.17</v>
      </c>
      <c r="L534" s="1">
        <v>2</v>
      </c>
      <c r="M534" s="1" t="s">
        <v>34</v>
      </c>
      <c r="N534" s="1" t="s">
        <v>242</v>
      </c>
      <c r="O534" s="1">
        <f t="shared" si="93"/>
        <v>27</v>
      </c>
      <c r="P534" s="1">
        <f t="shared" si="94"/>
        <v>3</v>
      </c>
      <c r="Q534" s="1">
        <f t="shared" si="95"/>
        <v>2001</v>
      </c>
      <c r="R534" s="1">
        <f t="shared" si="96"/>
        <v>3</v>
      </c>
      <c r="S534" s="1" t="str">
        <f t="shared" si="98"/>
        <v>Slow</v>
      </c>
      <c r="T534" s="1" t="str">
        <f t="shared" si="99"/>
        <v>Ok</v>
      </c>
      <c r="U534" s="1" t="b">
        <f t="shared" si="100"/>
        <v>0</v>
      </c>
      <c r="V534" s="1">
        <f t="shared" si="101"/>
        <v>0</v>
      </c>
      <c r="W534" s="1" t="str">
        <f>VLOOKUP(K534,Master!$G$8:$H$12,2,1)</f>
        <v>Slow</v>
      </c>
      <c r="X534" s="1" t="str">
        <f>HLOOKUP(K534,Master!$F$3:$J$4,2,1)</f>
        <v>Slow</v>
      </c>
      <c r="Y534" s="1" t="s">
        <v>657</v>
      </c>
      <c r="Z534" s="1" t="s">
        <v>835</v>
      </c>
      <c r="AA534" s="1">
        <f>SEARCH("(",Sheet7!A534,1)</f>
        <v>18</v>
      </c>
      <c r="AB534" s="1">
        <f>SEARCH(")",Sheet7!A534,1)</f>
        <v>21</v>
      </c>
      <c r="AC534" s="1" t="str">
        <f>MID(Sheet7!A534,SEARCH("(",Sheet7!A534,1)+1,SEARCH(")",Sheet7!A534,1)-SEARCH("(",Sheet7!A534,1)-1)</f>
        <v>SL</v>
      </c>
      <c r="AD534" s="1">
        <f>SEARCH(" ",Sheet7!A534,1)</f>
        <v>3</v>
      </c>
      <c r="AE534" s="1" t="str">
        <f>LEFT(Sheet7!A534,SEARCH(" ",Sheet7!A534,1)-1)</f>
        <v>RS</v>
      </c>
      <c r="AF534" s="1" t="str">
        <f>MID(Sheet7!A534,SEARCH(" ",Sheet7!A534,1)+1,SEARCH("(",Sheet7!A534,1)-SEARCH(" ",Sheet7!A534,1)-2)</f>
        <v>Kaluwitharana</v>
      </c>
      <c r="AG534" s="1">
        <f t="shared" si="102"/>
        <v>13</v>
      </c>
      <c r="AH534" s="1" t="str">
        <f t="shared" si="103"/>
        <v>KALUWITHARANA</v>
      </c>
      <c r="AI534" s="1" t="str">
        <f t="shared" si="97"/>
        <v>RS Kaluwitharana belongs to Sri Lanka</v>
      </c>
    </row>
    <row r="535" spans="1:35" x14ac:dyDescent="0.3">
      <c r="A535" s="1">
        <v>534</v>
      </c>
      <c r="B535" s="2">
        <v>36978</v>
      </c>
      <c r="C535" t="s">
        <v>67</v>
      </c>
      <c r="D535" s="1">
        <v>133</v>
      </c>
      <c r="E535" s="1" t="s">
        <v>430</v>
      </c>
      <c r="F535" s="1">
        <v>205</v>
      </c>
      <c r="H535" s="1">
        <v>138</v>
      </c>
      <c r="I535" s="1">
        <v>15</v>
      </c>
      <c r="J535" s="1">
        <v>1</v>
      </c>
      <c r="K535" s="1">
        <v>96.37</v>
      </c>
      <c r="L535" s="1">
        <v>2</v>
      </c>
      <c r="M535" s="1" t="s">
        <v>4</v>
      </c>
      <c r="N535" s="1" t="s">
        <v>203</v>
      </c>
      <c r="O535" s="1">
        <f t="shared" si="93"/>
        <v>28</v>
      </c>
      <c r="P535" s="1">
        <f t="shared" si="94"/>
        <v>3</v>
      </c>
      <c r="Q535" s="1">
        <f t="shared" si="95"/>
        <v>2001</v>
      </c>
      <c r="R535" s="1">
        <f t="shared" si="96"/>
        <v>4</v>
      </c>
      <c r="S535" s="1" t="str">
        <f t="shared" si="98"/>
        <v>Slow</v>
      </c>
      <c r="T535" s="1" t="str">
        <f t="shared" si="99"/>
        <v>Ok</v>
      </c>
      <c r="U535" s="1" t="b">
        <f t="shared" si="100"/>
        <v>0</v>
      </c>
      <c r="V535" s="1">
        <f t="shared" si="101"/>
        <v>0</v>
      </c>
      <c r="W535" s="1" t="str">
        <f>VLOOKUP(K535,Master!$G$8:$H$12,2,1)</f>
        <v>Slow</v>
      </c>
      <c r="X535" s="1" t="str">
        <f>HLOOKUP(K535,Master!$F$3:$J$4,2,1)</f>
        <v>Slow</v>
      </c>
      <c r="Y535" s="1" t="s">
        <v>628</v>
      </c>
      <c r="Z535" s="1" t="s">
        <v>834</v>
      </c>
      <c r="AA535" s="1">
        <f>SEARCH("(",Sheet7!A535,1)</f>
        <v>10</v>
      </c>
      <c r="AB535" s="1">
        <f>SEARCH(")",Sheet7!A535,1)</f>
        <v>14</v>
      </c>
      <c r="AC535" s="1" t="str">
        <f>MID(Sheet7!A535,SEARCH("(",Sheet7!A535,1)+1,SEARCH(")",Sheet7!A535,1)-SEARCH("(",Sheet7!A535,1)-1)</f>
        <v>Aus</v>
      </c>
      <c r="AD535" s="1">
        <f>SEARCH(" ",Sheet7!A535,1)</f>
        <v>3</v>
      </c>
      <c r="AE535" s="1" t="str">
        <f>LEFT(Sheet7!A535,SEARCH(" ",Sheet7!A535,1)-1)</f>
        <v>ME</v>
      </c>
      <c r="AF535" s="1" t="str">
        <f>MID(Sheet7!A535,SEARCH(" ",Sheet7!A535,1)+1,SEARCH("(",Sheet7!A535,1)-SEARCH(" ",Sheet7!A535,1)-2)</f>
        <v>Waugh</v>
      </c>
      <c r="AG535" s="1">
        <f t="shared" si="102"/>
        <v>5</v>
      </c>
      <c r="AH535" s="1" t="str">
        <f t="shared" si="103"/>
        <v>WAUGH</v>
      </c>
      <c r="AI535" s="1" t="str">
        <f t="shared" si="97"/>
        <v>ME Waugh belongs to Australia</v>
      </c>
    </row>
    <row r="536" spans="1:35" x14ac:dyDescent="0.3">
      <c r="A536" s="1">
        <v>535</v>
      </c>
      <c r="B536" s="2">
        <v>36978</v>
      </c>
      <c r="C536" t="s">
        <v>425</v>
      </c>
      <c r="D536" s="1">
        <v>100</v>
      </c>
      <c r="E536" s="1" t="s">
        <v>432</v>
      </c>
      <c r="F536" s="1">
        <v>142</v>
      </c>
      <c r="H536" s="1">
        <v>98</v>
      </c>
      <c r="I536" s="1">
        <v>10</v>
      </c>
      <c r="J536" s="1">
        <v>2</v>
      </c>
      <c r="K536" s="1">
        <v>102.04</v>
      </c>
      <c r="L536" s="1">
        <v>1</v>
      </c>
      <c r="M536" s="1" t="s">
        <v>18</v>
      </c>
      <c r="N536" s="1" t="s">
        <v>203</v>
      </c>
      <c r="O536" s="1">
        <f t="shared" si="93"/>
        <v>28</v>
      </c>
      <c r="P536" s="1">
        <f t="shared" si="94"/>
        <v>3</v>
      </c>
      <c r="Q536" s="1">
        <f t="shared" si="95"/>
        <v>2001</v>
      </c>
      <c r="R536" s="1">
        <f t="shared" si="96"/>
        <v>4</v>
      </c>
      <c r="S536" s="1" t="str">
        <f t="shared" si="98"/>
        <v>Ok</v>
      </c>
      <c r="T536" s="1" t="str">
        <f t="shared" si="99"/>
        <v>Ok</v>
      </c>
      <c r="U536" s="1" t="b">
        <f t="shared" si="100"/>
        <v>0</v>
      </c>
      <c r="V536" s="1">
        <f t="shared" si="101"/>
        <v>0</v>
      </c>
      <c r="W536" s="1" t="str">
        <f>VLOOKUP(K536,Master!$G$8:$H$12,2,1)</f>
        <v>Ok</v>
      </c>
      <c r="X536" s="1" t="str">
        <f>HLOOKUP(K536,Master!$F$3:$J$4,2,1)</f>
        <v>Ok</v>
      </c>
      <c r="Y536" s="1" t="s">
        <v>697</v>
      </c>
      <c r="Z536" s="1" t="s">
        <v>4</v>
      </c>
      <c r="AA536" s="1">
        <f>SEARCH("(",Sheet7!A536,1)</f>
        <v>11</v>
      </c>
      <c r="AB536" s="1">
        <f>SEARCH(")",Sheet7!A536,1)</f>
        <v>17</v>
      </c>
      <c r="AC536" s="1" t="str">
        <f>MID(Sheet7!A536,SEARCH("(",Sheet7!A536,1)+1,SEARCH(")",Sheet7!A536,1)-SEARCH("(",Sheet7!A536,1)-1)</f>
        <v>India</v>
      </c>
      <c r="AD536" s="1">
        <f>SEARCH(" ",Sheet7!A536,1)</f>
        <v>3</v>
      </c>
      <c r="AE536" s="1" t="str">
        <f>LEFT(Sheet7!A536,SEARCH(" ",Sheet7!A536,1)-1)</f>
        <v>HK</v>
      </c>
      <c r="AF536" s="1" t="str">
        <f>MID(Sheet7!A536,SEARCH(" ",Sheet7!A536,1)+1,SEARCH("(",Sheet7!A536,1)-SEARCH(" ",Sheet7!A536,1)-2)</f>
        <v>Badani</v>
      </c>
      <c r="AG536" s="1">
        <f t="shared" si="102"/>
        <v>6</v>
      </c>
      <c r="AH536" s="1" t="str">
        <f t="shared" si="103"/>
        <v>BADANI</v>
      </c>
      <c r="AI536" s="1" t="e">
        <f t="shared" si="97"/>
        <v>#N/A</v>
      </c>
    </row>
    <row r="537" spans="1:35" x14ac:dyDescent="0.3">
      <c r="A537" s="1">
        <v>536</v>
      </c>
      <c r="B537" s="2">
        <v>36981</v>
      </c>
      <c r="C537" t="s">
        <v>60</v>
      </c>
      <c r="D537" s="1">
        <v>139</v>
      </c>
      <c r="E537" s="1" t="s">
        <v>432</v>
      </c>
      <c r="F537" s="1">
        <v>197</v>
      </c>
      <c r="H537" s="1">
        <v>125</v>
      </c>
      <c r="I537" s="1">
        <v>19</v>
      </c>
      <c r="J537" s="1">
        <v>0</v>
      </c>
      <c r="K537" s="1">
        <v>111.2</v>
      </c>
      <c r="L537" s="1">
        <v>1</v>
      </c>
      <c r="M537" s="1" t="s">
        <v>18</v>
      </c>
      <c r="N537" s="1" t="s">
        <v>5</v>
      </c>
      <c r="O537" s="1">
        <f t="shared" si="93"/>
        <v>31</v>
      </c>
      <c r="P537" s="1">
        <f t="shared" si="94"/>
        <v>3</v>
      </c>
      <c r="Q537" s="1">
        <f t="shared" si="95"/>
        <v>2001</v>
      </c>
      <c r="R537" s="1">
        <f t="shared" si="96"/>
        <v>7</v>
      </c>
      <c r="S537" s="1" t="str">
        <f t="shared" si="98"/>
        <v>Ok</v>
      </c>
      <c r="T537" s="1" t="str">
        <f t="shared" si="99"/>
        <v>Ok</v>
      </c>
      <c r="U537" s="1" t="b">
        <f t="shared" si="100"/>
        <v>0</v>
      </c>
      <c r="V537" s="1">
        <f t="shared" si="101"/>
        <v>0</v>
      </c>
      <c r="W537" s="1" t="str">
        <f>VLOOKUP(K537,Master!$G$8:$H$12,2,1)</f>
        <v>Ok</v>
      </c>
      <c r="X537" s="1" t="str">
        <f>HLOOKUP(K537,Master!$F$3:$J$4,2,1)</f>
        <v>Ok</v>
      </c>
      <c r="Y537" s="1" t="s">
        <v>635</v>
      </c>
      <c r="Z537" s="1" t="s">
        <v>4</v>
      </c>
      <c r="AA537" s="1">
        <f>SEARCH("(",Sheet7!A537,1)</f>
        <v>14</v>
      </c>
      <c r="AB537" s="1">
        <f>SEARCH(")",Sheet7!A537,1)</f>
        <v>20</v>
      </c>
      <c r="AC537" s="1" t="str">
        <f>MID(Sheet7!A537,SEARCH("(",Sheet7!A537,1)+1,SEARCH(")",Sheet7!A537,1)-SEARCH("(",Sheet7!A537,1)-1)</f>
        <v>India</v>
      </c>
      <c r="AD537" s="1">
        <f>SEARCH(" ",Sheet7!A537,1)</f>
        <v>3</v>
      </c>
      <c r="AE537" s="1" t="str">
        <f>LEFT(Sheet7!A537,SEARCH(" ",Sheet7!A537,1)-1)</f>
        <v>SR</v>
      </c>
      <c r="AF537" s="1" t="str">
        <f>MID(Sheet7!A537,SEARCH(" ",Sheet7!A537,1)+1,SEARCH("(",Sheet7!A537,1)-SEARCH(" ",Sheet7!A537,1)-2)</f>
        <v>Tendulkar</v>
      </c>
      <c r="AG537" s="1">
        <f t="shared" si="102"/>
        <v>9</v>
      </c>
      <c r="AH537" s="1" t="str">
        <f t="shared" si="103"/>
        <v>TENDULKAR</v>
      </c>
      <c r="AI537" s="1" t="e">
        <f t="shared" si="97"/>
        <v>#N/A</v>
      </c>
    </row>
    <row r="538" spans="1:35" x14ac:dyDescent="0.3">
      <c r="A538" s="1">
        <v>537</v>
      </c>
      <c r="B538" s="2">
        <v>36984</v>
      </c>
      <c r="C538" t="s">
        <v>219</v>
      </c>
      <c r="D538" s="1">
        <v>111</v>
      </c>
      <c r="E538" s="1" t="s">
        <v>432</v>
      </c>
      <c r="F538" s="1">
        <v>180</v>
      </c>
      <c r="H538" s="1">
        <v>113</v>
      </c>
      <c r="I538" s="1">
        <v>8</v>
      </c>
      <c r="J538" s="1">
        <v>2</v>
      </c>
      <c r="K538" s="1">
        <v>98.23</v>
      </c>
      <c r="L538" s="1">
        <v>1</v>
      </c>
      <c r="M538" s="1" t="s">
        <v>4</v>
      </c>
      <c r="N538" s="1" t="s">
        <v>204</v>
      </c>
      <c r="O538" s="1">
        <f t="shared" si="93"/>
        <v>3</v>
      </c>
      <c r="P538" s="1">
        <f t="shared" si="94"/>
        <v>4</v>
      </c>
      <c r="Q538" s="1">
        <f t="shared" si="95"/>
        <v>2001</v>
      </c>
      <c r="R538" s="1">
        <f t="shared" si="96"/>
        <v>3</v>
      </c>
      <c r="S538" s="1" t="str">
        <f t="shared" si="98"/>
        <v>Slow</v>
      </c>
      <c r="T538" s="1" t="str">
        <f t="shared" si="99"/>
        <v>Ok</v>
      </c>
      <c r="U538" s="1" t="b">
        <f t="shared" si="100"/>
        <v>0</v>
      </c>
      <c r="V538" s="1">
        <f t="shared" si="101"/>
        <v>0</v>
      </c>
      <c r="W538" s="1" t="str">
        <f>VLOOKUP(K538,Master!$G$8:$H$12,2,1)</f>
        <v>Slow</v>
      </c>
      <c r="X538" s="1" t="str">
        <f>HLOOKUP(K538,Master!$F$3:$J$4,2,1)</f>
        <v>Slow</v>
      </c>
      <c r="Y538" s="1" t="s">
        <v>698</v>
      </c>
      <c r="Z538" s="1" t="s">
        <v>834</v>
      </c>
      <c r="AA538" s="1">
        <f>SEARCH("(",Sheet7!A538,1)</f>
        <v>11</v>
      </c>
      <c r="AB538" s="1">
        <f>SEARCH(")",Sheet7!A538,1)</f>
        <v>15</v>
      </c>
      <c r="AC538" s="1" t="str">
        <f>MID(Sheet7!A538,SEARCH("(",Sheet7!A538,1)+1,SEARCH(")",Sheet7!A538,1)-SEARCH("(",Sheet7!A538,1)-1)</f>
        <v>Aus</v>
      </c>
      <c r="AD538" s="1">
        <f>SEARCH(" ",Sheet7!A538,1)</f>
        <v>3</v>
      </c>
      <c r="AE538" s="1" t="str">
        <f>LEFT(Sheet7!A538,SEARCH(" ",Sheet7!A538,1)-1)</f>
        <v>ML</v>
      </c>
      <c r="AF538" s="1" t="str">
        <f>MID(Sheet7!A538,SEARCH(" ",Sheet7!A538,1)+1,SEARCH("(",Sheet7!A538,1)-SEARCH(" ",Sheet7!A538,1)-2)</f>
        <v>Hayden</v>
      </c>
      <c r="AG538" s="1">
        <f t="shared" si="102"/>
        <v>6</v>
      </c>
      <c r="AH538" s="1" t="str">
        <f t="shared" si="103"/>
        <v>HAYDEN</v>
      </c>
      <c r="AI538" s="1" t="str">
        <f t="shared" si="97"/>
        <v>ML Hayden belongs to Australia</v>
      </c>
    </row>
    <row r="539" spans="1:35" x14ac:dyDescent="0.3">
      <c r="A539" s="1">
        <v>538</v>
      </c>
      <c r="B539" s="2">
        <v>36984</v>
      </c>
      <c r="C539" t="s">
        <v>225</v>
      </c>
      <c r="D539" s="1">
        <v>101</v>
      </c>
      <c r="E539" s="1" t="s">
        <v>432</v>
      </c>
      <c r="F539" s="1">
        <v>162</v>
      </c>
      <c r="H539" s="1">
        <v>109</v>
      </c>
      <c r="I539" s="1">
        <v>13</v>
      </c>
      <c r="J539" s="1">
        <v>0</v>
      </c>
      <c r="K539" s="1">
        <v>92.66</v>
      </c>
      <c r="L539" s="1">
        <v>1</v>
      </c>
      <c r="M539" s="1" t="s">
        <v>4</v>
      </c>
      <c r="N539" s="1" t="s">
        <v>204</v>
      </c>
      <c r="O539" s="1">
        <f t="shared" si="93"/>
        <v>3</v>
      </c>
      <c r="P539" s="1">
        <f t="shared" si="94"/>
        <v>4</v>
      </c>
      <c r="Q539" s="1">
        <f t="shared" si="95"/>
        <v>2001</v>
      </c>
      <c r="R539" s="1">
        <f t="shared" si="96"/>
        <v>3</v>
      </c>
      <c r="S539" s="1" t="str">
        <f t="shared" si="98"/>
        <v>Slow</v>
      </c>
      <c r="T539" s="1" t="str">
        <f t="shared" si="99"/>
        <v>Ok</v>
      </c>
      <c r="U539" s="1" t="b">
        <f t="shared" si="100"/>
        <v>0</v>
      </c>
      <c r="V539" s="1">
        <f t="shared" si="101"/>
        <v>0</v>
      </c>
      <c r="W539" s="1" t="str">
        <f>VLOOKUP(K539,Master!$G$8:$H$12,2,1)</f>
        <v>Slow</v>
      </c>
      <c r="X539" s="1" t="str">
        <f>HLOOKUP(K539,Master!$F$3:$J$4,2,1)</f>
        <v>Slow</v>
      </c>
      <c r="Y539" s="1" t="s">
        <v>650</v>
      </c>
      <c r="Z539" s="1" t="s">
        <v>834</v>
      </c>
      <c r="AA539" s="1">
        <f>SEARCH("(",Sheet7!A539,1)</f>
        <v>12</v>
      </c>
      <c r="AB539" s="1">
        <f>SEARCH(")",Sheet7!A539,1)</f>
        <v>16</v>
      </c>
      <c r="AC539" s="1" t="str">
        <f>MID(Sheet7!A539,SEARCH("(",Sheet7!A539,1)+1,SEARCH(")",Sheet7!A539,1)-SEARCH("(",Sheet7!A539,1)-1)</f>
        <v>Aus</v>
      </c>
      <c r="AD539" s="1">
        <f>SEARCH(" ",Sheet7!A539,1)</f>
        <v>3</v>
      </c>
      <c r="AE539" s="1" t="str">
        <f>LEFT(Sheet7!A539,SEARCH(" ",Sheet7!A539,1)-1)</f>
        <v>RT</v>
      </c>
      <c r="AF539" s="1" t="str">
        <f>MID(Sheet7!A539,SEARCH(" ",Sheet7!A539,1)+1,SEARCH("(",Sheet7!A539,1)-SEARCH(" ",Sheet7!A539,1)-2)</f>
        <v>Ponting</v>
      </c>
      <c r="AG539" s="1">
        <f t="shared" si="102"/>
        <v>7</v>
      </c>
      <c r="AH539" s="1" t="str">
        <f t="shared" si="103"/>
        <v>PONTING</v>
      </c>
      <c r="AI539" s="1" t="str">
        <f t="shared" si="97"/>
        <v>RT Ponting belongs to Australia</v>
      </c>
    </row>
    <row r="540" spans="1:35" x14ac:dyDescent="0.3">
      <c r="A540" s="1">
        <v>539</v>
      </c>
      <c r="B540" s="2">
        <v>36987</v>
      </c>
      <c r="C540" t="s">
        <v>160</v>
      </c>
      <c r="D540" s="1">
        <v>101</v>
      </c>
      <c r="E540" s="1" t="s">
        <v>432</v>
      </c>
      <c r="F540" s="1">
        <v>170</v>
      </c>
      <c r="H540" s="1">
        <v>107</v>
      </c>
      <c r="I540" s="1">
        <v>10</v>
      </c>
      <c r="J540" s="1">
        <v>0</v>
      </c>
      <c r="K540" s="1">
        <v>94.39</v>
      </c>
      <c r="L540" s="1">
        <v>1</v>
      </c>
      <c r="M540" s="1" t="s">
        <v>18</v>
      </c>
      <c r="N540" s="1" t="s">
        <v>403</v>
      </c>
      <c r="O540" s="1">
        <f t="shared" si="93"/>
        <v>6</v>
      </c>
      <c r="P540" s="1">
        <f t="shared" si="94"/>
        <v>4</v>
      </c>
      <c r="Q540" s="1">
        <f t="shared" si="95"/>
        <v>2001</v>
      </c>
      <c r="R540" s="1">
        <f t="shared" si="96"/>
        <v>6</v>
      </c>
      <c r="S540" s="1" t="str">
        <f t="shared" si="98"/>
        <v>Slow</v>
      </c>
      <c r="T540" s="1" t="str">
        <f t="shared" si="99"/>
        <v>Ok</v>
      </c>
      <c r="U540" s="1" t="b">
        <f t="shared" si="100"/>
        <v>0</v>
      </c>
      <c r="V540" s="1">
        <f t="shared" si="101"/>
        <v>0</v>
      </c>
      <c r="W540" s="1" t="str">
        <f>VLOOKUP(K540,Master!$G$8:$H$12,2,1)</f>
        <v>Slow</v>
      </c>
      <c r="X540" s="1" t="str">
        <f>HLOOKUP(K540,Master!$F$3:$J$4,2,1)</f>
        <v>Slow</v>
      </c>
      <c r="Y540" s="1" t="s">
        <v>699</v>
      </c>
      <c r="Z540" s="1" t="s">
        <v>4</v>
      </c>
      <c r="AA540" s="1">
        <f>SEARCH("(",Sheet7!A540,1)</f>
        <v>12</v>
      </c>
      <c r="AB540" s="1">
        <f>SEARCH(")",Sheet7!A540,1)</f>
        <v>18</v>
      </c>
      <c r="AC540" s="1" t="str">
        <f>MID(Sheet7!A540,SEARCH("(",Sheet7!A540,1)+1,SEARCH(")",Sheet7!A540,1)-SEARCH("(",Sheet7!A540,1)-1)</f>
        <v>India</v>
      </c>
      <c r="AD540" s="1">
        <f>SEARCH(" ",Sheet7!A540,1)</f>
        <v>4</v>
      </c>
      <c r="AE540" s="1" t="str">
        <f>LEFT(Sheet7!A540,SEARCH(" ",Sheet7!A540,1)-1)</f>
        <v>VVS</v>
      </c>
      <c r="AF540" s="1" t="str">
        <f>MID(Sheet7!A540,SEARCH(" ",Sheet7!A540,1)+1,SEARCH("(",Sheet7!A540,1)-SEARCH(" ",Sheet7!A540,1)-2)</f>
        <v>Laxman</v>
      </c>
      <c r="AG540" s="1">
        <f t="shared" si="102"/>
        <v>6</v>
      </c>
      <c r="AH540" s="1" t="str">
        <f t="shared" si="103"/>
        <v>LAXMAN</v>
      </c>
      <c r="AI540" s="1" t="e">
        <f t="shared" si="97"/>
        <v>#N/A</v>
      </c>
    </row>
    <row r="541" spans="1:35" x14ac:dyDescent="0.3">
      <c r="A541" s="1">
        <v>540</v>
      </c>
      <c r="B541" s="2">
        <v>36989</v>
      </c>
      <c r="C541" t="s">
        <v>95</v>
      </c>
      <c r="D541" s="1">
        <v>103</v>
      </c>
      <c r="E541" s="1" t="s">
        <v>432</v>
      </c>
      <c r="F541" s="1" t="s">
        <v>214</v>
      </c>
      <c r="H541" s="1">
        <v>145</v>
      </c>
      <c r="I541" s="1">
        <v>8</v>
      </c>
      <c r="J541" s="1">
        <v>1</v>
      </c>
      <c r="K541" s="1">
        <v>71.03</v>
      </c>
      <c r="L541" s="1">
        <v>1</v>
      </c>
      <c r="M541" s="1" t="s">
        <v>47</v>
      </c>
      <c r="N541" s="1" t="s">
        <v>24</v>
      </c>
      <c r="O541" s="1">
        <f t="shared" si="93"/>
        <v>8</v>
      </c>
      <c r="P541" s="1">
        <f t="shared" si="94"/>
        <v>4</v>
      </c>
      <c r="Q541" s="1">
        <f t="shared" si="95"/>
        <v>2001</v>
      </c>
      <c r="R541" s="1">
        <f t="shared" si="96"/>
        <v>1</v>
      </c>
      <c r="S541" s="1" t="str">
        <f t="shared" si="98"/>
        <v>Slow</v>
      </c>
      <c r="T541" s="1" t="str">
        <f t="shared" si="99"/>
        <v>Ok</v>
      </c>
      <c r="U541" s="1" t="b">
        <f t="shared" si="100"/>
        <v>0</v>
      </c>
      <c r="V541" s="1">
        <f t="shared" si="101"/>
        <v>0</v>
      </c>
      <c r="W541" s="1" t="str">
        <f>VLOOKUP(K541,Master!$G$8:$H$12,2,1)</f>
        <v>Slow</v>
      </c>
      <c r="X541" s="1" t="str">
        <f>HLOOKUP(K541,Master!$F$3:$J$4,2,1)</f>
        <v>Slow</v>
      </c>
      <c r="Y541" s="1" t="s">
        <v>637</v>
      </c>
      <c r="Z541" s="1" t="s">
        <v>836</v>
      </c>
      <c r="AA541" s="1">
        <f>SEARCH("(",Sheet7!A541,1)</f>
        <v>14</v>
      </c>
      <c r="AB541" s="1">
        <f>SEARCH(")",Sheet7!A541,1)</f>
        <v>18</v>
      </c>
      <c r="AC541" s="1" t="str">
        <f>MID(Sheet7!A541,SEARCH("(",Sheet7!A541,1)+1,SEARCH(")",Sheet7!A541,1)-SEARCH("(",Sheet7!A541,1)-1)</f>
        <v>Zim</v>
      </c>
      <c r="AD541" s="1">
        <f>SEARCH(" ",Sheet7!A541,1)</f>
        <v>4</v>
      </c>
      <c r="AE541" s="1" t="str">
        <f>LEFT(Sheet7!A541,SEARCH(" ",Sheet7!A541,1)-1)</f>
        <v>ADR</v>
      </c>
      <c r="AF541" s="1" t="str">
        <f>MID(Sheet7!A541,SEARCH(" ",Sheet7!A541,1)+1,SEARCH("(",Sheet7!A541,1)-SEARCH(" ",Sheet7!A541,1)-2)</f>
        <v>Campbell</v>
      </c>
      <c r="AG541" s="1">
        <f t="shared" si="102"/>
        <v>8</v>
      </c>
      <c r="AH541" s="1" t="str">
        <f t="shared" si="103"/>
        <v>CAMPBELL</v>
      </c>
      <c r="AI541" s="1" t="e">
        <f t="shared" si="97"/>
        <v>#N/A</v>
      </c>
    </row>
    <row r="542" spans="1:35" x14ac:dyDescent="0.3">
      <c r="A542" s="1">
        <v>541</v>
      </c>
      <c r="B542" s="2">
        <v>36991</v>
      </c>
      <c r="C542" t="s">
        <v>244</v>
      </c>
      <c r="D542" s="1">
        <v>116</v>
      </c>
      <c r="E542" s="1" t="s">
        <v>432</v>
      </c>
      <c r="F542" s="1" t="s">
        <v>214</v>
      </c>
      <c r="H542" s="1">
        <v>129</v>
      </c>
      <c r="I542" s="1">
        <v>13</v>
      </c>
      <c r="J542" s="1">
        <v>0</v>
      </c>
      <c r="K542" s="1">
        <v>89.92</v>
      </c>
      <c r="L542" s="1">
        <v>1</v>
      </c>
      <c r="M542" s="1" t="s">
        <v>31</v>
      </c>
      <c r="N542" s="1" t="s">
        <v>14</v>
      </c>
      <c r="O542" s="1">
        <f t="shared" si="93"/>
        <v>10</v>
      </c>
      <c r="P542" s="1">
        <f t="shared" si="94"/>
        <v>4</v>
      </c>
      <c r="Q542" s="1">
        <f t="shared" si="95"/>
        <v>2001</v>
      </c>
      <c r="R542" s="1">
        <f t="shared" si="96"/>
        <v>3</v>
      </c>
      <c r="S542" s="1" t="str">
        <f t="shared" si="98"/>
        <v>Slow</v>
      </c>
      <c r="T542" s="1" t="str">
        <f t="shared" si="99"/>
        <v>Ok</v>
      </c>
      <c r="U542" s="1" t="b">
        <f t="shared" si="100"/>
        <v>0</v>
      </c>
      <c r="V542" s="1">
        <f t="shared" si="101"/>
        <v>0</v>
      </c>
      <c r="W542" s="1" t="str">
        <f>VLOOKUP(K542,Master!$G$8:$H$12,2,1)</f>
        <v>Slow</v>
      </c>
      <c r="X542" s="1" t="str">
        <f>HLOOKUP(K542,Master!$F$3:$J$4,2,1)</f>
        <v>Slow</v>
      </c>
      <c r="Y542" s="1" t="s">
        <v>680</v>
      </c>
      <c r="Z542" s="1" t="s">
        <v>835</v>
      </c>
      <c r="AA542" s="1">
        <f>SEARCH("(",Sheet7!A542,1)</f>
        <v>18</v>
      </c>
      <c r="AB542" s="1">
        <f>SEARCH(")",Sheet7!A542,1)</f>
        <v>21</v>
      </c>
      <c r="AC542" s="1" t="str">
        <f>MID(Sheet7!A542,SEARCH("(",Sheet7!A542,1)+1,SEARCH(")",Sheet7!A542,1)-SEARCH("(",Sheet7!A542,1)-1)</f>
        <v>SL</v>
      </c>
      <c r="AD542" s="1">
        <f>SEARCH(" ",Sheet7!A542,1)</f>
        <v>5</v>
      </c>
      <c r="AE542" s="1" t="str">
        <f>LEFT(Sheet7!A542,SEARCH(" ",Sheet7!A542,1)-1)</f>
        <v>DPMD</v>
      </c>
      <c r="AF542" s="1" t="str">
        <f>MID(Sheet7!A542,SEARCH(" ",Sheet7!A542,1)+1,SEARCH("(",Sheet7!A542,1)-SEARCH(" ",Sheet7!A542,1)-2)</f>
        <v>Jayawardene</v>
      </c>
      <c r="AG542" s="1">
        <f t="shared" si="102"/>
        <v>11</v>
      </c>
      <c r="AH542" s="1" t="str">
        <f t="shared" si="103"/>
        <v>JAYAWARDENE</v>
      </c>
      <c r="AI542" s="1" t="str">
        <f t="shared" si="97"/>
        <v>DPMD Jayawardene belongs to Sri Lanka</v>
      </c>
    </row>
    <row r="543" spans="1:35" x14ac:dyDescent="0.3">
      <c r="A543" s="1">
        <v>542</v>
      </c>
      <c r="B543" s="2">
        <v>36991</v>
      </c>
      <c r="C543" t="s">
        <v>216</v>
      </c>
      <c r="D543" s="1">
        <v>107</v>
      </c>
      <c r="E543" s="1" t="s">
        <v>432</v>
      </c>
      <c r="F543" s="1" t="s">
        <v>214</v>
      </c>
      <c r="H543" s="1">
        <v>116</v>
      </c>
      <c r="I543" s="1">
        <v>3</v>
      </c>
      <c r="J543" s="1">
        <v>6</v>
      </c>
      <c r="K543" s="1">
        <v>92.24</v>
      </c>
      <c r="L543" s="1">
        <v>1</v>
      </c>
      <c r="M543" s="1" t="s">
        <v>31</v>
      </c>
      <c r="N543" s="1" t="s">
        <v>14</v>
      </c>
      <c r="O543" s="1">
        <f t="shared" si="93"/>
        <v>10</v>
      </c>
      <c r="P543" s="1">
        <f t="shared" si="94"/>
        <v>4</v>
      </c>
      <c r="Q543" s="1">
        <f t="shared" si="95"/>
        <v>2001</v>
      </c>
      <c r="R543" s="1">
        <f t="shared" si="96"/>
        <v>3</v>
      </c>
      <c r="S543" s="1" t="str">
        <f t="shared" si="98"/>
        <v>Slow</v>
      </c>
      <c r="T543" s="1" t="str">
        <f t="shared" si="99"/>
        <v>Ok</v>
      </c>
      <c r="U543" s="1" t="b">
        <f t="shared" si="100"/>
        <v>0</v>
      </c>
      <c r="V543" s="1">
        <f t="shared" si="101"/>
        <v>0</v>
      </c>
      <c r="W543" s="1" t="str">
        <f>VLOOKUP(K543,Master!$G$8:$H$12,2,1)</f>
        <v>Slow</v>
      </c>
      <c r="X543" s="1" t="str">
        <f>HLOOKUP(K543,Master!$F$3:$J$4,2,1)</f>
        <v>Slow</v>
      </c>
      <c r="Y543" s="1" t="s">
        <v>640</v>
      </c>
      <c r="Z543" s="1" t="s">
        <v>835</v>
      </c>
      <c r="AA543" s="1">
        <f>SEARCH("(",Sheet7!A543,1)</f>
        <v>15</v>
      </c>
      <c r="AB543" s="1">
        <f>SEARCH(")",Sheet7!A543,1)</f>
        <v>18</v>
      </c>
      <c r="AC543" s="1" t="str">
        <f>MID(Sheet7!A543,SEARCH("(",Sheet7!A543,1)+1,SEARCH(")",Sheet7!A543,1)-SEARCH("(",Sheet7!A543,1)-1)</f>
        <v>SL</v>
      </c>
      <c r="AD543" s="1">
        <f>SEARCH(" ",Sheet7!A543,1)</f>
        <v>3</v>
      </c>
      <c r="AE543" s="1" t="str">
        <f>LEFT(Sheet7!A543,SEARCH(" ",Sheet7!A543,1)-1)</f>
        <v>ST</v>
      </c>
      <c r="AF543" s="1" t="str">
        <f>MID(Sheet7!A543,SEARCH(" ",Sheet7!A543,1)+1,SEARCH("(",Sheet7!A543,1)-SEARCH(" ",Sheet7!A543,1)-2)</f>
        <v>Jayasuriya</v>
      </c>
      <c r="AG543" s="1">
        <f t="shared" si="102"/>
        <v>10</v>
      </c>
      <c r="AH543" s="1" t="str">
        <f t="shared" si="103"/>
        <v>JAYASURIYA</v>
      </c>
      <c r="AI543" s="1" t="str">
        <f t="shared" si="97"/>
        <v>ST Jayasuriya belongs to Sri Lanka</v>
      </c>
    </row>
    <row r="544" spans="1:35" x14ac:dyDescent="0.3">
      <c r="A544" s="1">
        <v>543</v>
      </c>
      <c r="B544" s="2">
        <v>36992</v>
      </c>
      <c r="C544" t="s">
        <v>80</v>
      </c>
      <c r="D544" s="1">
        <v>142</v>
      </c>
      <c r="E544" s="1" t="s">
        <v>430</v>
      </c>
      <c r="F544" s="1">
        <v>154</v>
      </c>
      <c r="H544" s="1">
        <v>128</v>
      </c>
      <c r="I544" s="1">
        <v>10</v>
      </c>
      <c r="J544" s="1">
        <v>2</v>
      </c>
      <c r="K544" s="1">
        <v>110.93</v>
      </c>
      <c r="L544" s="1">
        <v>1</v>
      </c>
      <c r="M544" s="1" t="s">
        <v>47</v>
      </c>
      <c r="N544" s="1" t="s">
        <v>8</v>
      </c>
      <c r="O544" s="1">
        <f t="shared" si="93"/>
        <v>11</v>
      </c>
      <c r="P544" s="1">
        <f t="shared" si="94"/>
        <v>4</v>
      </c>
      <c r="Q544" s="1">
        <f t="shared" si="95"/>
        <v>2001</v>
      </c>
      <c r="R544" s="1">
        <f t="shared" si="96"/>
        <v>4</v>
      </c>
      <c r="S544" s="1" t="str">
        <f t="shared" si="98"/>
        <v>Ok</v>
      </c>
      <c r="T544" s="1" t="str">
        <f t="shared" si="99"/>
        <v>Ok</v>
      </c>
      <c r="U544" s="1" t="b">
        <f t="shared" si="100"/>
        <v>0</v>
      </c>
      <c r="V544" s="1">
        <f t="shared" si="101"/>
        <v>0</v>
      </c>
      <c r="W544" s="1" t="str">
        <f>VLOOKUP(K544,Master!$G$8:$H$12,2,1)</f>
        <v>Ok</v>
      </c>
      <c r="X544" s="1" t="str">
        <f>HLOOKUP(K544,Master!$F$3:$J$4,2,1)</f>
        <v>Ok</v>
      </c>
      <c r="Y544" s="1" t="s">
        <v>672</v>
      </c>
      <c r="Z544" s="1" t="s">
        <v>836</v>
      </c>
      <c r="AA544" s="1">
        <f>SEARCH("(",Sheet7!A544,1)</f>
        <v>11</v>
      </c>
      <c r="AB544" s="1">
        <f>SEARCH(")",Sheet7!A544,1)</f>
        <v>15</v>
      </c>
      <c r="AC544" s="1" t="str">
        <f>MID(Sheet7!A544,SEARCH("(",Sheet7!A544,1)+1,SEARCH(")",Sheet7!A544,1)-SEARCH("(",Sheet7!A544,1)-1)</f>
        <v>Zim</v>
      </c>
      <c r="AD544" s="1">
        <f>SEARCH(" ",Sheet7!A544,1)</f>
        <v>3</v>
      </c>
      <c r="AE544" s="1" t="str">
        <f>LEFT(Sheet7!A544,SEARCH(" ",Sheet7!A544,1)-1)</f>
        <v>GW</v>
      </c>
      <c r="AF544" s="1" t="str">
        <f>MID(Sheet7!A544,SEARCH(" ",Sheet7!A544,1)+1,SEARCH("(",Sheet7!A544,1)-SEARCH(" ",Sheet7!A544,1)-2)</f>
        <v>Flower</v>
      </c>
      <c r="AG544" s="1">
        <f t="shared" si="102"/>
        <v>6</v>
      </c>
      <c r="AH544" s="1" t="str">
        <f t="shared" si="103"/>
        <v>FLOWER</v>
      </c>
      <c r="AI544" s="1" t="e">
        <f t="shared" si="97"/>
        <v>#N/A</v>
      </c>
    </row>
    <row r="545" spans="1:35" x14ac:dyDescent="0.3">
      <c r="A545" s="1">
        <v>544</v>
      </c>
      <c r="B545" s="2">
        <v>36993</v>
      </c>
      <c r="C545" t="s">
        <v>313</v>
      </c>
      <c r="D545" s="1">
        <v>117</v>
      </c>
      <c r="E545" s="1" t="s">
        <v>432</v>
      </c>
      <c r="F545" s="1" t="s">
        <v>214</v>
      </c>
      <c r="H545" s="1">
        <v>144</v>
      </c>
      <c r="I545" s="1">
        <v>6</v>
      </c>
      <c r="J545" s="1">
        <v>0</v>
      </c>
      <c r="K545" s="1">
        <v>81.25</v>
      </c>
      <c r="L545" s="1">
        <v>1</v>
      </c>
      <c r="M545" s="1" t="s">
        <v>9</v>
      </c>
      <c r="N545" s="1" t="s">
        <v>14</v>
      </c>
      <c r="O545" s="1">
        <f t="shared" si="93"/>
        <v>12</v>
      </c>
      <c r="P545" s="1">
        <f t="shared" si="94"/>
        <v>4</v>
      </c>
      <c r="Q545" s="1">
        <f t="shared" si="95"/>
        <v>2001</v>
      </c>
      <c r="R545" s="1">
        <f t="shared" si="96"/>
        <v>5</v>
      </c>
      <c r="S545" s="1" t="str">
        <f t="shared" si="98"/>
        <v>Slow</v>
      </c>
      <c r="T545" s="1" t="str">
        <f t="shared" si="99"/>
        <v>Ok</v>
      </c>
      <c r="U545" s="1" t="b">
        <f t="shared" si="100"/>
        <v>0</v>
      </c>
      <c r="V545" s="1">
        <f t="shared" si="101"/>
        <v>0</v>
      </c>
      <c r="W545" s="1" t="str">
        <f>VLOOKUP(K545,Master!$G$8:$H$12,2,1)</f>
        <v>Slow</v>
      </c>
      <c r="X545" s="1" t="str">
        <f>HLOOKUP(K545,Master!$F$3:$J$4,2,1)</f>
        <v>Slow</v>
      </c>
      <c r="Y545" s="1" t="s">
        <v>700</v>
      </c>
      <c r="Z545" s="1" t="s">
        <v>832</v>
      </c>
      <c r="AA545" s="1">
        <f>SEARCH("(",Sheet7!A545,1)</f>
        <v>13</v>
      </c>
      <c r="AB545" s="1">
        <f>SEARCH(")",Sheet7!A545,1)</f>
        <v>16</v>
      </c>
      <c r="AC545" s="1" t="str">
        <f>MID(Sheet7!A545,SEARCH("(",Sheet7!A545,1)+1,SEARCH(")",Sheet7!A545,1)-SEARCH("(",Sheet7!A545,1)-1)</f>
        <v>NZ</v>
      </c>
      <c r="AD545" s="1">
        <f>SEARCH(" ",Sheet7!A545,1)</f>
        <v>3</v>
      </c>
      <c r="AE545" s="1" t="str">
        <f>LEFT(Sheet7!A545,SEARCH(" ",Sheet7!A545,1)-1)</f>
        <v>MS</v>
      </c>
      <c r="AF545" s="1" t="str">
        <f>MID(Sheet7!A545,SEARCH(" ",Sheet7!A545,1)+1,SEARCH("(",Sheet7!A545,1)-SEARCH(" ",Sheet7!A545,1)-2)</f>
        <v>Sinclair</v>
      </c>
      <c r="AG545" s="1">
        <f t="shared" si="102"/>
        <v>8</v>
      </c>
      <c r="AH545" s="1" t="str">
        <f t="shared" si="103"/>
        <v>SINCLAIR</v>
      </c>
      <c r="AI545" s="1" t="str">
        <f t="shared" si="97"/>
        <v>MS Sinclair belongs to New Zealand</v>
      </c>
    </row>
    <row r="546" spans="1:35" x14ac:dyDescent="0.3">
      <c r="A546" s="1">
        <v>545</v>
      </c>
      <c r="B546" s="2">
        <v>36998</v>
      </c>
      <c r="C546" t="s">
        <v>313</v>
      </c>
      <c r="D546" s="1">
        <v>118</v>
      </c>
      <c r="E546" s="1" t="s">
        <v>430</v>
      </c>
      <c r="F546" s="1" t="s">
        <v>214</v>
      </c>
      <c r="H546" s="1">
        <v>137</v>
      </c>
      <c r="I546" s="1">
        <v>5</v>
      </c>
      <c r="J546" s="1">
        <v>2</v>
      </c>
      <c r="K546" s="1">
        <v>86.13</v>
      </c>
      <c r="L546" s="1">
        <v>1</v>
      </c>
      <c r="M546" s="1" t="s">
        <v>13</v>
      </c>
      <c r="N546" s="1" t="s">
        <v>14</v>
      </c>
      <c r="O546" s="1">
        <f t="shared" si="93"/>
        <v>17</v>
      </c>
      <c r="P546" s="1">
        <f t="shared" si="94"/>
        <v>4</v>
      </c>
      <c r="Q546" s="1">
        <f t="shared" si="95"/>
        <v>2001</v>
      </c>
      <c r="R546" s="1">
        <f t="shared" si="96"/>
        <v>3</v>
      </c>
      <c r="S546" s="1" t="str">
        <f t="shared" si="98"/>
        <v>Slow</v>
      </c>
      <c r="T546" s="1" t="str">
        <f t="shared" si="99"/>
        <v>Ok</v>
      </c>
      <c r="U546" s="1" t="b">
        <f t="shared" si="100"/>
        <v>0</v>
      </c>
      <c r="V546" s="1">
        <f t="shared" si="101"/>
        <v>0</v>
      </c>
      <c r="W546" s="1" t="str">
        <f>VLOOKUP(K546,Master!$G$8:$H$12,2,1)</f>
        <v>Slow</v>
      </c>
      <c r="X546" s="1" t="str">
        <f>HLOOKUP(K546,Master!$F$3:$J$4,2,1)</f>
        <v>Slow</v>
      </c>
      <c r="Y546" s="1" t="s">
        <v>700</v>
      </c>
      <c r="Z546" s="1" t="s">
        <v>832</v>
      </c>
      <c r="AA546" s="1">
        <f>SEARCH("(",Sheet7!A546,1)</f>
        <v>13</v>
      </c>
      <c r="AB546" s="1">
        <f>SEARCH(")",Sheet7!A546,1)</f>
        <v>16</v>
      </c>
      <c r="AC546" s="1" t="str">
        <f>MID(Sheet7!A546,SEARCH("(",Sheet7!A546,1)+1,SEARCH(")",Sheet7!A546,1)-SEARCH("(",Sheet7!A546,1)-1)</f>
        <v>NZ</v>
      </c>
      <c r="AD546" s="1">
        <f>SEARCH(" ",Sheet7!A546,1)</f>
        <v>3</v>
      </c>
      <c r="AE546" s="1" t="str">
        <f>LEFT(Sheet7!A546,SEARCH(" ",Sheet7!A546,1)-1)</f>
        <v>MS</v>
      </c>
      <c r="AF546" s="1" t="str">
        <f>MID(Sheet7!A546,SEARCH(" ",Sheet7!A546,1)+1,SEARCH("(",Sheet7!A546,1)-SEARCH(" ",Sheet7!A546,1)-2)</f>
        <v>Sinclair</v>
      </c>
      <c r="AG546" s="1">
        <f t="shared" si="102"/>
        <v>8</v>
      </c>
      <c r="AH546" s="1" t="str">
        <f t="shared" si="103"/>
        <v>SINCLAIR</v>
      </c>
      <c r="AI546" s="1" t="str">
        <f t="shared" si="97"/>
        <v>MS Sinclair belongs to New Zealand</v>
      </c>
    </row>
    <row r="547" spans="1:35" x14ac:dyDescent="0.3">
      <c r="A547" s="1">
        <v>546</v>
      </c>
      <c r="B547" s="2">
        <v>37013</v>
      </c>
      <c r="C547" t="s">
        <v>68</v>
      </c>
      <c r="D547" s="1">
        <v>104</v>
      </c>
      <c r="E547" s="1" t="s">
        <v>432</v>
      </c>
      <c r="F547" s="1">
        <v>154</v>
      </c>
      <c r="H547" s="1">
        <v>141</v>
      </c>
      <c r="I547" s="1">
        <v>8</v>
      </c>
      <c r="J547" s="1">
        <v>3</v>
      </c>
      <c r="K547" s="1">
        <v>73.75</v>
      </c>
      <c r="L547" s="1">
        <v>2</v>
      </c>
      <c r="M547" s="1" t="s">
        <v>11</v>
      </c>
      <c r="N547" s="1" t="s">
        <v>233</v>
      </c>
      <c r="O547" s="1">
        <f t="shared" si="93"/>
        <v>2</v>
      </c>
      <c r="P547" s="1">
        <f t="shared" si="94"/>
        <v>5</v>
      </c>
      <c r="Q547" s="1">
        <f t="shared" si="95"/>
        <v>2001</v>
      </c>
      <c r="R547" s="1">
        <f t="shared" si="96"/>
        <v>4</v>
      </c>
      <c r="S547" s="1" t="str">
        <f t="shared" si="98"/>
        <v>Slow</v>
      </c>
      <c r="T547" s="1" t="str">
        <f t="shared" si="99"/>
        <v>Ok</v>
      </c>
      <c r="U547" s="1" t="b">
        <f t="shared" si="100"/>
        <v>0</v>
      </c>
      <c r="V547" s="1">
        <f t="shared" si="101"/>
        <v>0</v>
      </c>
      <c r="W547" s="1" t="str">
        <f>VLOOKUP(K547,Master!$G$8:$H$12,2,1)</f>
        <v>Slow</v>
      </c>
      <c r="X547" s="1" t="str">
        <f>HLOOKUP(K547,Master!$F$3:$J$4,2,1)</f>
        <v>Slow</v>
      </c>
      <c r="Y547" s="1" t="s">
        <v>681</v>
      </c>
      <c r="Z547" s="1" t="s">
        <v>837</v>
      </c>
      <c r="AA547" s="1">
        <f>SEARCH("(",Sheet7!A547,1)</f>
        <v>10</v>
      </c>
      <c r="AB547" s="1">
        <f>SEARCH(")",Sheet7!A547,1)</f>
        <v>13</v>
      </c>
      <c r="AC547" s="1" t="str">
        <f>MID(Sheet7!A547,SEARCH("(",Sheet7!A547,1)+1,SEARCH(")",Sheet7!A547,1)-SEARCH("(",Sheet7!A547,1)-1)</f>
        <v>SA</v>
      </c>
      <c r="AD547" s="1">
        <f>SEARCH(" ",Sheet7!A547,1)</f>
        <v>3</v>
      </c>
      <c r="AE547" s="1" t="str">
        <f>LEFT(Sheet7!A547,SEARCH(" ",Sheet7!A547,1)-1)</f>
        <v>HH</v>
      </c>
      <c r="AF547" s="1" t="str">
        <f>MID(Sheet7!A547,SEARCH(" ",Sheet7!A547,1)+1,SEARCH("(",Sheet7!A547,1)-SEARCH(" ",Sheet7!A547,1)-2)</f>
        <v>Gibbs</v>
      </c>
      <c r="AG547" s="1">
        <f t="shared" si="102"/>
        <v>5</v>
      </c>
      <c r="AH547" s="1" t="str">
        <f t="shared" si="103"/>
        <v>GIBBS</v>
      </c>
      <c r="AI547" s="1" t="e">
        <f t="shared" si="97"/>
        <v>#N/A</v>
      </c>
    </row>
    <row r="548" spans="1:35" x14ac:dyDescent="0.3">
      <c r="A548" s="1">
        <v>547</v>
      </c>
      <c r="B548" s="2">
        <v>37016</v>
      </c>
      <c r="C548" t="s">
        <v>257</v>
      </c>
      <c r="D548" s="1">
        <v>107</v>
      </c>
      <c r="E548" s="1" t="s">
        <v>432</v>
      </c>
      <c r="F548" s="1">
        <v>126</v>
      </c>
      <c r="H548" s="1">
        <v>108</v>
      </c>
      <c r="I548" s="1">
        <v>4</v>
      </c>
      <c r="J548" s="1">
        <v>2</v>
      </c>
      <c r="K548" s="1">
        <v>99.07</v>
      </c>
      <c r="L548" s="1">
        <v>1</v>
      </c>
      <c r="M548" s="1" t="s">
        <v>11</v>
      </c>
      <c r="N548" s="1" t="s">
        <v>207</v>
      </c>
      <c r="O548" s="1">
        <f t="shared" si="93"/>
        <v>5</v>
      </c>
      <c r="P548" s="1">
        <f t="shared" si="94"/>
        <v>5</v>
      </c>
      <c r="Q548" s="1">
        <f t="shared" si="95"/>
        <v>2001</v>
      </c>
      <c r="R548" s="1">
        <f t="shared" si="96"/>
        <v>7</v>
      </c>
      <c r="S548" s="1" t="str">
        <f t="shared" si="98"/>
        <v>Slow</v>
      </c>
      <c r="T548" s="1" t="str">
        <f t="shared" si="99"/>
        <v>Ok</v>
      </c>
      <c r="U548" s="1" t="b">
        <f t="shared" si="100"/>
        <v>0</v>
      </c>
      <c r="V548" s="1">
        <f t="shared" si="101"/>
        <v>0</v>
      </c>
      <c r="W548" s="1" t="str">
        <f>VLOOKUP(K548,Master!$G$8:$H$12,2,1)</f>
        <v>Slow</v>
      </c>
      <c r="X548" s="1" t="str">
        <f>HLOOKUP(K548,Master!$F$3:$J$4,2,1)</f>
        <v>Slow</v>
      </c>
      <c r="Y548" s="1" t="s">
        <v>670</v>
      </c>
      <c r="Z548" s="1" t="s">
        <v>837</v>
      </c>
      <c r="AA548" s="1">
        <f>SEARCH("(",Sheet7!A548,1)</f>
        <v>11</v>
      </c>
      <c r="AB548" s="1">
        <f>SEARCH(")",Sheet7!A548,1)</f>
        <v>14</v>
      </c>
      <c r="AC548" s="1" t="str">
        <f>MID(Sheet7!A548,SEARCH("(",Sheet7!A548,1)+1,SEARCH(")",Sheet7!A548,1)-SEARCH("(",Sheet7!A548,1)-1)</f>
        <v>SA</v>
      </c>
      <c r="AD548" s="1">
        <f>SEARCH(" ",Sheet7!A548,1)</f>
        <v>3</v>
      </c>
      <c r="AE548" s="1" t="str">
        <f>LEFT(Sheet7!A548,SEARCH(" ",Sheet7!A548,1)-1)</f>
        <v>JH</v>
      </c>
      <c r="AF548" s="1" t="str">
        <f>MID(Sheet7!A548,SEARCH(" ",Sheet7!A548,1)+1,SEARCH("(",Sheet7!A548,1)-SEARCH(" ",Sheet7!A548,1)-2)</f>
        <v>Kallis</v>
      </c>
      <c r="AG548" s="1">
        <f t="shared" si="102"/>
        <v>6</v>
      </c>
      <c r="AH548" s="1" t="str">
        <f t="shared" si="103"/>
        <v>KALLIS</v>
      </c>
      <c r="AI548" s="1" t="e">
        <f t="shared" si="97"/>
        <v>#N/A</v>
      </c>
    </row>
    <row r="549" spans="1:35" x14ac:dyDescent="0.3">
      <c r="A549" s="1">
        <v>548</v>
      </c>
      <c r="B549" s="2">
        <v>37020</v>
      </c>
      <c r="C549" t="s">
        <v>68</v>
      </c>
      <c r="D549" s="1">
        <v>107</v>
      </c>
      <c r="E549" s="1" t="s">
        <v>432</v>
      </c>
      <c r="F549" s="1">
        <v>138</v>
      </c>
      <c r="H549" s="1">
        <v>132</v>
      </c>
      <c r="I549" s="1">
        <v>12</v>
      </c>
      <c r="J549" s="1">
        <v>3</v>
      </c>
      <c r="K549" s="1">
        <v>81.06</v>
      </c>
      <c r="L549" s="1">
        <v>2</v>
      </c>
      <c r="M549" s="1" t="s">
        <v>11</v>
      </c>
      <c r="N549" s="1" t="s">
        <v>198</v>
      </c>
      <c r="O549" s="1">
        <f t="shared" si="93"/>
        <v>9</v>
      </c>
      <c r="P549" s="1">
        <f t="shared" si="94"/>
        <v>5</v>
      </c>
      <c r="Q549" s="1">
        <f t="shared" si="95"/>
        <v>2001</v>
      </c>
      <c r="R549" s="1">
        <f t="shared" si="96"/>
        <v>4</v>
      </c>
      <c r="S549" s="1" t="str">
        <f t="shared" si="98"/>
        <v>Slow</v>
      </c>
      <c r="T549" s="1" t="str">
        <f t="shared" si="99"/>
        <v>Ok</v>
      </c>
      <c r="U549" s="1" t="b">
        <f t="shared" si="100"/>
        <v>0</v>
      </c>
      <c r="V549" s="1">
        <f t="shared" si="101"/>
        <v>0</v>
      </c>
      <c r="W549" s="1" t="str">
        <f>VLOOKUP(K549,Master!$G$8:$H$12,2,1)</f>
        <v>Slow</v>
      </c>
      <c r="X549" s="1" t="str">
        <f>HLOOKUP(K549,Master!$F$3:$J$4,2,1)</f>
        <v>Slow</v>
      </c>
      <c r="Y549" s="1" t="s">
        <v>681</v>
      </c>
      <c r="Z549" s="1" t="s">
        <v>837</v>
      </c>
      <c r="AA549" s="1">
        <f>SEARCH("(",Sheet7!A549,1)</f>
        <v>10</v>
      </c>
      <c r="AB549" s="1">
        <f>SEARCH(")",Sheet7!A549,1)</f>
        <v>13</v>
      </c>
      <c r="AC549" s="1" t="str">
        <f>MID(Sheet7!A549,SEARCH("(",Sheet7!A549,1)+1,SEARCH(")",Sheet7!A549,1)-SEARCH("(",Sheet7!A549,1)-1)</f>
        <v>SA</v>
      </c>
      <c r="AD549" s="1">
        <f>SEARCH(" ",Sheet7!A549,1)</f>
        <v>3</v>
      </c>
      <c r="AE549" s="1" t="str">
        <f>LEFT(Sheet7!A549,SEARCH(" ",Sheet7!A549,1)-1)</f>
        <v>HH</v>
      </c>
      <c r="AF549" s="1" t="str">
        <f>MID(Sheet7!A549,SEARCH(" ",Sheet7!A549,1)+1,SEARCH("(",Sheet7!A549,1)-SEARCH(" ",Sheet7!A549,1)-2)</f>
        <v>Gibbs</v>
      </c>
      <c r="AG549" s="1">
        <f t="shared" si="102"/>
        <v>5</v>
      </c>
      <c r="AH549" s="1" t="str">
        <f t="shared" si="103"/>
        <v>GIBBS</v>
      </c>
      <c r="AI549" s="1" t="e">
        <f t="shared" si="97"/>
        <v>#N/A</v>
      </c>
    </row>
    <row r="550" spans="1:35" x14ac:dyDescent="0.3">
      <c r="A550" s="1">
        <v>549</v>
      </c>
      <c r="B550" s="2">
        <v>37052</v>
      </c>
      <c r="C550" t="s">
        <v>225</v>
      </c>
      <c r="D550" s="1">
        <v>102</v>
      </c>
      <c r="E550" s="1" t="s">
        <v>432</v>
      </c>
      <c r="F550" s="1">
        <v>153</v>
      </c>
      <c r="H550" s="1">
        <v>116</v>
      </c>
      <c r="I550" s="1">
        <v>9</v>
      </c>
      <c r="J550" s="1">
        <v>2</v>
      </c>
      <c r="K550" s="1">
        <v>87.93</v>
      </c>
      <c r="L550" s="1">
        <v>2</v>
      </c>
      <c r="M550" s="1" t="s">
        <v>34</v>
      </c>
      <c r="N550" s="1" t="s">
        <v>252</v>
      </c>
      <c r="O550" s="1">
        <f t="shared" si="93"/>
        <v>10</v>
      </c>
      <c r="P550" s="1">
        <f t="shared" si="94"/>
        <v>6</v>
      </c>
      <c r="Q550" s="1">
        <f t="shared" si="95"/>
        <v>2001</v>
      </c>
      <c r="R550" s="1">
        <f t="shared" si="96"/>
        <v>1</v>
      </c>
      <c r="S550" s="1" t="str">
        <f t="shared" si="98"/>
        <v>Slow</v>
      </c>
      <c r="T550" s="1" t="str">
        <f t="shared" si="99"/>
        <v>Ok</v>
      </c>
      <c r="U550" s="1" t="b">
        <f t="shared" si="100"/>
        <v>0</v>
      </c>
      <c r="V550" s="1">
        <f t="shared" si="101"/>
        <v>0</v>
      </c>
      <c r="W550" s="1" t="str">
        <f>VLOOKUP(K550,Master!$G$8:$H$12,2,1)</f>
        <v>Slow</v>
      </c>
      <c r="X550" s="1" t="str">
        <f>HLOOKUP(K550,Master!$F$3:$J$4,2,1)</f>
        <v>Slow</v>
      </c>
      <c r="Y550" s="1" t="s">
        <v>650</v>
      </c>
      <c r="Z550" s="1" t="s">
        <v>834</v>
      </c>
      <c r="AA550" s="1">
        <f>SEARCH("(",Sheet7!A550,1)</f>
        <v>12</v>
      </c>
      <c r="AB550" s="1">
        <f>SEARCH(")",Sheet7!A550,1)</f>
        <v>16</v>
      </c>
      <c r="AC550" s="1" t="str">
        <f>MID(Sheet7!A550,SEARCH("(",Sheet7!A550,1)+1,SEARCH(")",Sheet7!A550,1)-SEARCH("(",Sheet7!A550,1)-1)</f>
        <v>Aus</v>
      </c>
      <c r="AD550" s="1">
        <f>SEARCH(" ",Sheet7!A550,1)</f>
        <v>3</v>
      </c>
      <c r="AE550" s="1" t="str">
        <f>LEFT(Sheet7!A550,SEARCH(" ",Sheet7!A550,1)-1)</f>
        <v>RT</v>
      </c>
      <c r="AF550" s="1" t="str">
        <f>MID(Sheet7!A550,SEARCH(" ",Sheet7!A550,1)+1,SEARCH("(",Sheet7!A550,1)-SEARCH(" ",Sheet7!A550,1)-2)</f>
        <v>Ponting</v>
      </c>
      <c r="AG550" s="1">
        <f t="shared" si="102"/>
        <v>7</v>
      </c>
      <c r="AH550" s="1" t="str">
        <f t="shared" si="103"/>
        <v>PONTING</v>
      </c>
      <c r="AI550" s="1" t="str">
        <f t="shared" si="97"/>
        <v>RT Ponting belongs to Australia</v>
      </c>
    </row>
    <row r="551" spans="1:35" x14ac:dyDescent="0.3">
      <c r="A551" s="1">
        <v>550</v>
      </c>
      <c r="B551" s="2">
        <v>37054</v>
      </c>
      <c r="C551" t="s">
        <v>110</v>
      </c>
      <c r="D551" s="1">
        <v>137</v>
      </c>
      <c r="E551" s="1" t="s">
        <v>432</v>
      </c>
      <c r="F551" s="1">
        <v>232</v>
      </c>
      <c r="H551" s="1">
        <v>142</v>
      </c>
      <c r="I551" s="1">
        <v>11</v>
      </c>
      <c r="J551" s="1">
        <v>3</v>
      </c>
      <c r="K551" s="1">
        <v>96.47</v>
      </c>
      <c r="L551" s="1">
        <v>2</v>
      </c>
      <c r="M551" s="1" t="s">
        <v>9</v>
      </c>
      <c r="N551" s="1" t="s">
        <v>259</v>
      </c>
      <c r="O551" s="1">
        <f t="shared" si="93"/>
        <v>12</v>
      </c>
      <c r="P551" s="1">
        <f t="shared" si="94"/>
        <v>6</v>
      </c>
      <c r="Q551" s="1">
        <f t="shared" si="95"/>
        <v>2001</v>
      </c>
      <c r="R551" s="1">
        <f t="shared" si="96"/>
        <v>3</v>
      </c>
      <c r="S551" s="1" t="str">
        <f t="shared" si="98"/>
        <v>Slow</v>
      </c>
      <c r="T551" s="1" t="str">
        <f t="shared" si="99"/>
        <v>Ok</v>
      </c>
      <c r="U551" s="1" t="b">
        <f t="shared" si="100"/>
        <v>0</v>
      </c>
      <c r="V551" s="1">
        <f t="shared" si="101"/>
        <v>0</v>
      </c>
      <c r="W551" s="1" t="str">
        <f>VLOOKUP(K551,Master!$G$8:$H$12,2,1)</f>
        <v>Slow</v>
      </c>
      <c r="X551" s="1" t="str">
        <f>HLOOKUP(K551,Master!$F$3:$J$4,2,1)</f>
        <v>Slow</v>
      </c>
      <c r="Y551" s="1" t="s">
        <v>701</v>
      </c>
      <c r="Z551" s="1" t="s">
        <v>830</v>
      </c>
      <c r="AA551" s="1">
        <f>SEARCH("(",Sheet7!A551,1)</f>
        <v>16</v>
      </c>
      <c r="AB551" s="1">
        <f>SEARCH(")",Sheet7!A551,1)</f>
        <v>20</v>
      </c>
      <c r="AC551" s="1" t="str">
        <f>MID(Sheet7!A551,SEARCH("(",Sheet7!A551,1)+1,SEARCH(")",Sheet7!A551,1)-SEARCH("(",Sheet7!A551,1)-1)</f>
        <v>Eng</v>
      </c>
      <c r="AD551" s="1">
        <f>SEARCH(" ",Sheet7!A551,1)</f>
        <v>3</v>
      </c>
      <c r="AE551" s="1" t="str">
        <f>LEFT(Sheet7!A551,SEARCH(" ",Sheet7!A551,1)-1)</f>
        <v>ME</v>
      </c>
      <c r="AF551" s="1" t="str">
        <f>MID(Sheet7!A551,SEARCH(" ",Sheet7!A551,1)+1,SEARCH("(",Sheet7!A551,1)-SEARCH(" ",Sheet7!A551,1)-2)</f>
        <v>Trescothick</v>
      </c>
      <c r="AG551" s="1">
        <f t="shared" si="102"/>
        <v>11</v>
      </c>
      <c r="AH551" s="1" t="str">
        <f t="shared" si="103"/>
        <v>TRESCOTHICK</v>
      </c>
      <c r="AI551" s="1" t="str">
        <f t="shared" si="97"/>
        <v>ME Trescothick belongs to England</v>
      </c>
    </row>
    <row r="552" spans="1:35" x14ac:dyDescent="0.3">
      <c r="A552" s="1">
        <v>551</v>
      </c>
      <c r="B552" s="2">
        <v>37076</v>
      </c>
      <c r="C552" t="s">
        <v>60</v>
      </c>
      <c r="D552" s="1">
        <v>122</v>
      </c>
      <c r="E552" s="1" t="s">
        <v>430</v>
      </c>
      <c r="F552" s="1">
        <v>210</v>
      </c>
      <c r="H552" s="1">
        <v>131</v>
      </c>
      <c r="I552" s="1">
        <v>12</v>
      </c>
      <c r="J552" s="1">
        <v>1</v>
      </c>
      <c r="K552" s="1">
        <v>93.12</v>
      </c>
      <c r="L552" s="1">
        <v>2</v>
      </c>
      <c r="M552" s="1" t="s">
        <v>11</v>
      </c>
      <c r="N552" s="1" t="s">
        <v>24</v>
      </c>
      <c r="O552" s="1">
        <f t="shared" si="93"/>
        <v>4</v>
      </c>
      <c r="P552" s="1">
        <f t="shared" si="94"/>
        <v>7</v>
      </c>
      <c r="Q552" s="1">
        <f t="shared" si="95"/>
        <v>2001</v>
      </c>
      <c r="R552" s="1">
        <f t="shared" si="96"/>
        <v>4</v>
      </c>
      <c r="S552" s="1" t="str">
        <f t="shared" si="98"/>
        <v>Slow</v>
      </c>
      <c r="T552" s="1" t="str">
        <f t="shared" si="99"/>
        <v>Ok</v>
      </c>
      <c r="U552" s="1" t="b">
        <f t="shared" si="100"/>
        <v>0</v>
      </c>
      <c r="V552" s="1">
        <f t="shared" si="101"/>
        <v>0</v>
      </c>
      <c r="W552" s="1" t="str">
        <f>VLOOKUP(K552,Master!$G$8:$H$12,2,1)</f>
        <v>Slow</v>
      </c>
      <c r="X552" s="1" t="str">
        <f>HLOOKUP(K552,Master!$F$3:$J$4,2,1)</f>
        <v>Slow</v>
      </c>
      <c r="Y552" s="1" t="s">
        <v>635</v>
      </c>
      <c r="Z552" s="1" t="s">
        <v>4</v>
      </c>
      <c r="AA552" s="1">
        <f>SEARCH("(",Sheet7!A552,1)</f>
        <v>14</v>
      </c>
      <c r="AB552" s="1">
        <f>SEARCH(")",Sheet7!A552,1)</f>
        <v>20</v>
      </c>
      <c r="AC552" s="1" t="str">
        <f>MID(Sheet7!A552,SEARCH("(",Sheet7!A552,1)+1,SEARCH(")",Sheet7!A552,1)-SEARCH("(",Sheet7!A552,1)-1)</f>
        <v>India</v>
      </c>
      <c r="AD552" s="1">
        <f>SEARCH(" ",Sheet7!A552,1)</f>
        <v>3</v>
      </c>
      <c r="AE552" s="1" t="str">
        <f>LEFT(Sheet7!A552,SEARCH(" ",Sheet7!A552,1)-1)</f>
        <v>SR</v>
      </c>
      <c r="AF552" s="1" t="str">
        <f>MID(Sheet7!A552,SEARCH(" ",Sheet7!A552,1)+1,SEARCH("(",Sheet7!A552,1)-SEARCH(" ",Sheet7!A552,1)-2)</f>
        <v>Tendulkar</v>
      </c>
      <c r="AG552" s="1">
        <f t="shared" si="102"/>
        <v>9</v>
      </c>
      <c r="AH552" s="1" t="str">
        <f t="shared" si="103"/>
        <v>TENDULKAR</v>
      </c>
      <c r="AI552" s="1" t="e">
        <f t="shared" si="97"/>
        <v>#N/A</v>
      </c>
    </row>
    <row r="553" spans="1:35" x14ac:dyDescent="0.3">
      <c r="A553" s="1">
        <v>552</v>
      </c>
      <c r="B553" s="2">
        <v>37092</v>
      </c>
      <c r="C553" t="s">
        <v>73</v>
      </c>
      <c r="D553" s="1">
        <v>117</v>
      </c>
      <c r="E553" s="1" t="s">
        <v>432</v>
      </c>
      <c r="F553" s="1">
        <v>205</v>
      </c>
      <c r="H553" s="1">
        <v>150</v>
      </c>
      <c r="I553" s="1">
        <v>9</v>
      </c>
      <c r="J553" s="1">
        <v>1</v>
      </c>
      <c r="K553" s="1">
        <v>78</v>
      </c>
      <c r="L553" s="1">
        <v>1</v>
      </c>
      <c r="M553" s="1" t="s">
        <v>4</v>
      </c>
      <c r="N553" s="1" t="s">
        <v>59</v>
      </c>
      <c r="O553" s="1">
        <f t="shared" si="93"/>
        <v>20</v>
      </c>
      <c r="P553" s="1">
        <f t="shared" si="94"/>
        <v>7</v>
      </c>
      <c r="Q553" s="1">
        <f t="shared" si="95"/>
        <v>2001</v>
      </c>
      <c r="R553" s="1">
        <f t="shared" si="96"/>
        <v>6</v>
      </c>
      <c r="S553" s="1" t="str">
        <f t="shared" si="98"/>
        <v>Slow</v>
      </c>
      <c r="T553" s="1" t="str">
        <f t="shared" si="99"/>
        <v>Ok</v>
      </c>
      <c r="U553" s="1" t="b">
        <f t="shared" si="100"/>
        <v>0</v>
      </c>
      <c r="V553" s="1">
        <f t="shared" si="101"/>
        <v>0</v>
      </c>
      <c r="W553" s="1" t="str">
        <f>VLOOKUP(K553,Master!$G$8:$H$12,2,1)</f>
        <v>Slow</v>
      </c>
      <c r="X553" s="1" t="str">
        <f>HLOOKUP(K553,Master!$F$3:$J$4,2,1)</f>
        <v>Slow</v>
      </c>
      <c r="Y553" s="1" t="s">
        <v>649</v>
      </c>
      <c r="Z553" s="1" t="s">
        <v>832</v>
      </c>
      <c r="AA553" s="1">
        <f>SEARCH("(",Sheet7!A553,1)</f>
        <v>10</v>
      </c>
      <c r="AB553" s="1">
        <f>SEARCH(")",Sheet7!A553,1)</f>
        <v>13</v>
      </c>
      <c r="AC553" s="1" t="str">
        <f>MID(Sheet7!A553,SEARCH("(",Sheet7!A553,1)+1,SEARCH(")",Sheet7!A553,1)-SEARCH("(",Sheet7!A553,1)-1)</f>
        <v>NZ</v>
      </c>
      <c r="AD553" s="1">
        <f>SEARCH(" ",Sheet7!A553,1)</f>
        <v>3</v>
      </c>
      <c r="AE553" s="1" t="str">
        <f>LEFT(Sheet7!A553,SEARCH(" ",Sheet7!A553,1)-1)</f>
        <v>NJ</v>
      </c>
      <c r="AF553" s="1" t="str">
        <f>MID(Sheet7!A553,SEARCH(" ",Sheet7!A553,1)+1,SEARCH("(",Sheet7!A553,1)-SEARCH(" ",Sheet7!A553,1)-2)</f>
        <v>Astle</v>
      </c>
      <c r="AG553" s="1">
        <f t="shared" si="102"/>
        <v>5</v>
      </c>
      <c r="AH553" s="1" t="str">
        <f t="shared" si="103"/>
        <v>ASTLE</v>
      </c>
      <c r="AI553" s="1" t="str">
        <f t="shared" si="97"/>
        <v>NJ Astle belongs to New Zealand</v>
      </c>
    </row>
    <row r="554" spans="1:35" x14ac:dyDescent="0.3">
      <c r="A554" s="1">
        <v>553</v>
      </c>
      <c r="B554" s="2">
        <v>37105</v>
      </c>
      <c r="C554" t="s">
        <v>73</v>
      </c>
      <c r="D554" s="1">
        <v>108</v>
      </c>
      <c r="E554" s="1" t="s">
        <v>432</v>
      </c>
      <c r="F554" s="1">
        <v>198</v>
      </c>
      <c r="H554" s="1">
        <v>143</v>
      </c>
      <c r="I554" s="1">
        <v>9</v>
      </c>
      <c r="J554" s="1">
        <v>0</v>
      </c>
      <c r="K554" s="1">
        <v>75.52</v>
      </c>
      <c r="L554" s="1">
        <v>1</v>
      </c>
      <c r="M554" s="1" t="s">
        <v>4</v>
      </c>
      <c r="N554" s="1" t="s">
        <v>242</v>
      </c>
      <c r="O554" s="1">
        <f t="shared" si="93"/>
        <v>2</v>
      </c>
      <c r="P554" s="1">
        <f t="shared" si="94"/>
        <v>8</v>
      </c>
      <c r="Q554" s="1">
        <f t="shared" si="95"/>
        <v>2001</v>
      </c>
      <c r="R554" s="1">
        <f t="shared" si="96"/>
        <v>5</v>
      </c>
      <c r="S554" s="1" t="str">
        <f t="shared" si="98"/>
        <v>Slow</v>
      </c>
      <c r="T554" s="1" t="str">
        <f t="shared" si="99"/>
        <v>Ok</v>
      </c>
      <c r="U554" s="1" t="b">
        <f t="shared" si="100"/>
        <v>0</v>
      </c>
      <c r="V554" s="1">
        <f t="shared" si="101"/>
        <v>0</v>
      </c>
      <c r="W554" s="1" t="str">
        <f>VLOOKUP(K554,Master!$G$8:$H$12,2,1)</f>
        <v>Slow</v>
      </c>
      <c r="X554" s="1" t="str">
        <f>HLOOKUP(K554,Master!$F$3:$J$4,2,1)</f>
        <v>Slow</v>
      </c>
      <c r="Y554" s="1" t="s">
        <v>649</v>
      </c>
      <c r="Z554" s="1" t="s">
        <v>832</v>
      </c>
      <c r="AA554" s="1">
        <f>SEARCH("(",Sheet7!A554,1)</f>
        <v>10</v>
      </c>
      <c r="AB554" s="1">
        <f>SEARCH(")",Sheet7!A554,1)</f>
        <v>13</v>
      </c>
      <c r="AC554" s="1" t="str">
        <f>MID(Sheet7!A554,SEARCH("(",Sheet7!A554,1)+1,SEARCH(")",Sheet7!A554,1)-SEARCH("(",Sheet7!A554,1)-1)</f>
        <v>NZ</v>
      </c>
      <c r="AD554" s="1">
        <f>SEARCH(" ",Sheet7!A554,1)</f>
        <v>3</v>
      </c>
      <c r="AE554" s="1" t="str">
        <f>LEFT(Sheet7!A554,SEARCH(" ",Sheet7!A554,1)-1)</f>
        <v>NJ</v>
      </c>
      <c r="AF554" s="1" t="str">
        <f>MID(Sheet7!A554,SEARCH(" ",Sheet7!A554,1)+1,SEARCH("(",Sheet7!A554,1)-SEARCH(" ",Sheet7!A554,1)-2)</f>
        <v>Astle</v>
      </c>
      <c r="AG554" s="1">
        <f t="shared" si="102"/>
        <v>5</v>
      </c>
      <c r="AH554" s="1" t="str">
        <f t="shared" si="103"/>
        <v>ASTLE</v>
      </c>
      <c r="AI554" s="1" t="str">
        <f t="shared" si="97"/>
        <v>NJ Astle belongs to New Zealand</v>
      </c>
    </row>
    <row r="555" spans="1:35" x14ac:dyDescent="0.3">
      <c r="A555" s="1">
        <v>554</v>
      </c>
      <c r="B555" s="2">
        <v>37105</v>
      </c>
      <c r="C555" t="s">
        <v>213</v>
      </c>
      <c r="D555" s="1">
        <v>100</v>
      </c>
      <c r="E555" s="1" t="s">
        <v>432</v>
      </c>
      <c r="F555" s="1">
        <v>97</v>
      </c>
      <c r="H555" s="1">
        <v>70</v>
      </c>
      <c r="I555" s="1">
        <v>19</v>
      </c>
      <c r="J555" s="1">
        <v>1</v>
      </c>
      <c r="K555" s="1">
        <v>142.85</v>
      </c>
      <c r="L555" s="1">
        <v>2</v>
      </c>
      <c r="M555" s="1" t="s">
        <v>31</v>
      </c>
      <c r="N555" s="1" t="s">
        <v>242</v>
      </c>
      <c r="O555" s="1">
        <f t="shared" si="93"/>
        <v>2</v>
      </c>
      <c r="P555" s="1">
        <f t="shared" si="94"/>
        <v>8</v>
      </c>
      <c r="Q555" s="1">
        <f t="shared" si="95"/>
        <v>2001</v>
      </c>
      <c r="R555" s="1">
        <f t="shared" si="96"/>
        <v>5</v>
      </c>
      <c r="S555" s="1" t="str">
        <f t="shared" si="98"/>
        <v>Ok</v>
      </c>
      <c r="T555" s="1" t="str">
        <f t="shared" si="99"/>
        <v>Ok</v>
      </c>
      <c r="U555" s="1" t="b">
        <f t="shared" si="100"/>
        <v>0</v>
      </c>
      <c r="V555" s="1">
        <f t="shared" si="101"/>
        <v>0</v>
      </c>
      <c r="W555" s="1" t="str">
        <f>VLOOKUP(K555,Master!$G$8:$H$12,2,1)</f>
        <v>Ok</v>
      </c>
      <c r="X555" s="1" t="str">
        <f>HLOOKUP(K555,Master!$F$3:$J$4,2,1)</f>
        <v>Ok</v>
      </c>
      <c r="Y555" s="1" t="s">
        <v>702</v>
      </c>
      <c r="Z555" s="1" t="s">
        <v>4</v>
      </c>
      <c r="AA555" s="1">
        <f>SEARCH("(",Sheet7!A555,1)</f>
        <v>10</v>
      </c>
      <c r="AB555" s="1">
        <f>SEARCH(")",Sheet7!A555,1)</f>
        <v>16</v>
      </c>
      <c r="AC555" s="1" t="str">
        <f>MID(Sheet7!A555,SEARCH("(",Sheet7!A555,1)+1,SEARCH(")",Sheet7!A555,1)-SEARCH("(",Sheet7!A555,1)-1)</f>
        <v>India</v>
      </c>
      <c r="AD555" s="1">
        <f>SEARCH(" ",Sheet7!A555,1)</f>
        <v>2</v>
      </c>
      <c r="AE555" s="1" t="str">
        <f>LEFT(Sheet7!A555,SEARCH(" ",Sheet7!A555,1)-1)</f>
        <v>V</v>
      </c>
      <c r="AF555" s="1" t="str">
        <f>MID(Sheet7!A555,SEARCH(" ",Sheet7!A555,1)+1,SEARCH("(",Sheet7!A555,1)-SEARCH(" ",Sheet7!A555,1)-2)</f>
        <v>Sehwag</v>
      </c>
      <c r="AG555" s="1">
        <f t="shared" si="102"/>
        <v>6</v>
      </c>
      <c r="AH555" s="1" t="str">
        <f t="shared" si="103"/>
        <v>SEHWAG</v>
      </c>
      <c r="AI555" s="1" t="e">
        <f t="shared" si="97"/>
        <v>#N/A</v>
      </c>
    </row>
    <row r="556" spans="1:35" x14ac:dyDescent="0.3">
      <c r="A556" s="1">
        <v>555</v>
      </c>
      <c r="B556" s="2">
        <v>37118</v>
      </c>
      <c r="C556" t="s">
        <v>229</v>
      </c>
      <c r="D556" s="1">
        <v>152</v>
      </c>
      <c r="E556" s="1" t="s">
        <v>432</v>
      </c>
      <c r="F556" s="1" t="s">
        <v>214</v>
      </c>
      <c r="H556" s="1">
        <v>150</v>
      </c>
      <c r="I556" s="1">
        <v>17</v>
      </c>
      <c r="J556" s="1">
        <v>1</v>
      </c>
      <c r="K556" s="1">
        <v>101.33</v>
      </c>
      <c r="L556" s="1">
        <v>1</v>
      </c>
      <c r="M556" s="1" t="s">
        <v>434</v>
      </c>
      <c r="N556" s="1" t="s">
        <v>51</v>
      </c>
      <c r="O556" s="1">
        <f t="shared" si="93"/>
        <v>15</v>
      </c>
      <c r="P556" s="1">
        <f t="shared" si="94"/>
        <v>8</v>
      </c>
      <c r="Q556" s="1">
        <f t="shared" si="95"/>
        <v>2001</v>
      </c>
      <c r="R556" s="1">
        <f t="shared" si="96"/>
        <v>4</v>
      </c>
      <c r="S556" s="1" t="str">
        <f t="shared" si="98"/>
        <v>Ok</v>
      </c>
      <c r="T556" s="1" t="str">
        <f t="shared" si="99"/>
        <v>Ok</v>
      </c>
      <c r="U556" s="1" t="b">
        <f t="shared" si="100"/>
        <v>0</v>
      </c>
      <c r="V556" s="1">
        <f t="shared" si="101"/>
        <v>0</v>
      </c>
      <c r="W556" s="1" t="str">
        <f>VLOOKUP(K556,Master!$G$8:$H$12,2,1)</f>
        <v>Ok</v>
      </c>
      <c r="X556" s="1" t="str">
        <f>HLOOKUP(K556,Master!$F$3:$J$4,2,1)</f>
        <v>Ok</v>
      </c>
      <c r="Y556" s="1" t="s">
        <v>703</v>
      </c>
      <c r="Z556" s="1" t="s">
        <v>831</v>
      </c>
      <c r="AA556" s="1">
        <f>SEARCH("(",Sheet7!A556,1)</f>
        <v>10</v>
      </c>
      <c r="AB556" s="1">
        <f>SEARCH(")",Sheet7!A556,1)</f>
        <v>13</v>
      </c>
      <c r="AC556" s="1" t="str">
        <f>MID(Sheet7!A556,SEARCH("(",Sheet7!A556,1)+1,SEARCH(")",Sheet7!A556,1)-SEARCH("(",Sheet7!A556,1)-1)</f>
        <v>WI</v>
      </c>
      <c r="AD556" s="1">
        <f>SEARCH(" ",Sheet7!A556,1)</f>
        <v>3</v>
      </c>
      <c r="AE556" s="1" t="str">
        <f>LEFT(Sheet7!A556,SEARCH(" ",Sheet7!A556,1)-1)</f>
        <v>CH</v>
      </c>
      <c r="AF556" s="1" t="str">
        <f>MID(Sheet7!A556,SEARCH(" ",Sheet7!A556,1)+1,SEARCH("(",Sheet7!A556,1)-SEARCH(" ",Sheet7!A556,1)-2)</f>
        <v>Gayle</v>
      </c>
      <c r="AG556" s="1">
        <f t="shared" si="102"/>
        <v>5</v>
      </c>
      <c r="AH556" s="1" t="str">
        <f t="shared" si="103"/>
        <v>GAYLE</v>
      </c>
      <c r="AI556" s="1" t="str">
        <f t="shared" si="97"/>
        <v>CH Gayle belongs to West Indies</v>
      </c>
    </row>
    <row r="557" spans="1:35" x14ac:dyDescent="0.3">
      <c r="A557" s="1">
        <v>556</v>
      </c>
      <c r="B557" s="2">
        <v>37157</v>
      </c>
      <c r="C557" t="s">
        <v>68</v>
      </c>
      <c r="D557" s="1">
        <v>125</v>
      </c>
      <c r="E557" s="1" t="s">
        <v>432</v>
      </c>
      <c r="F557" s="1">
        <v>151</v>
      </c>
      <c r="H557" s="1">
        <v>112</v>
      </c>
      <c r="I557" s="1">
        <v>15</v>
      </c>
      <c r="J557" s="1">
        <v>2</v>
      </c>
      <c r="K557" s="1">
        <v>111.6</v>
      </c>
      <c r="L557" s="1">
        <v>1</v>
      </c>
      <c r="M557" s="1" t="s">
        <v>7</v>
      </c>
      <c r="N557" s="1" t="s">
        <v>8</v>
      </c>
      <c r="O557" s="1">
        <f t="shared" si="93"/>
        <v>23</v>
      </c>
      <c r="P557" s="1">
        <f t="shared" si="94"/>
        <v>9</v>
      </c>
      <c r="Q557" s="1">
        <f t="shared" si="95"/>
        <v>2001</v>
      </c>
      <c r="R557" s="1">
        <f t="shared" si="96"/>
        <v>1</v>
      </c>
      <c r="S557" s="1" t="str">
        <f t="shared" si="98"/>
        <v>Ok</v>
      </c>
      <c r="T557" s="1" t="str">
        <f t="shared" si="99"/>
        <v>Ok</v>
      </c>
      <c r="U557" s="1" t="b">
        <f t="shared" si="100"/>
        <v>0</v>
      </c>
      <c r="V557" s="1">
        <f t="shared" si="101"/>
        <v>0</v>
      </c>
      <c r="W557" s="1" t="str">
        <f>VLOOKUP(K557,Master!$G$8:$H$12,2,1)</f>
        <v>Ok</v>
      </c>
      <c r="X557" s="1" t="str">
        <f>HLOOKUP(K557,Master!$F$3:$J$4,2,1)</f>
        <v>Ok</v>
      </c>
      <c r="Y557" s="1" t="s">
        <v>681</v>
      </c>
      <c r="Z557" s="1" t="s">
        <v>837</v>
      </c>
      <c r="AA557" s="1">
        <f>SEARCH("(",Sheet7!A557,1)</f>
        <v>10</v>
      </c>
      <c r="AB557" s="1">
        <f>SEARCH(")",Sheet7!A557,1)</f>
        <v>13</v>
      </c>
      <c r="AC557" s="1" t="str">
        <f>MID(Sheet7!A557,SEARCH("(",Sheet7!A557,1)+1,SEARCH(")",Sheet7!A557,1)-SEARCH("(",Sheet7!A557,1)-1)</f>
        <v>SA</v>
      </c>
      <c r="AD557" s="1">
        <f>SEARCH(" ",Sheet7!A557,1)</f>
        <v>3</v>
      </c>
      <c r="AE557" s="1" t="str">
        <f>LEFT(Sheet7!A557,SEARCH(" ",Sheet7!A557,1)-1)</f>
        <v>HH</v>
      </c>
      <c r="AF557" s="1" t="str">
        <f>MID(Sheet7!A557,SEARCH(" ",Sheet7!A557,1)+1,SEARCH("(",Sheet7!A557,1)-SEARCH(" ",Sheet7!A557,1)-2)</f>
        <v>Gibbs</v>
      </c>
      <c r="AG557" s="1">
        <f t="shared" si="102"/>
        <v>5</v>
      </c>
      <c r="AH557" s="1" t="str">
        <f t="shared" si="103"/>
        <v>GIBBS</v>
      </c>
      <c r="AI557" s="1" t="e">
        <f t="shared" si="97"/>
        <v>#N/A</v>
      </c>
    </row>
    <row r="558" spans="1:35" x14ac:dyDescent="0.3">
      <c r="A558" s="1">
        <v>557</v>
      </c>
      <c r="B558" s="2">
        <v>37169</v>
      </c>
      <c r="C558" t="s">
        <v>75</v>
      </c>
      <c r="D558" s="1">
        <v>133</v>
      </c>
      <c r="E558" s="1" t="s">
        <v>430</v>
      </c>
      <c r="F558" s="1">
        <v>205</v>
      </c>
      <c r="H558" s="1">
        <v>155</v>
      </c>
      <c r="I558" s="1">
        <v>13</v>
      </c>
      <c r="J558" s="1">
        <v>0</v>
      </c>
      <c r="K558" s="1">
        <v>85.8</v>
      </c>
      <c r="L558" s="1">
        <v>2</v>
      </c>
      <c r="M558" s="1" t="s">
        <v>4</v>
      </c>
      <c r="N558" s="1" t="s">
        <v>28</v>
      </c>
      <c r="O558" s="1">
        <f t="shared" si="93"/>
        <v>5</v>
      </c>
      <c r="P558" s="1">
        <f t="shared" si="94"/>
        <v>10</v>
      </c>
      <c r="Q558" s="1">
        <f t="shared" si="95"/>
        <v>2001</v>
      </c>
      <c r="R558" s="1">
        <f t="shared" si="96"/>
        <v>6</v>
      </c>
      <c r="S558" s="1" t="str">
        <f t="shared" si="98"/>
        <v>Slow</v>
      </c>
      <c r="T558" s="1" t="str">
        <f t="shared" si="99"/>
        <v>Ok</v>
      </c>
      <c r="U558" s="1" t="b">
        <f t="shared" si="100"/>
        <v>0</v>
      </c>
      <c r="V558" s="1">
        <f t="shared" si="101"/>
        <v>0</v>
      </c>
      <c r="W558" s="1" t="str">
        <f>VLOOKUP(K558,Master!$G$8:$H$12,2,1)</f>
        <v>Slow</v>
      </c>
      <c r="X558" s="1" t="str">
        <f>HLOOKUP(K558,Master!$F$3:$J$4,2,1)</f>
        <v>Slow</v>
      </c>
      <c r="Y558" s="1" t="s">
        <v>632</v>
      </c>
      <c r="Z558" s="1" t="s">
        <v>837</v>
      </c>
      <c r="AA558" s="1">
        <f>SEARCH("(",Sheet7!A558,1)</f>
        <v>11</v>
      </c>
      <c r="AB558" s="1">
        <f>SEARCH(")",Sheet7!A558,1)</f>
        <v>14</v>
      </c>
      <c r="AC558" s="1" t="str">
        <f>MID(Sheet7!A558,SEARCH("(",Sheet7!A558,1)+1,SEARCH(")",Sheet7!A558,1)-SEARCH("(",Sheet7!A558,1)-1)</f>
        <v>SA</v>
      </c>
      <c r="AD558" s="1">
        <f>SEARCH(" ",Sheet7!A558,1)</f>
        <v>2</v>
      </c>
      <c r="AE558" s="1" t="str">
        <f>LEFT(Sheet7!A558,SEARCH(" ",Sheet7!A558,1)-1)</f>
        <v>G</v>
      </c>
      <c r="AF558" s="1" t="str">
        <f>MID(Sheet7!A558,SEARCH(" ",Sheet7!A558,1)+1,SEARCH("(",Sheet7!A558,1)-SEARCH(" ",Sheet7!A558,1)-2)</f>
        <v>Kirsten</v>
      </c>
      <c r="AG558" s="1">
        <f t="shared" si="102"/>
        <v>7</v>
      </c>
      <c r="AH558" s="1" t="str">
        <f t="shared" si="103"/>
        <v>KIRSTEN</v>
      </c>
      <c r="AI558" s="1" t="e">
        <f t="shared" si="97"/>
        <v>#N/A</v>
      </c>
    </row>
    <row r="559" spans="1:35" x14ac:dyDescent="0.3">
      <c r="A559" s="1">
        <v>558</v>
      </c>
      <c r="B559" s="2">
        <v>37169</v>
      </c>
      <c r="C559" t="s">
        <v>218</v>
      </c>
      <c r="D559" s="1">
        <v>127</v>
      </c>
      <c r="E559" s="1" t="s">
        <v>432</v>
      </c>
      <c r="F559" s="1">
        <v>150</v>
      </c>
      <c r="H559" s="1">
        <v>126</v>
      </c>
      <c r="I559" s="1">
        <v>14</v>
      </c>
      <c r="J559" s="1">
        <v>5</v>
      </c>
      <c r="K559" s="1">
        <v>100.79</v>
      </c>
      <c r="L559" s="1">
        <v>1</v>
      </c>
      <c r="M559" s="1" t="s">
        <v>15</v>
      </c>
      <c r="N559" s="1" t="s">
        <v>28</v>
      </c>
      <c r="O559" s="1">
        <f t="shared" si="93"/>
        <v>5</v>
      </c>
      <c r="P559" s="1">
        <f t="shared" si="94"/>
        <v>10</v>
      </c>
      <c r="Q559" s="1">
        <f t="shared" si="95"/>
        <v>2001</v>
      </c>
      <c r="R559" s="1">
        <f t="shared" si="96"/>
        <v>6</v>
      </c>
      <c r="S559" s="1" t="str">
        <f t="shared" si="98"/>
        <v>Ok</v>
      </c>
      <c r="T559" s="1" t="str">
        <f t="shared" si="99"/>
        <v>Ok</v>
      </c>
      <c r="U559" s="1" t="b">
        <f t="shared" si="100"/>
        <v>0</v>
      </c>
      <c r="V559" s="1">
        <f t="shared" si="101"/>
        <v>0</v>
      </c>
      <c r="W559" s="1" t="str">
        <f>VLOOKUP(K559,Master!$G$8:$H$12,2,1)</f>
        <v>Ok</v>
      </c>
      <c r="X559" s="1" t="str">
        <f>HLOOKUP(K559,Master!$F$3:$J$4,2,1)</f>
        <v>Ok</v>
      </c>
      <c r="Y559" s="1" t="s">
        <v>665</v>
      </c>
      <c r="Z559" s="1" t="s">
        <v>4</v>
      </c>
      <c r="AA559" s="1">
        <f>SEARCH("(",Sheet7!A559,1)</f>
        <v>12</v>
      </c>
      <c r="AB559" s="1">
        <f>SEARCH(")",Sheet7!A559,1)</f>
        <v>18</v>
      </c>
      <c r="AC559" s="1" t="str">
        <f>MID(Sheet7!A559,SEARCH("(",Sheet7!A559,1)+1,SEARCH(")",Sheet7!A559,1)-SEARCH("(",Sheet7!A559,1)-1)</f>
        <v>India</v>
      </c>
      <c r="AD559" s="1">
        <f>SEARCH(" ",Sheet7!A559,1)</f>
        <v>3</v>
      </c>
      <c r="AE559" s="1" t="str">
        <f>LEFT(Sheet7!A559,SEARCH(" ",Sheet7!A559,1)-1)</f>
        <v>SC</v>
      </c>
      <c r="AF559" s="1" t="str">
        <f>MID(Sheet7!A559,SEARCH(" ",Sheet7!A559,1)+1,SEARCH("(",Sheet7!A559,1)-SEARCH(" ",Sheet7!A559,1)-2)</f>
        <v>Ganguly</v>
      </c>
      <c r="AG559" s="1">
        <f t="shared" si="102"/>
        <v>7</v>
      </c>
      <c r="AH559" s="1" t="str">
        <f t="shared" si="103"/>
        <v>GANGULY</v>
      </c>
      <c r="AI559" s="1" t="e">
        <f t="shared" si="97"/>
        <v>#N/A</v>
      </c>
    </row>
    <row r="560" spans="1:35" x14ac:dyDescent="0.3">
      <c r="A560" s="1">
        <v>559</v>
      </c>
      <c r="B560" s="2">
        <v>37169</v>
      </c>
      <c r="C560" t="s">
        <v>60</v>
      </c>
      <c r="D560" s="1">
        <v>101</v>
      </c>
      <c r="E560" s="1" t="s">
        <v>432</v>
      </c>
      <c r="F560" s="1">
        <v>209</v>
      </c>
      <c r="H560" s="1">
        <v>129</v>
      </c>
      <c r="I560" s="1">
        <v>9</v>
      </c>
      <c r="J560" s="1">
        <v>0</v>
      </c>
      <c r="K560" s="1">
        <v>78.290000000000006</v>
      </c>
      <c r="L560" s="1">
        <v>1</v>
      </c>
      <c r="M560" s="1" t="s">
        <v>15</v>
      </c>
      <c r="N560" s="1" t="s">
        <v>28</v>
      </c>
      <c r="O560" s="1">
        <f t="shared" si="93"/>
        <v>5</v>
      </c>
      <c r="P560" s="1">
        <f t="shared" si="94"/>
        <v>10</v>
      </c>
      <c r="Q560" s="1">
        <f t="shared" si="95"/>
        <v>2001</v>
      </c>
      <c r="R560" s="1">
        <f t="shared" si="96"/>
        <v>6</v>
      </c>
      <c r="S560" s="1" t="str">
        <f t="shared" si="98"/>
        <v>Slow</v>
      </c>
      <c r="T560" s="1" t="str">
        <f t="shared" si="99"/>
        <v>Ok</v>
      </c>
      <c r="U560" s="1" t="b">
        <f t="shared" si="100"/>
        <v>0</v>
      </c>
      <c r="V560" s="1">
        <f t="shared" si="101"/>
        <v>0</v>
      </c>
      <c r="W560" s="1" t="str">
        <f>VLOOKUP(K560,Master!$G$8:$H$12,2,1)</f>
        <v>Slow</v>
      </c>
      <c r="X560" s="1" t="str">
        <f>HLOOKUP(K560,Master!$F$3:$J$4,2,1)</f>
        <v>Slow</v>
      </c>
      <c r="Y560" s="1" t="s">
        <v>635</v>
      </c>
      <c r="Z560" s="1" t="s">
        <v>4</v>
      </c>
      <c r="AA560" s="1">
        <f>SEARCH("(",Sheet7!A560,1)</f>
        <v>14</v>
      </c>
      <c r="AB560" s="1">
        <f>SEARCH(")",Sheet7!A560,1)</f>
        <v>20</v>
      </c>
      <c r="AC560" s="1" t="str">
        <f>MID(Sheet7!A560,SEARCH("(",Sheet7!A560,1)+1,SEARCH(")",Sheet7!A560,1)-SEARCH("(",Sheet7!A560,1)-1)</f>
        <v>India</v>
      </c>
      <c r="AD560" s="1">
        <f>SEARCH(" ",Sheet7!A560,1)</f>
        <v>3</v>
      </c>
      <c r="AE560" s="1" t="str">
        <f>LEFT(Sheet7!A560,SEARCH(" ",Sheet7!A560,1)-1)</f>
        <v>SR</v>
      </c>
      <c r="AF560" s="1" t="str">
        <f>MID(Sheet7!A560,SEARCH(" ",Sheet7!A560,1)+1,SEARCH("(",Sheet7!A560,1)-SEARCH(" ",Sheet7!A560,1)-2)</f>
        <v>Tendulkar</v>
      </c>
      <c r="AG560" s="1">
        <f t="shared" si="102"/>
        <v>9</v>
      </c>
      <c r="AH560" s="1" t="str">
        <f t="shared" si="103"/>
        <v>TENDULKAR</v>
      </c>
      <c r="AI560" s="1" t="e">
        <f t="shared" si="97"/>
        <v>#N/A</v>
      </c>
    </row>
    <row r="561" spans="1:35" x14ac:dyDescent="0.3">
      <c r="A561" s="1">
        <v>560</v>
      </c>
      <c r="B561" s="2">
        <v>37171</v>
      </c>
      <c r="C561" t="s">
        <v>76</v>
      </c>
      <c r="D561" s="1">
        <v>142</v>
      </c>
      <c r="E561" s="1" t="s">
        <v>430</v>
      </c>
      <c r="F561" s="1">
        <v>204</v>
      </c>
      <c r="H561" s="1">
        <v>128</v>
      </c>
      <c r="I561" s="1">
        <v>16</v>
      </c>
      <c r="J561" s="1">
        <v>1</v>
      </c>
      <c r="K561" s="1">
        <v>110.93</v>
      </c>
      <c r="L561" s="1">
        <v>1</v>
      </c>
      <c r="M561" s="1" t="s">
        <v>34</v>
      </c>
      <c r="N561" s="1" t="s">
        <v>24</v>
      </c>
      <c r="O561" s="1">
        <f t="shared" si="93"/>
        <v>7</v>
      </c>
      <c r="P561" s="1">
        <f t="shared" si="94"/>
        <v>10</v>
      </c>
      <c r="Q561" s="1">
        <f t="shared" si="95"/>
        <v>2001</v>
      </c>
      <c r="R561" s="1">
        <f t="shared" si="96"/>
        <v>1</v>
      </c>
      <c r="S561" s="1" t="str">
        <f t="shared" si="98"/>
        <v>Ok</v>
      </c>
      <c r="T561" s="1" t="str">
        <f t="shared" si="99"/>
        <v>Ok</v>
      </c>
      <c r="U561" s="1" t="b">
        <f t="shared" si="100"/>
        <v>0</v>
      </c>
      <c r="V561" s="1">
        <f t="shared" si="101"/>
        <v>0</v>
      </c>
      <c r="W561" s="1" t="str">
        <f>VLOOKUP(K561,Master!$G$8:$H$12,2,1)</f>
        <v>Ok</v>
      </c>
      <c r="X561" s="1" t="str">
        <f>HLOOKUP(K561,Master!$F$3:$J$4,2,1)</f>
        <v>Ok</v>
      </c>
      <c r="Y561" s="1" t="s">
        <v>619</v>
      </c>
      <c r="Z561" s="1" t="s">
        <v>836</v>
      </c>
      <c r="AA561" s="1">
        <f>SEARCH("(",Sheet7!A561,1)</f>
        <v>10</v>
      </c>
      <c r="AB561" s="1">
        <f>SEARCH(")",Sheet7!A561,1)</f>
        <v>14</v>
      </c>
      <c r="AC561" s="1" t="str">
        <f>MID(Sheet7!A561,SEARCH("(",Sheet7!A561,1)+1,SEARCH(")",Sheet7!A561,1)-SEARCH("(",Sheet7!A561,1)-1)</f>
        <v>Zim</v>
      </c>
      <c r="AD561" s="1">
        <f>SEARCH(" ",Sheet7!A561,1)</f>
        <v>2</v>
      </c>
      <c r="AE561" s="1" t="str">
        <f>LEFT(Sheet7!A561,SEARCH(" ",Sheet7!A561,1)-1)</f>
        <v>A</v>
      </c>
      <c r="AF561" s="1" t="str">
        <f>MID(Sheet7!A561,SEARCH(" ",Sheet7!A561,1)+1,SEARCH("(",Sheet7!A561,1)-SEARCH(" ",Sheet7!A561,1)-2)</f>
        <v>Flower</v>
      </c>
      <c r="AG561" s="1">
        <f t="shared" si="102"/>
        <v>6</v>
      </c>
      <c r="AH561" s="1" t="str">
        <f t="shared" si="103"/>
        <v>FLOWER</v>
      </c>
      <c r="AI561" s="1" t="e">
        <f t="shared" si="97"/>
        <v>#N/A</v>
      </c>
    </row>
    <row r="562" spans="1:35" x14ac:dyDescent="0.3">
      <c r="A562" s="1">
        <v>561</v>
      </c>
      <c r="B562" s="2">
        <v>37177</v>
      </c>
      <c r="C562" t="s">
        <v>80</v>
      </c>
      <c r="D562" s="1">
        <v>104</v>
      </c>
      <c r="E562" s="1" t="s">
        <v>432</v>
      </c>
      <c r="F562" s="1">
        <v>187</v>
      </c>
      <c r="H562" s="1">
        <v>137</v>
      </c>
      <c r="I562" s="1">
        <v>9</v>
      </c>
      <c r="J562" s="1">
        <v>0</v>
      </c>
      <c r="K562" s="1">
        <v>75.91</v>
      </c>
      <c r="L562" s="1">
        <v>1</v>
      </c>
      <c r="M562" s="1" t="s">
        <v>34</v>
      </c>
      <c r="N562" s="1" t="s">
        <v>8</v>
      </c>
      <c r="O562" s="1">
        <f t="shared" si="93"/>
        <v>13</v>
      </c>
      <c r="P562" s="1">
        <f t="shared" si="94"/>
        <v>10</v>
      </c>
      <c r="Q562" s="1">
        <f t="shared" si="95"/>
        <v>2001</v>
      </c>
      <c r="R562" s="1">
        <f t="shared" si="96"/>
        <v>7</v>
      </c>
      <c r="S562" s="1" t="str">
        <f t="shared" si="98"/>
        <v>Slow</v>
      </c>
      <c r="T562" s="1" t="str">
        <f t="shared" si="99"/>
        <v>Ok</v>
      </c>
      <c r="U562" s="1" t="b">
        <f t="shared" si="100"/>
        <v>0</v>
      </c>
      <c r="V562" s="1">
        <f t="shared" si="101"/>
        <v>0</v>
      </c>
      <c r="W562" s="1" t="str">
        <f>VLOOKUP(K562,Master!$G$8:$H$12,2,1)</f>
        <v>Slow</v>
      </c>
      <c r="X562" s="1" t="str">
        <f>HLOOKUP(K562,Master!$F$3:$J$4,2,1)</f>
        <v>Slow</v>
      </c>
      <c r="Y562" s="1" t="s">
        <v>672</v>
      </c>
      <c r="Z562" s="1" t="s">
        <v>836</v>
      </c>
      <c r="AA562" s="1">
        <f>SEARCH("(",Sheet7!A562,1)</f>
        <v>11</v>
      </c>
      <c r="AB562" s="1">
        <f>SEARCH(")",Sheet7!A562,1)</f>
        <v>15</v>
      </c>
      <c r="AC562" s="1" t="str">
        <f>MID(Sheet7!A562,SEARCH("(",Sheet7!A562,1)+1,SEARCH(")",Sheet7!A562,1)-SEARCH("(",Sheet7!A562,1)-1)</f>
        <v>Zim</v>
      </c>
      <c r="AD562" s="1">
        <f>SEARCH(" ",Sheet7!A562,1)</f>
        <v>3</v>
      </c>
      <c r="AE562" s="1" t="str">
        <f>LEFT(Sheet7!A562,SEARCH(" ",Sheet7!A562,1)-1)</f>
        <v>GW</v>
      </c>
      <c r="AF562" s="1" t="str">
        <f>MID(Sheet7!A562,SEARCH(" ",Sheet7!A562,1)+1,SEARCH("(",Sheet7!A562,1)-SEARCH(" ",Sheet7!A562,1)-2)</f>
        <v>Flower</v>
      </c>
      <c r="AG562" s="1">
        <f t="shared" si="102"/>
        <v>6</v>
      </c>
      <c r="AH562" s="1" t="str">
        <f t="shared" si="103"/>
        <v>FLOWER</v>
      </c>
      <c r="AI562" s="1" t="e">
        <f t="shared" si="97"/>
        <v>#N/A</v>
      </c>
    </row>
    <row r="563" spans="1:35" x14ac:dyDescent="0.3">
      <c r="A563" s="1">
        <v>562</v>
      </c>
      <c r="B563" s="2">
        <v>37186</v>
      </c>
      <c r="C563" t="s">
        <v>196</v>
      </c>
      <c r="D563" s="1">
        <v>131</v>
      </c>
      <c r="E563" s="1" t="s">
        <v>430</v>
      </c>
      <c r="F563" s="1">
        <v>169</v>
      </c>
      <c r="H563" s="1">
        <v>121</v>
      </c>
      <c r="I563" s="1">
        <v>8</v>
      </c>
      <c r="J563" s="1">
        <v>3</v>
      </c>
      <c r="K563" s="1">
        <v>108.26</v>
      </c>
      <c r="L563" s="1">
        <v>1</v>
      </c>
      <c r="M563" s="1" t="s">
        <v>434</v>
      </c>
      <c r="N563" s="1" t="s">
        <v>269</v>
      </c>
      <c r="O563" s="1">
        <f t="shared" si="93"/>
        <v>22</v>
      </c>
      <c r="P563" s="1">
        <f t="shared" si="94"/>
        <v>10</v>
      </c>
      <c r="Q563" s="1">
        <f t="shared" si="95"/>
        <v>2001</v>
      </c>
      <c r="R563" s="1">
        <f t="shared" si="96"/>
        <v>2</v>
      </c>
      <c r="S563" s="1" t="str">
        <f t="shared" si="98"/>
        <v>Ok</v>
      </c>
      <c r="T563" s="1" t="str">
        <f t="shared" si="99"/>
        <v>Ok</v>
      </c>
      <c r="U563" s="1" t="b">
        <f t="shared" si="100"/>
        <v>0</v>
      </c>
      <c r="V563" s="1">
        <f t="shared" si="101"/>
        <v>0</v>
      </c>
      <c r="W563" s="1" t="str">
        <f>VLOOKUP(K563,Master!$G$8:$H$12,2,1)</f>
        <v>Ok</v>
      </c>
      <c r="X563" s="1" t="str">
        <f>HLOOKUP(K563,Master!$F$3:$J$4,2,1)</f>
        <v>Ok</v>
      </c>
      <c r="Y563" s="1" t="s">
        <v>695</v>
      </c>
      <c r="Z563" s="1" t="s">
        <v>837</v>
      </c>
      <c r="AA563" s="1">
        <f>SEARCH("(",Sheet7!A563,1)</f>
        <v>13</v>
      </c>
      <c r="AB563" s="1">
        <f>SEARCH(")",Sheet7!A563,1)</f>
        <v>16</v>
      </c>
      <c r="AC563" s="1" t="str">
        <f>MID(Sheet7!A563,SEARCH("(",Sheet7!A563,1)+1,SEARCH(")",Sheet7!A563,1)-SEARCH("(",Sheet7!A563,1)-1)</f>
        <v>SA</v>
      </c>
      <c r="AD563" s="1">
        <f>SEARCH(" ",Sheet7!A563,1)</f>
        <v>3</v>
      </c>
      <c r="AE563" s="1" t="str">
        <f>LEFT(Sheet7!A563,SEARCH(" ",Sheet7!A563,1)-1)</f>
        <v>ND</v>
      </c>
      <c r="AF563" s="1" t="str">
        <f>MID(Sheet7!A563,SEARCH(" ",Sheet7!A563,1)+1,SEARCH("(",Sheet7!A563,1)-SEARCH(" ",Sheet7!A563,1)-2)</f>
        <v>McKenzie</v>
      </c>
      <c r="AG563" s="1">
        <f t="shared" si="102"/>
        <v>8</v>
      </c>
      <c r="AH563" s="1" t="str">
        <f t="shared" si="103"/>
        <v>MCKENZIE</v>
      </c>
      <c r="AI563" s="1" t="e">
        <f t="shared" si="97"/>
        <v>#N/A</v>
      </c>
    </row>
    <row r="564" spans="1:35" x14ac:dyDescent="0.3">
      <c r="A564" s="1">
        <v>563</v>
      </c>
      <c r="B564" s="2">
        <v>37186</v>
      </c>
      <c r="C564" t="s">
        <v>75</v>
      </c>
      <c r="D564" s="1">
        <v>124</v>
      </c>
      <c r="E564" s="1" t="s">
        <v>432</v>
      </c>
      <c r="F564" s="1">
        <v>163</v>
      </c>
      <c r="H564" s="1">
        <v>130</v>
      </c>
      <c r="I564" s="1">
        <v>12</v>
      </c>
      <c r="J564" s="1">
        <v>2</v>
      </c>
      <c r="K564" s="1">
        <v>95.38</v>
      </c>
      <c r="L564" s="1">
        <v>1</v>
      </c>
      <c r="M564" s="1" t="s">
        <v>434</v>
      </c>
      <c r="N564" s="1" t="s">
        <v>269</v>
      </c>
      <c r="O564" s="1">
        <f t="shared" si="93"/>
        <v>22</v>
      </c>
      <c r="P564" s="1">
        <f t="shared" si="94"/>
        <v>10</v>
      </c>
      <c r="Q564" s="1">
        <f t="shared" si="95"/>
        <v>2001</v>
      </c>
      <c r="R564" s="1">
        <f t="shared" si="96"/>
        <v>2</v>
      </c>
      <c r="S564" s="1" t="str">
        <f t="shared" si="98"/>
        <v>Slow</v>
      </c>
      <c r="T564" s="1" t="str">
        <f t="shared" si="99"/>
        <v>Ok</v>
      </c>
      <c r="U564" s="1" t="b">
        <f t="shared" si="100"/>
        <v>0</v>
      </c>
      <c r="V564" s="1">
        <f t="shared" si="101"/>
        <v>0</v>
      </c>
      <c r="W564" s="1" t="str">
        <f>VLOOKUP(K564,Master!$G$8:$H$12,2,1)</f>
        <v>Slow</v>
      </c>
      <c r="X564" s="1" t="str">
        <f>HLOOKUP(K564,Master!$F$3:$J$4,2,1)</f>
        <v>Slow</v>
      </c>
      <c r="Y564" s="1" t="s">
        <v>632</v>
      </c>
      <c r="Z564" s="1" t="s">
        <v>837</v>
      </c>
      <c r="AA564" s="1">
        <f>SEARCH("(",Sheet7!A564,1)</f>
        <v>11</v>
      </c>
      <c r="AB564" s="1">
        <f>SEARCH(")",Sheet7!A564,1)</f>
        <v>14</v>
      </c>
      <c r="AC564" s="1" t="str">
        <f>MID(Sheet7!A564,SEARCH("(",Sheet7!A564,1)+1,SEARCH(")",Sheet7!A564,1)-SEARCH("(",Sheet7!A564,1)-1)</f>
        <v>SA</v>
      </c>
      <c r="AD564" s="1">
        <f>SEARCH(" ",Sheet7!A564,1)</f>
        <v>2</v>
      </c>
      <c r="AE564" s="1" t="str">
        <f>LEFT(Sheet7!A564,SEARCH(" ",Sheet7!A564,1)-1)</f>
        <v>G</v>
      </c>
      <c r="AF564" s="1" t="str">
        <f>MID(Sheet7!A564,SEARCH(" ",Sheet7!A564,1)+1,SEARCH("(",Sheet7!A564,1)-SEARCH(" ",Sheet7!A564,1)-2)</f>
        <v>Kirsten</v>
      </c>
      <c r="AG564" s="1">
        <f t="shared" si="102"/>
        <v>7</v>
      </c>
      <c r="AH564" s="1" t="str">
        <f t="shared" si="103"/>
        <v>KIRSTEN</v>
      </c>
      <c r="AI564" s="1" t="e">
        <f t="shared" si="97"/>
        <v>#N/A</v>
      </c>
    </row>
    <row r="565" spans="1:35" x14ac:dyDescent="0.3">
      <c r="A565" s="1">
        <v>564</v>
      </c>
      <c r="B565" s="2">
        <v>37188</v>
      </c>
      <c r="C565" t="s">
        <v>60</v>
      </c>
      <c r="D565" s="1">
        <v>146</v>
      </c>
      <c r="E565" s="1" t="s">
        <v>432</v>
      </c>
      <c r="F565" s="1">
        <v>186</v>
      </c>
      <c r="H565" s="1">
        <v>132</v>
      </c>
      <c r="I565" s="1">
        <v>17</v>
      </c>
      <c r="J565" s="1">
        <v>0</v>
      </c>
      <c r="K565" s="1">
        <v>110.6</v>
      </c>
      <c r="L565" s="1">
        <v>1</v>
      </c>
      <c r="M565" s="1" t="s">
        <v>434</v>
      </c>
      <c r="N565" s="1" t="s">
        <v>237</v>
      </c>
      <c r="O565" s="1">
        <f t="shared" si="93"/>
        <v>24</v>
      </c>
      <c r="P565" s="1">
        <f t="shared" si="94"/>
        <v>10</v>
      </c>
      <c r="Q565" s="1">
        <f t="shared" si="95"/>
        <v>2001</v>
      </c>
      <c r="R565" s="1">
        <f t="shared" si="96"/>
        <v>4</v>
      </c>
      <c r="S565" s="1" t="str">
        <f t="shared" si="98"/>
        <v>Ok</v>
      </c>
      <c r="T565" s="1" t="str">
        <f t="shared" si="99"/>
        <v>Ok</v>
      </c>
      <c r="U565" s="1" t="b">
        <f t="shared" si="100"/>
        <v>0</v>
      </c>
      <c r="V565" s="1">
        <f t="shared" si="101"/>
        <v>0</v>
      </c>
      <c r="W565" s="1" t="str">
        <f>VLOOKUP(K565,Master!$G$8:$H$12,2,1)</f>
        <v>Ok</v>
      </c>
      <c r="X565" s="1" t="str">
        <f>HLOOKUP(K565,Master!$F$3:$J$4,2,1)</f>
        <v>Ok</v>
      </c>
      <c r="Y565" s="1" t="s">
        <v>635</v>
      </c>
      <c r="Z565" s="1" t="s">
        <v>4</v>
      </c>
      <c r="AA565" s="1">
        <f>SEARCH("(",Sheet7!A565,1)</f>
        <v>14</v>
      </c>
      <c r="AB565" s="1">
        <f>SEARCH(")",Sheet7!A565,1)</f>
        <v>20</v>
      </c>
      <c r="AC565" s="1" t="str">
        <f>MID(Sheet7!A565,SEARCH("(",Sheet7!A565,1)+1,SEARCH(")",Sheet7!A565,1)-SEARCH("(",Sheet7!A565,1)-1)</f>
        <v>India</v>
      </c>
      <c r="AD565" s="1">
        <f>SEARCH(" ",Sheet7!A565,1)</f>
        <v>3</v>
      </c>
      <c r="AE565" s="1" t="str">
        <f>LEFT(Sheet7!A565,SEARCH(" ",Sheet7!A565,1)-1)</f>
        <v>SR</v>
      </c>
      <c r="AF565" s="1" t="str">
        <f>MID(Sheet7!A565,SEARCH(" ",Sheet7!A565,1)+1,SEARCH("(",Sheet7!A565,1)-SEARCH(" ",Sheet7!A565,1)-2)</f>
        <v>Tendulkar</v>
      </c>
      <c r="AG565" s="1">
        <f t="shared" si="102"/>
        <v>9</v>
      </c>
      <c r="AH565" s="1" t="str">
        <f t="shared" si="103"/>
        <v>TENDULKAR</v>
      </c>
      <c r="AI565" s="1" t="e">
        <f t="shared" si="97"/>
        <v>#N/A</v>
      </c>
    </row>
    <row r="566" spans="1:35" x14ac:dyDescent="0.3">
      <c r="A566" s="1">
        <v>565</v>
      </c>
      <c r="B566" s="2">
        <v>37188</v>
      </c>
      <c r="C566" t="s">
        <v>218</v>
      </c>
      <c r="D566" s="1">
        <v>111</v>
      </c>
      <c r="E566" s="1" t="s">
        <v>432</v>
      </c>
      <c r="F566" s="1">
        <v>177</v>
      </c>
      <c r="H566" s="1">
        <v>124</v>
      </c>
      <c r="I566" s="1">
        <v>7</v>
      </c>
      <c r="J566" s="1">
        <v>3</v>
      </c>
      <c r="K566" s="1">
        <v>89.51</v>
      </c>
      <c r="L566" s="1">
        <v>1</v>
      </c>
      <c r="M566" s="1" t="s">
        <v>434</v>
      </c>
      <c r="N566" s="1" t="s">
        <v>237</v>
      </c>
      <c r="O566" s="1">
        <f t="shared" si="93"/>
        <v>24</v>
      </c>
      <c r="P566" s="1">
        <f t="shared" si="94"/>
        <v>10</v>
      </c>
      <c r="Q566" s="1">
        <f t="shared" si="95"/>
        <v>2001</v>
      </c>
      <c r="R566" s="1">
        <f t="shared" si="96"/>
        <v>4</v>
      </c>
      <c r="S566" s="1" t="str">
        <f t="shared" si="98"/>
        <v>Slow</v>
      </c>
      <c r="T566" s="1" t="str">
        <f t="shared" si="99"/>
        <v>Ok</v>
      </c>
      <c r="U566" s="1" t="b">
        <f t="shared" si="100"/>
        <v>0</v>
      </c>
      <c r="V566" s="1">
        <f t="shared" si="101"/>
        <v>0</v>
      </c>
      <c r="W566" s="1" t="str">
        <f>VLOOKUP(K566,Master!$G$8:$H$12,2,1)</f>
        <v>Slow</v>
      </c>
      <c r="X566" s="1" t="str">
        <f>HLOOKUP(K566,Master!$F$3:$J$4,2,1)</f>
        <v>Slow</v>
      </c>
      <c r="Y566" s="1" t="s">
        <v>665</v>
      </c>
      <c r="Z566" s="1" t="s">
        <v>4</v>
      </c>
      <c r="AA566" s="1">
        <f>SEARCH("(",Sheet7!A566,1)</f>
        <v>12</v>
      </c>
      <c r="AB566" s="1">
        <f>SEARCH(")",Sheet7!A566,1)</f>
        <v>18</v>
      </c>
      <c r="AC566" s="1" t="str">
        <f>MID(Sheet7!A566,SEARCH("(",Sheet7!A566,1)+1,SEARCH(")",Sheet7!A566,1)-SEARCH("(",Sheet7!A566,1)-1)</f>
        <v>India</v>
      </c>
      <c r="AD566" s="1">
        <f>SEARCH(" ",Sheet7!A566,1)</f>
        <v>3</v>
      </c>
      <c r="AE566" s="1" t="str">
        <f>LEFT(Sheet7!A566,SEARCH(" ",Sheet7!A566,1)-1)</f>
        <v>SC</v>
      </c>
      <c r="AF566" s="1" t="str">
        <f>MID(Sheet7!A566,SEARCH(" ",Sheet7!A566,1)+1,SEARCH("(",Sheet7!A566,1)-SEARCH(" ",Sheet7!A566,1)-2)</f>
        <v>Ganguly</v>
      </c>
      <c r="AG566" s="1">
        <f t="shared" si="102"/>
        <v>7</v>
      </c>
      <c r="AH566" s="1" t="str">
        <f t="shared" si="103"/>
        <v>GANGULY</v>
      </c>
      <c r="AI566" s="1" t="e">
        <f t="shared" si="97"/>
        <v>#N/A</v>
      </c>
    </row>
    <row r="567" spans="1:35" x14ac:dyDescent="0.3">
      <c r="A567" s="1">
        <v>566</v>
      </c>
      <c r="B567" s="2">
        <v>37197</v>
      </c>
      <c r="C567" t="s">
        <v>858</v>
      </c>
      <c r="D567" s="1">
        <v>118</v>
      </c>
      <c r="E567" s="1" t="s">
        <v>430</v>
      </c>
      <c r="F567" s="1">
        <v>126</v>
      </c>
      <c r="H567" s="1">
        <v>124</v>
      </c>
      <c r="I567" s="1">
        <v>10</v>
      </c>
      <c r="J567" s="1">
        <v>2</v>
      </c>
      <c r="K567" s="1">
        <v>95.16</v>
      </c>
      <c r="L567" s="1">
        <v>2</v>
      </c>
      <c r="M567" s="1" t="s">
        <v>13</v>
      </c>
      <c r="N567" s="1" t="s">
        <v>14</v>
      </c>
      <c r="O567" s="1">
        <f t="shared" si="93"/>
        <v>2</v>
      </c>
      <c r="P567" s="1">
        <f t="shared" si="94"/>
        <v>11</v>
      </c>
      <c r="Q567" s="1">
        <f t="shared" si="95"/>
        <v>2001</v>
      </c>
      <c r="R567" s="1">
        <f t="shared" si="96"/>
        <v>6</v>
      </c>
      <c r="S567" s="1" t="str">
        <f t="shared" si="98"/>
        <v>Slow</v>
      </c>
      <c r="T567" s="1" t="str">
        <f t="shared" si="99"/>
        <v>Ok</v>
      </c>
      <c r="U567" s="1" t="b">
        <f t="shared" si="100"/>
        <v>0</v>
      </c>
      <c r="V567" s="1">
        <f t="shared" si="101"/>
        <v>0</v>
      </c>
      <c r="W567" s="1" t="str">
        <f>VLOOKUP(K567,Master!$G$8:$H$12,2,1)</f>
        <v>Slow</v>
      </c>
      <c r="X567" s="1" t="str">
        <f>HLOOKUP(K567,Master!$F$3:$J$4,2,1)</f>
        <v>Slow</v>
      </c>
      <c r="Y567" s="1" t="s">
        <v>618</v>
      </c>
      <c r="Z567" s="1" t="s">
        <v>833</v>
      </c>
      <c r="AA567" s="1">
        <f>SEARCH("(",Sheet7!A567,1)</f>
        <v>16</v>
      </c>
      <c r="AB567" s="1">
        <f>SEARCH(")",Sheet7!A567,1)</f>
        <v>20</v>
      </c>
      <c r="AC567" s="1" t="str">
        <f>MID(Sheet7!A567,SEARCH("(",Sheet7!A567,1)+1,SEARCH(")",Sheet7!A567,1)-SEARCH("(",Sheet7!A567,1)-1)</f>
        <v>Pak</v>
      </c>
      <c r="AD567" s="1">
        <f>SEARCH(" ",Sheet7!A567,1)</f>
        <v>8</v>
      </c>
      <c r="AE567" s="1" t="str">
        <f>LEFT(Sheet7!A567,SEARCH(" ",Sheet7!A567,1)-1)</f>
        <v>Inzamam</v>
      </c>
      <c r="AF567" s="1" t="str">
        <f>MID(Sheet7!A567,SEARCH(" ",Sheet7!A567,1)+1,SEARCH("(",Sheet7!A567,1)-SEARCH(" ",Sheet7!A567,1)-2)</f>
        <v>ul-Haq</v>
      </c>
      <c r="AG567" s="1">
        <f t="shared" si="102"/>
        <v>6</v>
      </c>
      <c r="AH567" s="1" t="str">
        <f t="shared" si="103"/>
        <v>UL-HAQ</v>
      </c>
      <c r="AI567" s="1" t="str">
        <f t="shared" si="97"/>
        <v>Inzamam ul-Haq belongs to Pakistan</v>
      </c>
    </row>
    <row r="568" spans="1:35" x14ac:dyDescent="0.3">
      <c r="A568" s="1">
        <v>567</v>
      </c>
      <c r="B568" s="2">
        <v>37197</v>
      </c>
      <c r="C568" t="s">
        <v>344</v>
      </c>
      <c r="D568" s="1">
        <v>113</v>
      </c>
      <c r="E568" s="1" t="s">
        <v>432</v>
      </c>
      <c r="F568" s="1">
        <v>130</v>
      </c>
      <c r="H568" s="1">
        <v>141</v>
      </c>
      <c r="I568" s="1">
        <v>9</v>
      </c>
      <c r="J568" s="1">
        <v>1</v>
      </c>
      <c r="K568" s="1">
        <v>80.14</v>
      </c>
      <c r="L568" s="1">
        <v>2</v>
      </c>
      <c r="M568" s="1" t="s">
        <v>13</v>
      </c>
      <c r="N568" s="1" t="s">
        <v>14</v>
      </c>
      <c r="O568" s="1">
        <f t="shared" si="93"/>
        <v>2</v>
      </c>
      <c r="P568" s="1">
        <f t="shared" si="94"/>
        <v>11</v>
      </c>
      <c r="Q568" s="1">
        <f t="shared" si="95"/>
        <v>2001</v>
      </c>
      <c r="R568" s="1">
        <f t="shared" si="96"/>
        <v>6</v>
      </c>
      <c r="S568" s="1" t="str">
        <f t="shared" si="98"/>
        <v>Slow</v>
      </c>
      <c r="T568" s="1" t="str">
        <f t="shared" si="99"/>
        <v>Ok</v>
      </c>
      <c r="U568" s="1" t="b">
        <f t="shared" si="100"/>
        <v>0</v>
      </c>
      <c r="V568" s="1">
        <f t="shared" si="101"/>
        <v>0</v>
      </c>
      <c r="W568" s="1" t="str">
        <f>VLOOKUP(K568,Master!$G$8:$H$12,2,1)</f>
        <v>Slow</v>
      </c>
      <c r="X568" s="1" t="str">
        <f>HLOOKUP(K568,Master!$F$3:$J$4,2,1)</f>
        <v>Slow</v>
      </c>
      <c r="Y568" s="1" t="s">
        <v>704</v>
      </c>
      <c r="Z568" s="1" t="s">
        <v>833</v>
      </c>
      <c r="AA568" s="1">
        <f>SEARCH("(",Sheet7!A568,1)</f>
        <v>13</v>
      </c>
      <c r="AB568" s="1">
        <f>SEARCH(")",Sheet7!A568,1)</f>
        <v>17</v>
      </c>
      <c r="AC568" s="1" t="str">
        <f>MID(Sheet7!A568,SEARCH("(",Sheet7!A568,1)+1,SEARCH(")",Sheet7!A568,1)-SEARCH("(",Sheet7!A568,1)-1)</f>
        <v>Pak</v>
      </c>
      <c r="AD568" s="1">
        <f>SEARCH(" ",Sheet7!A568,1)</f>
        <v>6</v>
      </c>
      <c r="AE568" s="1" t="str">
        <f>LEFT(Sheet7!A568,SEARCH(" ",Sheet7!A568,1)-1)</f>
        <v>Naved</v>
      </c>
      <c r="AF568" s="1" t="str">
        <f>MID(Sheet7!A568,SEARCH(" ",Sheet7!A568,1)+1,SEARCH("(",Sheet7!A568,1)-SEARCH(" ",Sheet7!A568,1)-2)</f>
        <v>Latif</v>
      </c>
      <c r="AG568" s="1">
        <f t="shared" si="102"/>
        <v>5</v>
      </c>
      <c r="AH568" s="1" t="str">
        <f t="shared" si="103"/>
        <v>LATIF</v>
      </c>
      <c r="AI568" s="1" t="str">
        <f t="shared" si="97"/>
        <v>Naved Latif belongs to Pakistan</v>
      </c>
    </row>
    <row r="569" spans="1:35" x14ac:dyDescent="0.3">
      <c r="A569" s="1">
        <v>568</v>
      </c>
      <c r="B569" s="2">
        <v>37220</v>
      </c>
      <c r="C569" t="s">
        <v>304</v>
      </c>
      <c r="D569" s="1">
        <v>121</v>
      </c>
      <c r="E569" s="1" t="s">
        <v>432</v>
      </c>
      <c r="F569" s="1">
        <v>193</v>
      </c>
      <c r="H569" s="1">
        <v>140</v>
      </c>
      <c r="I569" s="1">
        <v>11</v>
      </c>
      <c r="J569" s="1">
        <v>0</v>
      </c>
      <c r="K569" s="1">
        <v>86.42</v>
      </c>
      <c r="L569" s="1">
        <v>1</v>
      </c>
      <c r="M569" s="1" t="s">
        <v>47</v>
      </c>
      <c r="N569" s="1" t="s">
        <v>19</v>
      </c>
      <c r="O569" s="1">
        <f t="shared" si="93"/>
        <v>25</v>
      </c>
      <c r="P569" s="1">
        <f t="shared" si="94"/>
        <v>11</v>
      </c>
      <c r="Q569" s="1">
        <f t="shared" si="95"/>
        <v>2001</v>
      </c>
      <c r="R569" s="1">
        <f t="shared" si="96"/>
        <v>1</v>
      </c>
      <c r="S569" s="1" t="str">
        <f t="shared" si="98"/>
        <v>Slow</v>
      </c>
      <c r="T569" s="1" t="str">
        <f t="shared" si="99"/>
        <v>Ok</v>
      </c>
      <c r="U569" s="1" t="b">
        <f t="shared" si="100"/>
        <v>0</v>
      </c>
      <c r="V569" s="1">
        <f t="shared" si="101"/>
        <v>0</v>
      </c>
      <c r="W569" s="1" t="str">
        <f>VLOOKUP(K569,Master!$G$8:$H$12,2,1)</f>
        <v>Slow</v>
      </c>
      <c r="X569" s="1" t="str">
        <f>HLOOKUP(K569,Master!$F$3:$J$4,2,1)</f>
        <v>Slow</v>
      </c>
      <c r="Y569" s="1" t="s">
        <v>705</v>
      </c>
      <c r="Z569" s="1" t="s">
        <v>836</v>
      </c>
      <c r="AA569" s="1">
        <f>SEARCH("(",Sheet7!A569,1)</f>
        <v>12</v>
      </c>
      <c r="AB569" s="1">
        <f>SEARCH(")",Sheet7!A569,1)</f>
        <v>16</v>
      </c>
      <c r="AC569" s="1" t="str">
        <f>MID(Sheet7!A569,SEARCH("(",Sheet7!A569,1)+1,SEARCH(")",Sheet7!A569,1)-SEARCH("(",Sheet7!A569,1)-1)</f>
        <v>Zim</v>
      </c>
      <c r="AD569" s="1">
        <f>SEARCH(" ",Sheet7!A569,1)</f>
        <v>3</v>
      </c>
      <c r="AE569" s="1" t="str">
        <f>LEFT(Sheet7!A569,SEARCH(" ",Sheet7!A569,1)-1)</f>
        <v>DD</v>
      </c>
      <c r="AF569" s="1" t="str">
        <f>MID(Sheet7!A569,SEARCH(" ",Sheet7!A569,1)+1,SEARCH("(",Sheet7!A569,1)-SEARCH(" ",Sheet7!A569,1)-2)</f>
        <v>Ebrahim</v>
      </c>
      <c r="AG569" s="1">
        <f t="shared" si="102"/>
        <v>7</v>
      </c>
      <c r="AH569" s="1" t="str">
        <f t="shared" si="103"/>
        <v>EBRAHIM</v>
      </c>
      <c r="AI569" s="1" t="e">
        <f t="shared" si="97"/>
        <v>#N/A</v>
      </c>
    </row>
    <row r="570" spans="1:35" x14ac:dyDescent="0.3">
      <c r="A570" s="1">
        <v>569</v>
      </c>
      <c r="B570" s="2">
        <v>37240</v>
      </c>
      <c r="C570" t="s">
        <v>244</v>
      </c>
      <c r="D570" s="1">
        <v>106</v>
      </c>
      <c r="E570" s="1" t="s">
        <v>430</v>
      </c>
      <c r="F570" s="1">
        <v>119</v>
      </c>
      <c r="H570" s="1">
        <v>94</v>
      </c>
      <c r="I570" s="1">
        <v>8</v>
      </c>
      <c r="J570" s="1">
        <v>2</v>
      </c>
      <c r="K570" s="1">
        <v>112.76</v>
      </c>
      <c r="L570" s="1">
        <v>2</v>
      </c>
      <c r="M570" s="1" t="s">
        <v>11</v>
      </c>
      <c r="N570" s="1" t="s">
        <v>240</v>
      </c>
      <c r="O570" s="1">
        <f t="shared" si="93"/>
        <v>15</v>
      </c>
      <c r="P570" s="1">
        <f t="shared" si="94"/>
        <v>12</v>
      </c>
      <c r="Q570" s="1">
        <f t="shared" si="95"/>
        <v>2001</v>
      </c>
      <c r="R570" s="1">
        <f t="shared" si="96"/>
        <v>7</v>
      </c>
      <c r="S570" s="1" t="str">
        <f t="shared" si="98"/>
        <v>Ok</v>
      </c>
      <c r="T570" s="1" t="str">
        <f t="shared" si="99"/>
        <v>Ok</v>
      </c>
      <c r="U570" s="1" t="b">
        <f t="shared" si="100"/>
        <v>0</v>
      </c>
      <c r="V570" s="1">
        <f t="shared" si="101"/>
        <v>0</v>
      </c>
      <c r="W570" s="1" t="str">
        <f>VLOOKUP(K570,Master!$G$8:$H$12,2,1)</f>
        <v>Ok</v>
      </c>
      <c r="X570" s="1" t="str">
        <f>HLOOKUP(K570,Master!$F$3:$J$4,2,1)</f>
        <v>Ok</v>
      </c>
      <c r="Y570" s="1" t="s">
        <v>680</v>
      </c>
      <c r="Z570" s="1" t="s">
        <v>835</v>
      </c>
      <c r="AA570" s="1">
        <f>SEARCH("(",Sheet7!A570,1)</f>
        <v>18</v>
      </c>
      <c r="AB570" s="1">
        <f>SEARCH(")",Sheet7!A570,1)</f>
        <v>21</v>
      </c>
      <c r="AC570" s="1" t="str">
        <f>MID(Sheet7!A570,SEARCH("(",Sheet7!A570,1)+1,SEARCH(")",Sheet7!A570,1)-SEARCH("(",Sheet7!A570,1)-1)</f>
        <v>SL</v>
      </c>
      <c r="AD570" s="1">
        <f>SEARCH(" ",Sheet7!A570,1)</f>
        <v>5</v>
      </c>
      <c r="AE570" s="1" t="str">
        <f>LEFT(Sheet7!A570,SEARCH(" ",Sheet7!A570,1)-1)</f>
        <v>DPMD</v>
      </c>
      <c r="AF570" s="1" t="str">
        <f>MID(Sheet7!A570,SEARCH(" ",Sheet7!A570,1)+1,SEARCH("(",Sheet7!A570,1)-SEARCH(" ",Sheet7!A570,1)-2)</f>
        <v>Jayawardene</v>
      </c>
      <c r="AG570" s="1">
        <f t="shared" si="102"/>
        <v>11</v>
      </c>
      <c r="AH570" s="1" t="str">
        <f t="shared" si="103"/>
        <v>JAYAWARDENE</v>
      </c>
      <c r="AI570" s="1" t="str">
        <f t="shared" si="97"/>
        <v>DPMD Jayawardene belongs to Sri Lanka</v>
      </c>
    </row>
    <row r="571" spans="1:35" x14ac:dyDescent="0.3">
      <c r="A571" s="1">
        <v>570</v>
      </c>
      <c r="B571" s="2">
        <v>37275</v>
      </c>
      <c r="C571" t="s">
        <v>110</v>
      </c>
      <c r="D571" s="1">
        <v>121</v>
      </c>
      <c r="E571" s="1" t="s">
        <v>432</v>
      </c>
      <c r="F571" s="1">
        <v>180</v>
      </c>
      <c r="H571" s="1">
        <v>109</v>
      </c>
      <c r="I571" s="1">
        <v>13</v>
      </c>
      <c r="J571" s="1">
        <v>2</v>
      </c>
      <c r="K571" s="1">
        <v>111</v>
      </c>
      <c r="L571" s="1">
        <v>2</v>
      </c>
      <c r="M571" s="1" t="s">
        <v>4</v>
      </c>
      <c r="N571" s="1" t="s">
        <v>57</v>
      </c>
      <c r="O571" s="1">
        <f t="shared" si="93"/>
        <v>19</v>
      </c>
      <c r="P571" s="1">
        <f t="shared" si="94"/>
        <v>1</v>
      </c>
      <c r="Q571" s="1">
        <f t="shared" si="95"/>
        <v>2002</v>
      </c>
      <c r="R571" s="1">
        <f t="shared" si="96"/>
        <v>7</v>
      </c>
      <c r="S571" s="1" t="str">
        <f t="shared" si="98"/>
        <v>Ok</v>
      </c>
      <c r="T571" s="1" t="str">
        <f t="shared" si="99"/>
        <v>Ok</v>
      </c>
      <c r="U571" s="1" t="b">
        <f t="shared" si="100"/>
        <v>0</v>
      </c>
      <c r="V571" s="1">
        <f t="shared" si="101"/>
        <v>0</v>
      </c>
      <c r="W571" s="1" t="str">
        <f>VLOOKUP(K571,Master!$G$8:$H$12,2,1)</f>
        <v>Ok</v>
      </c>
      <c r="X571" s="1" t="str">
        <f>HLOOKUP(K571,Master!$F$3:$J$4,2,1)</f>
        <v>Ok</v>
      </c>
      <c r="Y571" s="1" t="s">
        <v>701</v>
      </c>
      <c r="Z571" s="1" t="s">
        <v>830</v>
      </c>
      <c r="AA571" s="1">
        <f>SEARCH("(",Sheet7!A571,1)</f>
        <v>16</v>
      </c>
      <c r="AB571" s="1">
        <f>SEARCH(")",Sheet7!A571,1)</f>
        <v>20</v>
      </c>
      <c r="AC571" s="1" t="str">
        <f>MID(Sheet7!A571,SEARCH("(",Sheet7!A571,1)+1,SEARCH(")",Sheet7!A571,1)-SEARCH("(",Sheet7!A571,1)-1)</f>
        <v>Eng</v>
      </c>
      <c r="AD571" s="1">
        <f>SEARCH(" ",Sheet7!A571,1)</f>
        <v>3</v>
      </c>
      <c r="AE571" s="1" t="str">
        <f>LEFT(Sheet7!A571,SEARCH(" ",Sheet7!A571,1)-1)</f>
        <v>ME</v>
      </c>
      <c r="AF571" s="1" t="str">
        <f>MID(Sheet7!A571,SEARCH(" ",Sheet7!A571,1)+1,SEARCH("(",Sheet7!A571,1)-SEARCH(" ",Sheet7!A571,1)-2)</f>
        <v>Trescothick</v>
      </c>
      <c r="AG571" s="1">
        <f t="shared" si="102"/>
        <v>11</v>
      </c>
      <c r="AH571" s="1" t="str">
        <f t="shared" si="103"/>
        <v>TRESCOTHICK</v>
      </c>
      <c r="AI571" s="1" t="str">
        <f t="shared" si="97"/>
        <v>ME Trescothick belongs to England</v>
      </c>
    </row>
    <row r="572" spans="1:35" x14ac:dyDescent="0.3">
      <c r="A572" s="1">
        <v>571</v>
      </c>
      <c r="B572" s="2">
        <v>37275</v>
      </c>
      <c r="C572" t="s">
        <v>328</v>
      </c>
      <c r="D572" s="1">
        <v>102</v>
      </c>
      <c r="E572" s="1" t="s">
        <v>430</v>
      </c>
      <c r="F572" s="1">
        <v>123</v>
      </c>
      <c r="H572" s="1">
        <v>99</v>
      </c>
      <c r="I572" s="1">
        <v>9</v>
      </c>
      <c r="J572" s="1">
        <v>3</v>
      </c>
      <c r="K572" s="1">
        <v>103.03</v>
      </c>
      <c r="L572" s="1">
        <v>2</v>
      </c>
      <c r="M572" s="1" t="s">
        <v>15</v>
      </c>
      <c r="N572" s="1" t="s">
        <v>40</v>
      </c>
      <c r="O572" s="1">
        <f t="shared" si="93"/>
        <v>19</v>
      </c>
      <c r="P572" s="1">
        <f t="shared" si="94"/>
        <v>1</v>
      </c>
      <c r="Q572" s="1">
        <f t="shared" si="95"/>
        <v>2002</v>
      </c>
      <c r="R572" s="1">
        <f t="shared" si="96"/>
        <v>7</v>
      </c>
      <c r="S572" s="1" t="str">
        <f t="shared" si="98"/>
        <v>Ok</v>
      </c>
      <c r="T572" s="1" t="str">
        <f t="shared" si="99"/>
        <v>Ok</v>
      </c>
      <c r="U572" s="1" t="b">
        <f t="shared" si="100"/>
        <v>0</v>
      </c>
      <c r="V572" s="1">
        <f t="shared" si="101"/>
        <v>0</v>
      </c>
      <c r="W572" s="1" t="str">
        <f>VLOOKUP(K572,Master!$G$8:$H$12,2,1)</f>
        <v>Ok</v>
      </c>
      <c r="X572" s="1" t="str">
        <f>HLOOKUP(K572,Master!$F$3:$J$4,2,1)</f>
        <v>Ok</v>
      </c>
      <c r="Y572" s="1" t="s">
        <v>648</v>
      </c>
      <c r="Z572" s="1" t="s">
        <v>832</v>
      </c>
      <c r="AA572" s="1">
        <f>SEARCH("(",Sheet7!A572,1)</f>
        <v>11</v>
      </c>
      <c r="AB572" s="1">
        <f>SEARCH(")",Sheet7!A572,1)</f>
        <v>14</v>
      </c>
      <c r="AC572" s="1" t="str">
        <f>MID(Sheet7!A572,SEARCH("(",Sheet7!A572,1)+1,SEARCH(")",Sheet7!A572,1)-SEARCH("(",Sheet7!A572,1)-1)</f>
        <v>NZ</v>
      </c>
      <c r="AD572" s="1">
        <f>SEARCH(" ",Sheet7!A572,1)</f>
        <v>3</v>
      </c>
      <c r="AE572" s="1" t="str">
        <f>LEFT(Sheet7!A572,SEARCH(" ",Sheet7!A572,1)-1)</f>
        <v>CL</v>
      </c>
      <c r="AF572" s="1" t="str">
        <f>MID(Sheet7!A572,SEARCH(" ",Sheet7!A572,1)+1,SEARCH("(",Sheet7!A572,1)-SEARCH(" ",Sheet7!A572,1)-2)</f>
        <v>Cairns</v>
      </c>
      <c r="AG572" s="1">
        <f t="shared" si="102"/>
        <v>6</v>
      </c>
      <c r="AH572" s="1" t="str">
        <f t="shared" si="103"/>
        <v>CAIRNS</v>
      </c>
      <c r="AI572" s="1" t="str">
        <f t="shared" si="97"/>
        <v>CL Cairns belongs to New Zealand</v>
      </c>
    </row>
    <row r="573" spans="1:35" x14ac:dyDescent="0.3">
      <c r="A573" s="1">
        <v>572</v>
      </c>
      <c r="B573" s="2">
        <v>37276</v>
      </c>
      <c r="C573" t="s">
        <v>93</v>
      </c>
      <c r="D573" s="1">
        <v>104</v>
      </c>
      <c r="E573" s="1" t="s">
        <v>430</v>
      </c>
      <c r="F573" s="1">
        <v>150</v>
      </c>
      <c r="H573" s="1">
        <v>121</v>
      </c>
      <c r="I573" s="1">
        <v>5</v>
      </c>
      <c r="J573" s="1">
        <v>0</v>
      </c>
      <c r="K573" s="1">
        <v>85.95</v>
      </c>
      <c r="L573" s="1">
        <v>1</v>
      </c>
      <c r="M573" s="1" t="s">
        <v>15</v>
      </c>
      <c r="N573" s="1" t="s">
        <v>40</v>
      </c>
      <c r="O573" s="1">
        <f t="shared" si="93"/>
        <v>20</v>
      </c>
      <c r="P573" s="1">
        <f t="shared" si="94"/>
        <v>1</v>
      </c>
      <c r="Q573" s="1">
        <f t="shared" si="95"/>
        <v>2002</v>
      </c>
      <c r="R573" s="1">
        <f t="shared" si="96"/>
        <v>1</v>
      </c>
      <c r="S573" s="1" t="str">
        <f t="shared" si="98"/>
        <v>Slow</v>
      </c>
      <c r="T573" s="1" t="str">
        <f t="shared" si="99"/>
        <v>Ok</v>
      </c>
      <c r="U573" s="1" t="b">
        <f t="shared" si="100"/>
        <v>0</v>
      </c>
      <c r="V573" s="1">
        <f t="shared" si="101"/>
        <v>0</v>
      </c>
      <c r="W573" s="1" t="str">
        <f>VLOOKUP(K573,Master!$G$8:$H$12,2,1)</f>
        <v>Slow</v>
      </c>
      <c r="X573" s="1" t="str">
        <f>HLOOKUP(K573,Master!$F$3:$J$4,2,1)</f>
        <v>Slow</v>
      </c>
      <c r="Y573" s="1" t="s">
        <v>688</v>
      </c>
      <c r="Z573" s="1" t="s">
        <v>834</v>
      </c>
      <c r="AA573" s="1">
        <f>SEARCH("(",Sheet7!A573,1)</f>
        <v>11</v>
      </c>
      <c r="AB573" s="1">
        <f>SEARCH(")",Sheet7!A573,1)</f>
        <v>15</v>
      </c>
      <c r="AC573" s="1" t="str">
        <f>MID(Sheet7!A573,SEARCH("(",Sheet7!A573,1)+1,SEARCH(")",Sheet7!A573,1)-SEARCH("(",Sheet7!A573,1)-1)</f>
        <v>Aus</v>
      </c>
      <c r="AD573" s="1">
        <f>SEARCH(" ",Sheet7!A573,1)</f>
        <v>3</v>
      </c>
      <c r="AE573" s="1" t="str">
        <f>LEFT(Sheet7!A573,SEARCH(" ",Sheet7!A573,1)-1)</f>
        <v>DR</v>
      </c>
      <c r="AF573" s="1" t="str">
        <f>MID(Sheet7!A573,SEARCH(" ",Sheet7!A573,1)+1,SEARCH("(",Sheet7!A573,1)-SEARCH(" ",Sheet7!A573,1)-2)</f>
        <v>Martyn</v>
      </c>
      <c r="AG573" s="1">
        <f t="shared" si="102"/>
        <v>6</v>
      </c>
      <c r="AH573" s="1" t="str">
        <f t="shared" si="103"/>
        <v>MARTYN</v>
      </c>
      <c r="AI573" s="1" t="str">
        <f t="shared" si="97"/>
        <v>DR Martyn belongs to Australia</v>
      </c>
    </row>
    <row r="574" spans="1:35" x14ac:dyDescent="0.3">
      <c r="A574" s="1">
        <v>573</v>
      </c>
      <c r="B574" s="2">
        <v>37280</v>
      </c>
      <c r="C574" t="s">
        <v>249</v>
      </c>
      <c r="D574" s="1">
        <v>112</v>
      </c>
      <c r="E574" s="1" t="s">
        <v>430</v>
      </c>
      <c r="F574" s="1">
        <v>135</v>
      </c>
      <c r="H574" s="1">
        <v>108</v>
      </c>
      <c r="I574" s="1">
        <v>12</v>
      </c>
      <c r="J574" s="1">
        <v>2</v>
      </c>
      <c r="K574" s="1">
        <v>103.7</v>
      </c>
      <c r="L574" s="1">
        <v>1</v>
      </c>
      <c r="M574" s="1" t="s">
        <v>47</v>
      </c>
      <c r="N574" s="1" t="s">
        <v>19</v>
      </c>
      <c r="O574" s="1">
        <f t="shared" si="93"/>
        <v>24</v>
      </c>
      <c r="P574" s="1">
        <f t="shared" si="94"/>
        <v>1</v>
      </c>
      <c r="Q574" s="1">
        <f t="shared" si="95"/>
        <v>2002</v>
      </c>
      <c r="R574" s="1">
        <f t="shared" si="96"/>
        <v>5</v>
      </c>
      <c r="S574" s="1" t="str">
        <f t="shared" si="98"/>
        <v>Ok</v>
      </c>
      <c r="T574" s="1" t="str">
        <f t="shared" si="99"/>
        <v>Ok</v>
      </c>
      <c r="U574" s="1" t="b">
        <f t="shared" si="100"/>
        <v>0</v>
      </c>
      <c r="V574" s="1">
        <f t="shared" si="101"/>
        <v>0</v>
      </c>
      <c r="W574" s="1" t="str">
        <f>VLOOKUP(K574,Master!$G$8:$H$12,2,1)</f>
        <v>Ok</v>
      </c>
      <c r="X574" s="1" t="str">
        <f>HLOOKUP(K574,Master!$F$3:$J$4,2,1)</f>
        <v>Ok</v>
      </c>
      <c r="Y574" s="1" t="s">
        <v>678</v>
      </c>
      <c r="Z574" s="1" t="s">
        <v>833</v>
      </c>
      <c r="AA574" s="1">
        <f>SEARCH("(",Sheet7!A574,1)</f>
        <v>17</v>
      </c>
      <c r="AB574" s="1">
        <f>SEARCH(")",Sheet7!A574,1)</f>
        <v>21</v>
      </c>
      <c r="AC574" s="1" t="str">
        <f>MID(Sheet7!A574,SEARCH("(",Sheet7!A574,1)+1,SEARCH(")",Sheet7!A574,1)-SEARCH("(",Sheet7!A574,1)-1)</f>
        <v>Pak</v>
      </c>
      <c r="AD574" s="1">
        <f>SEARCH(" ",Sheet7!A574,1)</f>
        <v>9</v>
      </c>
      <c r="AE574" s="1" t="str">
        <f>LEFT(Sheet7!A574,SEARCH(" ",Sheet7!A574,1)-1)</f>
        <v>Mohammad</v>
      </c>
      <c r="AF574" s="1" t="str">
        <f>MID(Sheet7!A574,SEARCH(" ",Sheet7!A574,1)+1,SEARCH("(",Sheet7!A574,1)-SEARCH(" ",Sheet7!A574,1)-2)</f>
        <v>Yousuf</v>
      </c>
      <c r="AG574" s="1">
        <f t="shared" si="102"/>
        <v>6</v>
      </c>
      <c r="AH574" s="1" t="str">
        <f t="shared" si="103"/>
        <v>YOUSUF</v>
      </c>
      <c r="AI574" s="1" t="str">
        <f t="shared" si="97"/>
        <v>Mohammad Yousuf belongs to Pakistan</v>
      </c>
    </row>
    <row r="575" spans="1:35" x14ac:dyDescent="0.3">
      <c r="A575" s="1">
        <v>574</v>
      </c>
      <c r="B575" s="2">
        <v>37285</v>
      </c>
      <c r="C575" t="s">
        <v>74</v>
      </c>
      <c r="D575" s="1">
        <v>102</v>
      </c>
      <c r="E575" s="1" t="s">
        <v>430</v>
      </c>
      <c r="F575" s="1">
        <v>168</v>
      </c>
      <c r="H575" s="1">
        <v>95</v>
      </c>
      <c r="I575" s="1">
        <v>7</v>
      </c>
      <c r="J575" s="1">
        <v>0</v>
      </c>
      <c r="K575" s="1">
        <v>107.36</v>
      </c>
      <c r="L575" s="1">
        <v>2</v>
      </c>
      <c r="M575" s="1" t="s">
        <v>31</v>
      </c>
      <c r="N575" s="1" t="s">
        <v>29</v>
      </c>
      <c r="O575" s="1">
        <f t="shared" si="93"/>
        <v>29</v>
      </c>
      <c r="P575" s="1">
        <f t="shared" si="94"/>
        <v>1</v>
      </c>
      <c r="Q575" s="1">
        <f t="shared" si="95"/>
        <v>2002</v>
      </c>
      <c r="R575" s="1">
        <f t="shared" si="96"/>
        <v>3</v>
      </c>
      <c r="S575" s="1" t="str">
        <f t="shared" si="98"/>
        <v>Ok</v>
      </c>
      <c r="T575" s="1" t="str">
        <f t="shared" si="99"/>
        <v>Ok</v>
      </c>
      <c r="U575" s="1" t="b">
        <f t="shared" si="100"/>
        <v>0</v>
      </c>
      <c r="V575" s="1">
        <f t="shared" si="101"/>
        <v>0</v>
      </c>
      <c r="W575" s="1" t="str">
        <f>VLOOKUP(K575,Master!$G$8:$H$12,2,1)</f>
        <v>Ok</v>
      </c>
      <c r="X575" s="1" t="str">
        <f>HLOOKUP(K575,Master!$F$3:$J$4,2,1)</f>
        <v>Ok</v>
      </c>
      <c r="Y575" s="1" t="s">
        <v>661</v>
      </c>
      <c r="Z575" s="1" t="s">
        <v>834</v>
      </c>
      <c r="AA575" s="1">
        <f>SEARCH("(",Sheet7!A575,1)</f>
        <v>10</v>
      </c>
      <c r="AB575" s="1">
        <f>SEARCH(")",Sheet7!A575,1)</f>
        <v>14</v>
      </c>
      <c r="AC575" s="1" t="str">
        <f>MID(Sheet7!A575,SEARCH("(",Sheet7!A575,1)+1,SEARCH(")",Sheet7!A575,1)-SEARCH("(",Sheet7!A575,1)-1)</f>
        <v>Aus</v>
      </c>
      <c r="AD575" s="1">
        <f>SEARCH(" ",Sheet7!A575,1)</f>
        <v>3</v>
      </c>
      <c r="AE575" s="1" t="str">
        <f>LEFT(Sheet7!A575,SEARCH(" ",Sheet7!A575,1)-1)</f>
        <v>MG</v>
      </c>
      <c r="AF575" s="1" t="str">
        <f>MID(Sheet7!A575,SEARCH(" ",Sheet7!A575,1)+1,SEARCH("(",Sheet7!A575,1)-SEARCH(" ",Sheet7!A575,1)-2)</f>
        <v>Bevan</v>
      </c>
      <c r="AG575" s="1">
        <f t="shared" si="102"/>
        <v>5</v>
      </c>
      <c r="AH575" s="1" t="str">
        <f t="shared" si="103"/>
        <v>BEVAN</v>
      </c>
      <c r="AI575" s="1" t="str">
        <f t="shared" si="97"/>
        <v>MG Bevan belongs to Australia</v>
      </c>
    </row>
    <row r="576" spans="1:35" x14ac:dyDescent="0.3">
      <c r="A576" s="1">
        <v>575</v>
      </c>
      <c r="B576" s="2">
        <v>37287</v>
      </c>
      <c r="C576" t="s">
        <v>128</v>
      </c>
      <c r="D576" s="1">
        <v>105</v>
      </c>
      <c r="E576" s="1" t="s">
        <v>432</v>
      </c>
      <c r="F576" s="1">
        <v>177</v>
      </c>
      <c r="H576" s="1">
        <v>131</v>
      </c>
      <c r="I576" s="1">
        <v>7</v>
      </c>
      <c r="J576" s="1">
        <v>0</v>
      </c>
      <c r="K576" s="1">
        <v>80.150000000000006</v>
      </c>
      <c r="L576" s="1">
        <v>1</v>
      </c>
      <c r="M576" s="1" t="s">
        <v>4</v>
      </c>
      <c r="N576" s="1" t="s">
        <v>200</v>
      </c>
      <c r="O576" s="1">
        <f t="shared" si="93"/>
        <v>31</v>
      </c>
      <c r="P576" s="1">
        <f t="shared" si="94"/>
        <v>1</v>
      </c>
      <c r="Q576" s="1">
        <f t="shared" si="95"/>
        <v>2002</v>
      </c>
      <c r="R576" s="1">
        <f t="shared" si="96"/>
        <v>5</v>
      </c>
      <c r="S576" s="1" t="str">
        <f t="shared" si="98"/>
        <v>Slow</v>
      </c>
      <c r="T576" s="1" t="str">
        <f t="shared" si="99"/>
        <v>Ok</v>
      </c>
      <c r="U576" s="1" t="b">
        <f t="shared" si="100"/>
        <v>0</v>
      </c>
      <c r="V576" s="1">
        <f t="shared" si="101"/>
        <v>0</v>
      </c>
      <c r="W576" s="1" t="str">
        <f>VLOOKUP(K576,Master!$G$8:$H$12,2,1)</f>
        <v>Slow</v>
      </c>
      <c r="X576" s="1" t="str">
        <f>HLOOKUP(K576,Master!$F$3:$J$4,2,1)</f>
        <v>Slow</v>
      </c>
      <c r="Y576" s="1" t="s">
        <v>656</v>
      </c>
      <c r="Z576" s="1" t="s">
        <v>830</v>
      </c>
      <c r="AA576" s="1">
        <f>SEARCH("(",Sheet7!A576,1)</f>
        <v>11</v>
      </c>
      <c r="AB576" s="1">
        <f>SEARCH(")",Sheet7!A576,1)</f>
        <v>15</v>
      </c>
      <c r="AC576" s="1" t="str">
        <f>MID(Sheet7!A576,SEARCH("(",Sheet7!A576,1)+1,SEARCH(")",Sheet7!A576,1)-SEARCH("(",Sheet7!A576,1)-1)</f>
        <v>Eng</v>
      </c>
      <c r="AD576" s="1">
        <f>SEARCH(" ",Sheet7!A576,1)</f>
        <v>3</v>
      </c>
      <c r="AE576" s="1" t="str">
        <f>LEFT(Sheet7!A576,SEARCH(" ",Sheet7!A576,1)-1)</f>
        <v>NV</v>
      </c>
      <c r="AF576" s="1" t="str">
        <f>MID(Sheet7!A576,SEARCH(" ",Sheet7!A576,1)+1,SEARCH("(",Sheet7!A576,1)-SEARCH(" ",Sheet7!A576,1)-2)</f>
        <v>Knight</v>
      </c>
      <c r="AG576" s="1">
        <f t="shared" si="102"/>
        <v>6</v>
      </c>
      <c r="AH576" s="1" t="str">
        <f t="shared" si="103"/>
        <v>KNIGHT</v>
      </c>
      <c r="AI576" s="1" t="str">
        <f t="shared" si="97"/>
        <v>NV Knight belongs to England</v>
      </c>
    </row>
    <row r="577" spans="1:35" x14ac:dyDescent="0.3">
      <c r="A577" s="1">
        <v>576</v>
      </c>
      <c r="B577" s="2">
        <v>37288</v>
      </c>
      <c r="C577" t="s">
        <v>86</v>
      </c>
      <c r="D577" s="1">
        <v>107</v>
      </c>
      <c r="E577" s="1" t="s">
        <v>430</v>
      </c>
      <c r="F577" s="1">
        <v>168</v>
      </c>
      <c r="H577" s="1">
        <v>135</v>
      </c>
      <c r="I577" s="1">
        <v>9</v>
      </c>
      <c r="J577" s="1">
        <v>0</v>
      </c>
      <c r="K577" s="1">
        <v>79.25</v>
      </c>
      <c r="L577" s="1">
        <v>1</v>
      </c>
      <c r="M577" s="1" t="s">
        <v>31</v>
      </c>
      <c r="N577" s="1" t="s">
        <v>201</v>
      </c>
      <c r="O577" s="1">
        <f t="shared" si="93"/>
        <v>1</v>
      </c>
      <c r="P577" s="1">
        <f t="shared" si="94"/>
        <v>2</v>
      </c>
      <c r="Q577" s="1">
        <f t="shared" si="95"/>
        <v>2002</v>
      </c>
      <c r="R577" s="1">
        <f t="shared" si="96"/>
        <v>6</v>
      </c>
      <c r="S577" s="1" t="str">
        <f t="shared" si="98"/>
        <v>Slow</v>
      </c>
      <c r="T577" s="1" t="str">
        <f t="shared" si="99"/>
        <v>Ok</v>
      </c>
      <c r="U577" s="1" t="b">
        <f t="shared" si="100"/>
        <v>0</v>
      </c>
      <c r="V577" s="1">
        <f t="shared" si="101"/>
        <v>0</v>
      </c>
      <c r="W577" s="1" t="str">
        <f>VLOOKUP(K577,Master!$G$8:$H$12,2,1)</f>
        <v>Slow</v>
      </c>
      <c r="X577" s="1" t="str">
        <f>HLOOKUP(K577,Master!$F$3:$J$4,2,1)</f>
        <v>Slow</v>
      </c>
      <c r="Y577" s="1" t="s">
        <v>658</v>
      </c>
      <c r="Z577" s="1" t="s">
        <v>837</v>
      </c>
      <c r="AA577" s="1">
        <f>SEARCH("(",Sheet7!A577,1)</f>
        <v>11</v>
      </c>
      <c r="AB577" s="1">
        <f>SEARCH(")",Sheet7!A577,1)</f>
        <v>14</v>
      </c>
      <c r="AC577" s="1" t="str">
        <f>MID(Sheet7!A577,SEARCH("(",Sheet7!A577,1)+1,SEARCH(")",Sheet7!A577,1)-SEARCH("(",Sheet7!A577,1)-1)</f>
        <v>SA</v>
      </c>
      <c r="AD577" s="1">
        <f>SEARCH(" ",Sheet7!A577,1)</f>
        <v>3</v>
      </c>
      <c r="AE577" s="1" t="str">
        <f>LEFT(Sheet7!A577,SEARCH(" ",Sheet7!A577,1)-1)</f>
        <v>JN</v>
      </c>
      <c r="AF577" s="1" t="str">
        <f>MID(Sheet7!A577,SEARCH(" ",Sheet7!A577,1)+1,SEARCH("(",Sheet7!A577,1)-SEARCH(" ",Sheet7!A577,1)-2)</f>
        <v>Rhodes</v>
      </c>
      <c r="AG577" s="1">
        <f t="shared" si="102"/>
        <v>6</v>
      </c>
      <c r="AH577" s="1" t="str">
        <f t="shared" si="103"/>
        <v>RHODES</v>
      </c>
      <c r="AI577" s="1" t="e">
        <f t="shared" si="97"/>
        <v>#N/A</v>
      </c>
    </row>
    <row r="578" spans="1:35" x14ac:dyDescent="0.3">
      <c r="A578" s="1">
        <v>577</v>
      </c>
      <c r="B578" s="2">
        <v>37290</v>
      </c>
      <c r="C578" t="s">
        <v>257</v>
      </c>
      <c r="D578" s="1">
        <v>104</v>
      </c>
      <c r="E578" s="1" t="s">
        <v>430</v>
      </c>
      <c r="F578" s="1">
        <v>178</v>
      </c>
      <c r="H578" s="1">
        <v>120</v>
      </c>
      <c r="I578" s="1">
        <v>7</v>
      </c>
      <c r="J578" s="1">
        <v>1</v>
      </c>
      <c r="K578" s="1">
        <v>86.66</v>
      </c>
      <c r="L578" s="1">
        <v>2</v>
      </c>
      <c r="M578" s="1" t="s">
        <v>18</v>
      </c>
      <c r="N578" s="1" t="s">
        <v>201</v>
      </c>
      <c r="O578" s="1">
        <f t="shared" ref="O578:O641" si="104">DAY(B578)</f>
        <v>3</v>
      </c>
      <c r="P578" s="1">
        <f t="shared" ref="P578:P641" si="105">MONTH(B578)</f>
        <v>2</v>
      </c>
      <c r="Q578" s="1">
        <f t="shared" ref="Q578:Q641" si="106">YEAR(B578)</f>
        <v>2002</v>
      </c>
      <c r="R578" s="1">
        <f t="shared" ref="R578:R641" si="107">WEEKDAY(B578)</f>
        <v>1</v>
      </c>
      <c r="S578" s="1" t="str">
        <f t="shared" si="98"/>
        <v>Slow</v>
      </c>
      <c r="T578" s="1" t="str">
        <f t="shared" si="99"/>
        <v>Ok</v>
      </c>
      <c r="U578" s="1" t="b">
        <f t="shared" si="100"/>
        <v>0</v>
      </c>
      <c r="V578" s="1">
        <f t="shared" si="101"/>
        <v>0</v>
      </c>
      <c r="W578" s="1" t="str">
        <f>VLOOKUP(K578,Master!$G$8:$H$12,2,1)</f>
        <v>Slow</v>
      </c>
      <c r="X578" s="1" t="str">
        <f>HLOOKUP(K578,Master!$F$3:$J$4,2,1)</f>
        <v>Slow</v>
      </c>
      <c r="Y578" s="1" t="s">
        <v>670</v>
      </c>
      <c r="Z578" s="1" t="s">
        <v>837</v>
      </c>
      <c r="AA578" s="1">
        <f>SEARCH("(",Sheet7!A578,1)</f>
        <v>11</v>
      </c>
      <c r="AB578" s="1">
        <f>SEARCH(")",Sheet7!A578,1)</f>
        <v>14</v>
      </c>
      <c r="AC578" s="1" t="str">
        <f>MID(Sheet7!A578,SEARCH("(",Sheet7!A578,1)+1,SEARCH(")",Sheet7!A578,1)-SEARCH("(",Sheet7!A578,1)-1)</f>
        <v>SA</v>
      </c>
      <c r="AD578" s="1">
        <f>SEARCH(" ",Sheet7!A578,1)</f>
        <v>3</v>
      </c>
      <c r="AE578" s="1" t="str">
        <f>LEFT(Sheet7!A578,SEARCH(" ",Sheet7!A578,1)-1)</f>
        <v>JH</v>
      </c>
      <c r="AF578" s="1" t="str">
        <f>MID(Sheet7!A578,SEARCH(" ",Sheet7!A578,1)+1,SEARCH("(",Sheet7!A578,1)-SEARCH(" ",Sheet7!A578,1)-2)</f>
        <v>Kallis</v>
      </c>
      <c r="AG578" s="1">
        <f t="shared" si="102"/>
        <v>6</v>
      </c>
      <c r="AH578" s="1" t="str">
        <f t="shared" si="103"/>
        <v>KALLIS</v>
      </c>
      <c r="AI578" s="1" t="e">
        <f t="shared" ref="AI578:AI641" si="108">CONCATENATE(AE578," ",AF578," belongs to ",VLOOKUP(AC578,Countries,2,0))</f>
        <v>#N/A</v>
      </c>
    </row>
    <row r="579" spans="1:35" x14ac:dyDescent="0.3">
      <c r="A579" s="1">
        <v>578</v>
      </c>
      <c r="B579" s="2">
        <v>37302</v>
      </c>
      <c r="C579" t="s">
        <v>94</v>
      </c>
      <c r="D579" s="1">
        <v>111</v>
      </c>
      <c r="E579" s="1" t="s">
        <v>430</v>
      </c>
      <c r="F579" s="1">
        <v>199</v>
      </c>
      <c r="H579" s="1">
        <v>130</v>
      </c>
      <c r="I579" s="1">
        <v>9</v>
      </c>
      <c r="J579" s="1">
        <v>1</v>
      </c>
      <c r="K579" s="1">
        <v>85.38</v>
      </c>
      <c r="L579" s="1">
        <v>1</v>
      </c>
      <c r="M579" s="1" t="s">
        <v>11</v>
      </c>
      <c r="N579" s="1" t="s">
        <v>14</v>
      </c>
      <c r="O579" s="1">
        <f t="shared" si="104"/>
        <v>15</v>
      </c>
      <c r="P579" s="1">
        <f t="shared" si="105"/>
        <v>2</v>
      </c>
      <c r="Q579" s="1">
        <f t="shared" si="106"/>
        <v>2002</v>
      </c>
      <c r="R579" s="1">
        <f t="shared" si="107"/>
        <v>6</v>
      </c>
      <c r="S579" s="1" t="str">
        <f t="shared" ref="S579:S642" si="109">IF(K579&gt;$AK$7,$AK$13,IF(K579&gt;$AK$8,$AK$14,IF(K579&gt;$AK$9,$AK$15,IF(K579&gt;$AK$10,$AK$16,$AK$17))))</f>
        <v>Slow</v>
      </c>
      <c r="T579" s="1" t="str">
        <f t="shared" ref="T579:T642" si="110">IF(AND(D579&gt;150,K579&gt;150,J579&gt;3),"Phenominal","Ok")</f>
        <v>Ok</v>
      </c>
      <c r="U579" s="1" t="b">
        <f t="shared" ref="U579:U642" si="111">OR(D579&gt;175,K579&gt;200,J579&gt;7)</f>
        <v>0</v>
      </c>
      <c r="V579" s="1">
        <f t="shared" ref="V579:V642" si="112">SUM(D579&gt;175,J579&gt;7,K579&gt;150)</f>
        <v>0</v>
      </c>
      <c r="W579" s="1" t="str">
        <f>VLOOKUP(K579,Master!$G$8:$H$12,2,1)</f>
        <v>Slow</v>
      </c>
      <c r="X579" s="1" t="str">
        <f>HLOOKUP(K579,Master!$F$3:$J$4,2,1)</f>
        <v>Slow</v>
      </c>
      <c r="Y579" s="1" t="s">
        <v>706</v>
      </c>
      <c r="Z579" s="1" t="s">
        <v>833</v>
      </c>
      <c r="AA579" s="1">
        <f>SEARCH("(",Sheet7!A579,1)</f>
        <v>14</v>
      </c>
      <c r="AB579" s="1">
        <f>SEARCH(")",Sheet7!A579,1)</f>
        <v>18</v>
      </c>
      <c r="AC579" s="1" t="str">
        <f>MID(Sheet7!A579,SEARCH("(",Sheet7!A579,1)+1,SEARCH(")",Sheet7!A579,1)-SEARCH("(",Sheet7!A579,1)-1)</f>
        <v>Pak</v>
      </c>
      <c r="AD579" s="1">
        <f>SEARCH(" ",Sheet7!A579,1)</f>
        <v>7</v>
      </c>
      <c r="AE579" s="1" t="str">
        <f>LEFT(Sheet7!A579,SEARCH(" ",Sheet7!A579,1)-1)</f>
        <v>Shoaib</v>
      </c>
      <c r="AF579" s="1" t="str">
        <f>MID(Sheet7!A579,SEARCH(" ",Sheet7!A579,1)+1,SEARCH("(",Sheet7!A579,1)-SEARCH(" ",Sheet7!A579,1)-2)</f>
        <v>Malik</v>
      </c>
      <c r="AG579" s="1">
        <f t="shared" ref="AG579:AG642" si="113">LEN(AF579)</f>
        <v>5</v>
      </c>
      <c r="AH579" s="1" t="str">
        <f t="shared" ref="AH579:AH642" si="114">UPPER(AF579)</f>
        <v>MALIK</v>
      </c>
      <c r="AI579" s="1" t="str">
        <f t="shared" si="108"/>
        <v>Shoaib Malik belongs to Pakistan</v>
      </c>
    </row>
    <row r="580" spans="1:35" x14ac:dyDescent="0.3">
      <c r="A580" s="1">
        <v>579</v>
      </c>
      <c r="B580" s="2">
        <v>37304</v>
      </c>
      <c r="C580" t="s">
        <v>88</v>
      </c>
      <c r="D580" s="1">
        <v>112</v>
      </c>
      <c r="E580" s="1" t="s">
        <v>430</v>
      </c>
      <c r="F580" s="1">
        <v>178</v>
      </c>
      <c r="H580" s="1">
        <v>127</v>
      </c>
      <c r="I580" s="1">
        <v>8</v>
      </c>
      <c r="J580" s="1">
        <v>4</v>
      </c>
      <c r="K580" s="1">
        <v>88.18</v>
      </c>
      <c r="L580" s="1">
        <v>1</v>
      </c>
      <c r="M580" s="1" t="s">
        <v>9</v>
      </c>
      <c r="N580" s="1" t="s">
        <v>14</v>
      </c>
      <c r="O580" s="1">
        <f t="shared" si="104"/>
        <v>17</v>
      </c>
      <c r="P580" s="1">
        <f t="shared" si="105"/>
        <v>2</v>
      </c>
      <c r="Q580" s="1">
        <f t="shared" si="106"/>
        <v>2002</v>
      </c>
      <c r="R580" s="1">
        <f t="shared" si="107"/>
        <v>1</v>
      </c>
      <c r="S580" s="1" t="str">
        <f t="shared" si="109"/>
        <v>Slow</v>
      </c>
      <c r="T580" s="1" t="str">
        <f t="shared" si="110"/>
        <v>Ok</v>
      </c>
      <c r="U580" s="1" t="b">
        <f t="shared" si="111"/>
        <v>0</v>
      </c>
      <c r="V580" s="1">
        <f t="shared" si="112"/>
        <v>0</v>
      </c>
      <c r="W580" s="1" t="str">
        <f>VLOOKUP(K580,Master!$G$8:$H$12,2,1)</f>
        <v>Slow</v>
      </c>
      <c r="X580" s="1" t="str">
        <f>HLOOKUP(K580,Master!$F$3:$J$4,2,1)</f>
        <v>Slow</v>
      </c>
      <c r="Y580" s="1" t="s">
        <v>600</v>
      </c>
      <c r="Z580" s="1" t="s">
        <v>831</v>
      </c>
      <c r="AA580" s="1">
        <f>SEARCH("(",Sheet7!A580,1)</f>
        <v>11</v>
      </c>
      <c r="AB580" s="1">
        <f>SEARCH(")",Sheet7!A580,1)</f>
        <v>14</v>
      </c>
      <c r="AC580" s="1" t="str">
        <f>MID(Sheet7!A580,SEARCH("(",Sheet7!A580,1)+1,SEARCH(")",Sheet7!A580,1)-SEARCH("(",Sheet7!A580,1)-1)</f>
        <v>WI</v>
      </c>
      <c r="AD580" s="1">
        <f>SEARCH(" ",Sheet7!A580,1)</f>
        <v>3</v>
      </c>
      <c r="AE580" s="1" t="str">
        <f>LEFT(Sheet7!A580,SEARCH(" ",Sheet7!A580,1)-1)</f>
        <v>CL</v>
      </c>
      <c r="AF580" s="1" t="str">
        <f>MID(Sheet7!A580,SEARCH(" ",Sheet7!A580,1)+1,SEARCH("(",Sheet7!A580,1)-SEARCH(" ",Sheet7!A580,1)-2)</f>
        <v>Hooper</v>
      </c>
      <c r="AG580" s="1">
        <f t="shared" si="113"/>
        <v>6</v>
      </c>
      <c r="AH580" s="1" t="str">
        <f t="shared" si="114"/>
        <v>HOOPER</v>
      </c>
      <c r="AI580" s="1" t="str">
        <f t="shared" si="108"/>
        <v>CL Hooper belongs to West Indies</v>
      </c>
    </row>
    <row r="581" spans="1:35" x14ac:dyDescent="0.3">
      <c r="A581" s="1">
        <v>580</v>
      </c>
      <c r="B581" s="2">
        <v>37313</v>
      </c>
      <c r="C581" t="s">
        <v>73</v>
      </c>
      <c r="D581" s="1">
        <v>122</v>
      </c>
      <c r="E581" s="1" t="s">
        <v>430</v>
      </c>
      <c r="F581" s="1">
        <v>209</v>
      </c>
      <c r="H581" s="1">
        <v>150</v>
      </c>
      <c r="I581" s="1">
        <v>12</v>
      </c>
      <c r="J581" s="1">
        <v>5</v>
      </c>
      <c r="K581" s="1">
        <v>81.33</v>
      </c>
      <c r="L581" s="1">
        <v>2</v>
      </c>
      <c r="M581" s="1" t="s">
        <v>34</v>
      </c>
      <c r="N581" s="1" t="s">
        <v>298</v>
      </c>
      <c r="O581" s="1">
        <f t="shared" si="104"/>
        <v>26</v>
      </c>
      <c r="P581" s="1">
        <f t="shared" si="105"/>
        <v>2</v>
      </c>
      <c r="Q581" s="1">
        <f t="shared" si="106"/>
        <v>2002</v>
      </c>
      <c r="R581" s="1">
        <f t="shared" si="107"/>
        <v>3</v>
      </c>
      <c r="S581" s="1" t="str">
        <f t="shared" si="109"/>
        <v>Slow</v>
      </c>
      <c r="T581" s="1" t="str">
        <f t="shared" si="110"/>
        <v>Ok</v>
      </c>
      <c r="U581" s="1" t="b">
        <f t="shared" si="111"/>
        <v>0</v>
      </c>
      <c r="V581" s="1">
        <f t="shared" si="112"/>
        <v>0</v>
      </c>
      <c r="W581" s="1" t="str">
        <f>VLOOKUP(K581,Master!$G$8:$H$12,2,1)</f>
        <v>Slow</v>
      </c>
      <c r="X581" s="1" t="str">
        <f>HLOOKUP(K581,Master!$F$3:$J$4,2,1)</f>
        <v>Slow</v>
      </c>
      <c r="Y581" s="1" t="s">
        <v>649</v>
      </c>
      <c r="Z581" s="1" t="s">
        <v>832</v>
      </c>
      <c r="AA581" s="1">
        <f>SEARCH("(",Sheet7!A581,1)</f>
        <v>10</v>
      </c>
      <c r="AB581" s="1">
        <f>SEARCH(")",Sheet7!A581,1)</f>
        <v>13</v>
      </c>
      <c r="AC581" s="1" t="str">
        <f>MID(Sheet7!A581,SEARCH("(",Sheet7!A581,1)+1,SEARCH(")",Sheet7!A581,1)-SEARCH("(",Sheet7!A581,1)-1)</f>
        <v>NZ</v>
      </c>
      <c r="AD581" s="1">
        <f>SEARCH(" ",Sheet7!A581,1)</f>
        <v>3</v>
      </c>
      <c r="AE581" s="1" t="str">
        <f>LEFT(Sheet7!A581,SEARCH(" ",Sheet7!A581,1)-1)</f>
        <v>NJ</v>
      </c>
      <c r="AF581" s="1" t="str">
        <f>MID(Sheet7!A581,SEARCH(" ",Sheet7!A581,1)+1,SEARCH("(",Sheet7!A581,1)-SEARCH(" ",Sheet7!A581,1)-2)</f>
        <v>Astle</v>
      </c>
      <c r="AG581" s="1">
        <f t="shared" si="113"/>
        <v>5</v>
      </c>
      <c r="AH581" s="1" t="str">
        <f t="shared" si="114"/>
        <v>ASTLE</v>
      </c>
      <c r="AI581" s="1" t="str">
        <f t="shared" si="108"/>
        <v>NJ Astle belongs to New Zealand</v>
      </c>
    </row>
    <row r="582" spans="1:35" x14ac:dyDescent="0.3">
      <c r="A582" s="1">
        <v>581</v>
      </c>
      <c r="B582" s="2">
        <v>37334</v>
      </c>
      <c r="C582" t="s">
        <v>227</v>
      </c>
      <c r="D582" s="1">
        <v>159</v>
      </c>
      <c r="E582" s="1" t="s">
        <v>430</v>
      </c>
      <c r="F582" s="1">
        <v>233</v>
      </c>
      <c r="H582" s="1">
        <v>147</v>
      </c>
      <c r="I582" s="1">
        <v>17</v>
      </c>
      <c r="J582" s="1">
        <v>1</v>
      </c>
      <c r="K582" s="1">
        <v>108.16</v>
      </c>
      <c r="L582" s="1">
        <v>1</v>
      </c>
      <c r="M582" s="2" t="s">
        <v>7</v>
      </c>
      <c r="N582" s="1" t="s">
        <v>39</v>
      </c>
      <c r="O582" s="1">
        <f t="shared" si="104"/>
        <v>19</v>
      </c>
      <c r="P582" s="1">
        <f t="shared" si="105"/>
        <v>3</v>
      </c>
      <c r="Q582" s="1">
        <f t="shared" si="106"/>
        <v>2002</v>
      </c>
      <c r="R582" s="1">
        <f t="shared" si="107"/>
        <v>3</v>
      </c>
      <c r="S582" s="1" t="str">
        <f t="shared" si="109"/>
        <v>Ok</v>
      </c>
      <c r="T582" s="1" t="str">
        <f t="shared" si="110"/>
        <v>Ok</v>
      </c>
      <c r="U582" s="1" t="b">
        <f t="shared" si="111"/>
        <v>0</v>
      </c>
      <c r="V582" s="1">
        <f t="shared" si="112"/>
        <v>0</v>
      </c>
      <c r="W582" s="1" t="str">
        <f>VLOOKUP(K582,Master!$G$8:$H$12,2,1)</f>
        <v>Ok</v>
      </c>
      <c r="X582" s="1" t="str">
        <f>HLOOKUP(K582,Master!$F$3:$J$4,2,1)</f>
        <v>Ok</v>
      </c>
      <c r="Y582" s="1" t="s">
        <v>707</v>
      </c>
      <c r="Z582" s="1" t="s">
        <v>4</v>
      </c>
      <c r="AA582" s="1">
        <f>SEARCH("(",Sheet7!A582,1)</f>
        <v>10</v>
      </c>
      <c r="AB582" s="1">
        <f>SEARCH(")",Sheet7!A582,1)</f>
        <v>16</v>
      </c>
      <c r="AC582" s="1" t="str">
        <f>MID(Sheet7!A582,SEARCH("(",Sheet7!A582,1)+1,SEARCH(")",Sheet7!A582,1)-SEARCH("(",Sheet7!A582,1)-1)</f>
        <v>India</v>
      </c>
      <c r="AD582" s="1">
        <f>SEARCH(" ",Sheet7!A582,1)</f>
        <v>2</v>
      </c>
      <c r="AE582" s="1" t="str">
        <f>LEFT(Sheet7!A582,SEARCH(" ",Sheet7!A582,1)-1)</f>
        <v>D</v>
      </c>
      <c r="AF582" s="1" t="str">
        <f>MID(Sheet7!A582,SEARCH(" ",Sheet7!A582,1)+1,SEARCH("(",Sheet7!A582,1)-SEARCH(" ",Sheet7!A582,1)-2)</f>
        <v>Mongia</v>
      </c>
      <c r="AG582" s="1">
        <f t="shared" si="113"/>
        <v>6</v>
      </c>
      <c r="AH582" s="1" t="str">
        <f t="shared" si="114"/>
        <v>MONGIA</v>
      </c>
      <c r="AI582" s="1" t="e">
        <f t="shared" si="108"/>
        <v>#N/A</v>
      </c>
    </row>
    <row r="583" spans="1:35" x14ac:dyDescent="0.3">
      <c r="A583" s="1">
        <v>582</v>
      </c>
      <c r="B583" s="2">
        <v>37345</v>
      </c>
      <c r="C583" t="s">
        <v>225</v>
      </c>
      <c r="D583" s="1">
        <v>129</v>
      </c>
      <c r="E583" s="1" t="s">
        <v>432</v>
      </c>
      <c r="F583" s="1">
        <v>155</v>
      </c>
      <c r="H583" s="1">
        <v>126</v>
      </c>
      <c r="I583" s="1">
        <v>15</v>
      </c>
      <c r="J583" s="1">
        <v>1</v>
      </c>
      <c r="K583" s="1">
        <v>102.38</v>
      </c>
      <c r="L583" s="1">
        <v>1</v>
      </c>
      <c r="M583" s="1" t="s">
        <v>15</v>
      </c>
      <c r="N583" s="1" t="s">
        <v>205</v>
      </c>
      <c r="O583" s="1">
        <f t="shared" si="104"/>
        <v>30</v>
      </c>
      <c r="P583" s="1">
        <f t="shared" si="105"/>
        <v>3</v>
      </c>
      <c r="Q583" s="1">
        <f t="shared" si="106"/>
        <v>2002</v>
      </c>
      <c r="R583" s="1">
        <f t="shared" si="107"/>
        <v>7</v>
      </c>
      <c r="S583" s="1" t="str">
        <f t="shared" si="109"/>
        <v>Ok</v>
      </c>
      <c r="T583" s="1" t="str">
        <f t="shared" si="110"/>
        <v>Ok</v>
      </c>
      <c r="U583" s="1" t="b">
        <f t="shared" si="111"/>
        <v>0</v>
      </c>
      <c r="V583" s="1">
        <f t="shared" si="112"/>
        <v>0</v>
      </c>
      <c r="W583" s="1" t="str">
        <f>VLOOKUP(K583,Master!$G$8:$H$12,2,1)</f>
        <v>Ok</v>
      </c>
      <c r="X583" s="1" t="str">
        <f>HLOOKUP(K583,Master!$F$3:$J$4,2,1)</f>
        <v>Ok</v>
      </c>
      <c r="Y583" s="1" t="s">
        <v>650</v>
      </c>
      <c r="Z583" s="1" t="s">
        <v>834</v>
      </c>
      <c r="AA583" s="1">
        <f>SEARCH("(",Sheet7!A583,1)</f>
        <v>12</v>
      </c>
      <c r="AB583" s="1">
        <f>SEARCH(")",Sheet7!A583,1)</f>
        <v>16</v>
      </c>
      <c r="AC583" s="1" t="str">
        <f>MID(Sheet7!A583,SEARCH("(",Sheet7!A583,1)+1,SEARCH(")",Sheet7!A583,1)-SEARCH("(",Sheet7!A583,1)-1)</f>
        <v>Aus</v>
      </c>
      <c r="AD583" s="1">
        <f>SEARCH(" ",Sheet7!A583,1)</f>
        <v>3</v>
      </c>
      <c r="AE583" s="1" t="str">
        <f>LEFT(Sheet7!A583,SEARCH(" ",Sheet7!A583,1)-1)</f>
        <v>RT</v>
      </c>
      <c r="AF583" s="1" t="str">
        <f>MID(Sheet7!A583,SEARCH(" ",Sheet7!A583,1)+1,SEARCH("(",Sheet7!A583,1)-SEARCH(" ",Sheet7!A583,1)-2)</f>
        <v>Ponting</v>
      </c>
      <c r="AG583" s="1">
        <f t="shared" si="113"/>
        <v>7</v>
      </c>
      <c r="AH583" s="1" t="str">
        <f t="shared" si="114"/>
        <v>PONTING</v>
      </c>
      <c r="AI583" s="1" t="str">
        <f t="shared" si="108"/>
        <v>RT Ponting belongs to Australia</v>
      </c>
    </row>
    <row r="584" spans="1:35" x14ac:dyDescent="0.3">
      <c r="A584" s="1">
        <v>583</v>
      </c>
      <c r="B584" s="2">
        <v>37349</v>
      </c>
      <c r="C584" t="s">
        <v>221</v>
      </c>
      <c r="D584" s="1">
        <v>105</v>
      </c>
      <c r="E584" s="1" t="s">
        <v>432</v>
      </c>
      <c r="F584" s="1">
        <v>135</v>
      </c>
      <c r="H584" s="1">
        <v>104</v>
      </c>
      <c r="I584" s="1">
        <v>12</v>
      </c>
      <c r="J584" s="1">
        <v>1</v>
      </c>
      <c r="K584" s="1">
        <v>100.96</v>
      </c>
      <c r="L584" s="1">
        <v>2</v>
      </c>
      <c r="M584" s="1" t="s">
        <v>15</v>
      </c>
      <c r="N584" s="1" t="s">
        <v>278</v>
      </c>
      <c r="O584" s="1">
        <f t="shared" si="104"/>
        <v>3</v>
      </c>
      <c r="P584" s="1">
        <f t="shared" si="105"/>
        <v>4</v>
      </c>
      <c r="Q584" s="1">
        <f t="shared" si="106"/>
        <v>2002</v>
      </c>
      <c r="R584" s="1">
        <f t="shared" si="107"/>
        <v>4</v>
      </c>
      <c r="S584" s="1" t="str">
        <f t="shared" si="109"/>
        <v>Ok</v>
      </c>
      <c r="T584" s="1" t="str">
        <f t="shared" si="110"/>
        <v>Ok</v>
      </c>
      <c r="U584" s="1" t="b">
        <f t="shared" si="111"/>
        <v>0</v>
      </c>
      <c r="V584" s="1">
        <f t="shared" si="112"/>
        <v>0</v>
      </c>
      <c r="W584" s="1" t="str">
        <f>VLOOKUP(K584,Master!$G$8:$H$12,2,1)</f>
        <v>Ok</v>
      </c>
      <c r="X584" s="1" t="str">
        <f>HLOOKUP(K584,Master!$F$3:$J$4,2,1)</f>
        <v>Ok</v>
      </c>
      <c r="Y584" s="1" t="s">
        <v>673</v>
      </c>
      <c r="Z584" s="1" t="s">
        <v>834</v>
      </c>
      <c r="AA584" s="1">
        <f>SEARCH("(",Sheet7!A584,1)</f>
        <v>14</v>
      </c>
      <c r="AB584" s="1">
        <f>SEARCH(")",Sheet7!A584,1)</f>
        <v>18</v>
      </c>
      <c r="AC584" s="1" t="str">
        <f>MID(Sheet7!A584,SEARCH("(",Sheet7!A584,1)+1,SEARCH(")",Sheet7!A584,1)-SEARCH("(",Sheet7!A584,1)-1)</f>
        <v>Aus</v>
      </c>
      <c r="AD584" s="1">
        <f>SEARCH(" ",Sheet7!A584,1)</f>
        <v>3</v>
      </c>
      <c r="AE584" s="1" t="str">
        <f>LEFT(Sheet7!A584,SEARCH(" ",Sheet7!A584,1)-1)</f>
        <v>AC</v>
      </c>
      <c r="AF584" s="1" t="str">
        <f>MID(Sheet7!A584,SEARCH(" ",Sheet7!A584,1)+1,SEARCH("(",Sheet7!A584,1)-SEARCH(" ",Sheet7!A584,1)-2)</f>
        <v>Gilchrist</v>
      </c>
      <c r="AG584" s="1">
        <f t="shared" si="113"/>
        <v>9</v>
      </c>
      <c r="AH584" s="1" t="str">
        <f t="shared" si="114"/>
        <v>GILCHRIST</v>
      </c>
      <c r="AI584" s="1" t="str">
        <f t="shared" si="108"/>
        <v>AC Gilchrist belongs to Australia</v>
      </c>
    </row>
    <row r="585" spans="1:35" x14ac:dyDescent="0.3">
      <c r="A585" s="1">
        <v>584</v>
      </c>
      <c r="B585" s="2">
        <v>37361</v>
      </c>
      <c r="C585" t="s">
        <v>289</v>
      </c>
      <c r="D585" s="1">
        <v>108</v>
      </c>
      <c r="E585" s="1" t="s">
        <v>430</v>
      </c>
      <c r="F585" s="1">
        <v>171</v>
      </c>
      <c r="H585" s="1">
        <v>92</v>
      </c>
      <c r="I585" s="1">
        <v>7</v>
      </c>
      <c r="J585" s="1">
        <v>8</v>
      </c>
      <c r="K585" s="1">
        <v>117.39</v>
      </c>
      <c r="L585" s="1">
        <v>2</v>
      </c>
      <c r="M585" s="1" t="s">
        <v>31</v>
      </c>
      <c r="N585" s="1" t="s">
        <v>14</v>
      </c>
      <c r="O585" s="1">
        <f t="shared" si="104"/>
        <v>15</v>
      </c>
      <c r="P585" s="1">
        <f t="shared" si="105"/>
        <v>4</v>
      </c>
      <c r="Q585" s="1">
        <f t="shared" si="106"/>
        <v>2002</v>
      </c>
      <c r="R585" s="1">
        <f t="shared" si="107"/>
        <v>2</v>
      </c>
      <c r="S585" s="1" t="str">
        <f t="shared" si="109"/>
        <v>Ok</v>
      </c>
      <c r="T585" s="1" t="str">
        <f t="shared" si="110"/>
        <v>Ok</v>
      </c>
      <c r="U585" s="1" t="b">
        <f t="shared" si="111"/>
        <v>1</v>
      </c>
      <c r="V585" s="1">
        <f t="shared" si="112"/>
        <v>1</v>
      </c>
      <c r="W585" s="1" t="str">
        <f>VLOOKUP(K585,Master!$G$8:$H$12,2,1)</f>
        <v>Ok</v>
      </c>
      <c r="X585" s="1" t="str">
        <f>HLOOKUP(K585,Master!$F$3:$J$4,2,1)</f>
        <v>Ok</v>
      </c>
      <c r="Y585" s="1" t="s">
        <v>659</v>
      </c>
      <c r="Z585" s="1" t="s">
        <v>833</v>
      </c>
      <c r="AA585" s="1">
        <f>SEARCH("(",Sheet7!A585,1)</f>
        <v>15</v>
      </c>
      <c r="AB585" s="1">
        <f>SEARCH(")",Sheet7!A585,1)</f>
        <v>19</v>
      </c>
      <c r="AC585" s="1" t="str">
        <f>MID(Sheet7!A585,SEARCH("(",Sheet7!A585,1)+1,SEARCH(")",Sheet7!A585,1)-SEARCH("(",Sheet7!A585,1)-1)</f>
        <v>Pak</v>
      </c>
      <c r="AD585" s="1">
        <f>SEARCH(" ",Sheet7!A585,1)</f>
        <v>7</v>
      </c>
      <c r="AE585" s="1" t="str">
        <f>LEFT(Sheet7!A585,SEARCH(" ",Sheet7!A585,1)-1)</f>
        <v>Shahid</v>
      </c>
      <c r="AF585" s="1" t="str">
        <f>MID(Sheet7!A585,SEARCH(" ",Sheet7!A585,1)+1,SEARCH("(",Sheet7!A585,1)-SEARCH(" ",Sheet7!A585,1)-2)</f>
        <v>Afridi</v>
      </c>
      <c r="AG585" s="1">
        <f t="shared" si="113"/>
        <v>6</v>
      </c>
      <c r="AH585" s="1" t="str">
        <f t="shared" si="114"/>
        <v>AFRIDI</v>
      </c>
      <c r="AI585" s="1" t="str">
        <f t="shared" si="108"/>
        <v>Shahid Afridi belongs to Pakistan</v>
      </c>
    </row>
    <row r="586" spans="1:35" x14ac:dyDescent="0.3">
      <c r="A586" s="1">
        <v>585</v>
      </c>
      <c r="B586" s="2">
        <v>37363</v>
      </c>
      <c r="C586" t="s">
        <v>249</v>
      </c>
      <c r="D586" s="1">
        <v>129</v>
      </c>
      <c r="E586" s="1" t="s">
        <v>432</v>
      </c>
      <c r="F586" s="1">
        <v>178</v>
      </c>
      <c r="H586" s="1">
        <v>131</v>
      </c>
      <c r="I586" s="1">
        <v>8</v>
      </c>
      <c r="J586" s="1">
        <v>3</v>
      </c>
      <c r="K586" s="1">
        <v>98.47</v>
      </c>
      <c r="L586" s="1">
        <v>1</v>
      </c>
      <c r="M586" s="1" t="s">
        <v>13</v>
      </c>
      <c r="N586" s="1" t="s">
        <v>14</v>
      </c>
      <c r="O586" s="1">
        <f t="shared" si="104"/>
        <v>17</v>
      </c>
      <c r="P586" s="1">
        <f t="shared" si="105"/>
        <v>4</v>
      </c>
      <c r="Q586" s="1">
        <f t="shared" si="106"/>
        <v>2002</v>
      </c>
      <c r="R586" s="1">
        <f t="shared" si="107"/>
        <v>4</v>
      </c>
      <c r="S586" s="1" t="str">
        <f t="shared" si="109"/>
        <v>Slow</v>
      </c>
      <c r="T586" s="1" t="str">
        <f t="shared" si="110"/>
        <v>Ok</v>
      </c>
      <c r="U586" s="1" t="b">
        <f t="shared" si="111"/>
        <v>0</v>
      </c>
      <c r="V586" s="1">
        <f t="shared" si="112"/>
        <v>0</v>
      </c>
      <c r="W586" s="1" t="str">
        <f>VLOOKUP(K586,Master!$G$8:$H$12,2,1)</f>
        <v>Slow</v>
      </c>
      <c r="X586" s="1" t="str">
        <f>HLOOKUP(K586,Master!$F$3:$J$4,2,1)</f>
        <v>Slow</v>
      </c>
      <c r="Y586" s="1" t="s">
        <v>678</v>
      </c>
      <c r="Z586" s="1" t="s">
        <v>833</v>
      </c>
      <c r="AA586" s="1">
        <f>SEARCH("(",Sheet7!A586,1)</f>
        <v>17</v>
      </c>
      <c r="AB586" s="1">
        <f>SEARCH(")",Sheet7!A586,1)</f>
        <v>21</v>
      </c>
      <c r="AC586" s="1" t="str">
        <f>MID(Sheet7!A586,SEARCH("(",Sheet7!A586,1)+1,SEARCH(")",Sheet7!A586,1)-SEARCH("(",Sheet7!A586,1)-1)</f>
        <v>Pak</v>
      </c>
      <c r="AD586" s="1">
        <f>SEARCH(" ",Sheet7!A586,1)</f>
        <v>9</v>
      </c>
      <c r="AE586" s="1" t="str">
        <f>LEFT(Sheet7!A586,SEARCH(" ",Sheet7!A586,1)-1)</f>
        <v>Mohammad</v>
      </c>
      <c r="AF586" s="1" t="str">
        <f>MID(Sheet7!A586,SEARCH(" ",Sheet7!A586,1)+1,SEARCH("(",Sheet7!A586,1)-SEARCH(" ",Sheet7!A586,1)-2)</f>
        <v>Yousuf</v>
      </c>
      <c r="AG586" s="1">
        <f t="shared" si="113"/>
        <v>6</v>
      </c>
      <c r="AH586" s="1" t="str">
        <f t="shared" si="114"/>
        <v>YOUSUF</v>
      </c>
      <c r="AI586" s="1" t="str">
        <f t="shared" si="108"/>
        <v>Mohammad Yousuf belongs to Pakistan</v>
      </c>
    </row>
    <row r="587" spans="1:35" x14ac:dyDescent="0.3">
      <c r="A587" s="1">
        <v>586</v>
      </c>
      <c r="B587" s="2">
        <v>37367</v>
      </c>
      <c r="C587" t="s">
        <v>249</v>
      </c>
      <c r="D587" s="1">
        <v>125</v>
      </c>
      <c r="E587" s="1" t="s">
        <v>432</v>
      </c>
      <c r="F587" s="1">
        <v>215</v>
      </c>
      <c r="H587" s="1">
        <v>155</v>
      </c>
      <c r="I587" s="1">
        <v>14</v>
      </c>
      <c r="J587" s="1">
        <v>1</v>
      </c>
      <c r="K587" s="1">
        <v>80.64</v>
      </c>
      <c r="L587" s="1">
        <v>1</v>
      </c>
      <c r="M587" s="1" t="s">
        <v>31</v>
      </c>
      <c r="N587" s="1" t="s">
        <v>23</v>
      </c>
      <c r="O587" s="1">
        <f t="shared" si="104"/>
        <v>21</v>
      </c>
      <c r="P587" s="1">
        <f t="shared" si="105"/>
        <v>4</v>
      </c>
      <c r="Q587" s="1">
        <f t="shared" si="106"/>
        <v>2002</v>
      </c>
      <c r="R587" s="1">
        <f t="shared" si="107"/>
        <v>1</v>
      </c>
      <c r="S587" s="1" t="str">
        <f t="shared" si="109"/>
        <v>Slow</v>
      </c>
      <c r="T587" s="1" t="str">
        <f t="shared" si="110"/>
        <v>Ok</v>
      </c>
      <c r="U587" s="1" t="b">
        <f t="shared" si="111"/>
        <v>0</v>
      </c>
      <c r="V587" s="1">
        <f t="shared" si="112"/>
        <v>0</v>
      </c>
      <c r="W587" s="1" t="str">
        <f>VLOOKUP(K587,Master!$G$8:$H$12,2,1)</f>
        <v>Slow</v>
      </c>
      <c r="X587" s="1" t="str">
        <f>HLOOKUP(K587,Master!$F$3:$J$4,2,1)</f>
        <v>Slow</v>
      </c>
      <c r="Y587" s="1" t="s">
        <v>678</v>
      </c>
      <c r="Z587" s="1" t="s">
        <v>833</v>
      </c>
      <c r="AA587" s="1">
        <f>SEARCH("(",Sheet7!A587,1)</f>
        <v>17</v>
      </c>
      <c r="AB587" s="1">
        <f>SEARCH(")",Sheet7!A587,1)</f>
        <v>21</v>
      </c>
      <c r="AC587" s="1" t="str">
        <f>MID(Sheet7!A587,SEARCH("(",Sheet7!A587,1)+1,SEARCH(")",Sheet7!A587,1)-SEARCH("(",Sheet7!A587,1)-1)</f>
        <v>Pak</v>
      </c>
      <c r="AD587" s="1">
        <f>SEARCH(" ",Sheet7!A587,1)</f>
        <v>9</v>
      </c>
      <c r="AE587" s="1" t="str">
        <f>LEFT(Sheet7!A587,SEARCH(" ",Sheet7!A587,1)-1)</f>
        <v>Mohammad</v>
      </c>
      <c r="AF587" s="1" t="str">
        <f>MID(Sheet7!A587,SEARCH(" ",Sheet7!A587,1)+1,SEARCH("(",Sheet7!A587,1)-SEARCH(" ",Sheet7!A587,1)-2)</f>
        <v>Yousuf</v>
      </c>
      <c r="AG587" s="1">
        <f t="shared" si="113"/>
        <v>6</v>
      </c>
      <c r="AH587" s="1" t="str">
        <f t="shared" si="114"/>
        <v>YOUSUF</v>
      </c>
      <c r="AI587" s="1" t="str">
        <f t="shared" si="108"/>
        <v>Mohammad Yousuf belongs to Pakistan</v>
      </c>
    </row>
    <row r="588" spans="1:35" x14ac:dyDescent="0.3">
      <c r="A588" s="1">
        <v>587</v>
      </c>
      <c r="B588" s="2">
        <v>37370</v>
      </c>
      <c r="C588" t="s">
        <v>102</v>
      </c>
      <c r="D588" s="1">
        <v>105</v>
      </c>
      <c r="E588" s="1" t="s">
        <v>432</v>
      </c>
      <c r="F588" s="1">
        <v>176</v>
      </c>
      <c r="H588" s="1">
        <v>116</v>
      </c>
      <c r="I588" s="1">
        <v>8</v>
      </c>
      <c r="J588" s="1">
        <v>1</v>
      </c>
      <c r="K588" s="1">
        <v>90.51</v>
      </c>
      <c r="L588" s="1">
        <v>1</v>
      </c>
      <c r="M588" s="1" t="s">
        <v>9</v>
      </c>
      <c r="N588" s="1" t="s">
        <v>16</v>
      </c>
      <c r="O588" s="1">
        <f t="shared" si="104"/>
        <v>24</v>
      </c>
      <c r="P588" s="1">
        <f t="shared" si="105"/>
        <v>4</v>
      </c>
      <c r="Q588" s="1">
        <f t="shared" si="106"/>
        <v>2002</v>
      </c>
      <c r="R588" s="1">
        <f t="shared" si="107"/>
        <v>4</v>
      </c>
      <c r="S588" s="1" t="str">
        <f t="shared" si="109"/>
        <v>Slow</v>
      </c>
      <c r="T588" s="1" t="str">
        <f t="shared" si="110"/>
        <v>Ok</v>
      </c>
      <c r="U588" s="1" t="b">
        <f t="shared" si="111"/>
        <v>0</v>
      </c>
      <c r="V588" s="1">
        <f t="shared" si="112"/>
        <v>0</v>
      </c>
      <c r="W588" s="1" t="str">
        <f>VLOOKUP(K588,Master!$G$8:$H$12,2,1)</f>
        <v>Slow</v>
      </c>
      <c r="X588" s="1" t="str">
        <f>HLOOKUP(K588,Master!$F$3:$J$4,2,1)</f>
        <v>Slow</v>
      </c>
      <c r="Y588" s="1" t="s">
        <v>696</v>
      </c>
      <c r="Z588" s="1" t="s">
        <v>832</v>
      </c>
      <c r="AA588" s="1">
        <f>SEARCH("(",Sheet7!A588,1)</f>
        <v>13</v>
      </c>
      <c r="AB588" s="1">
        <f>SEARCH(")",Sheet7!A588,1)</f>
        <v>16</v>
      </c>
      <c r="AC588" s="1" t="str">
        <f>MID(Sheet7!A588,SEARCH("(",Sheet7!A588,1)+1,SEARCH(")",Sheet7!A588,1)-SEARCH("(",Sheet7!A588,1)-1)</f>
        <v>NZ</v>
      </c>
      <c r="AD588" s="1">
        <f>SEARCH(" ",Sheet7!A588,1)</f>
        <v>3</v>
      </c>
      <c r="AE588" s="1" t="str">
        <f>LEFT(Sheet7!A588,SEARCH(" ",Sheet7!A588,1)-1)</f>
        <v>CD</v>
      </c>
      <c r="AF588" s="1" t="str">
        <f>MID(Sheet7!A588,SEARCH(" ",Sheet7!A588,1)+1,SEARCH("(",Sheet7!A588,1)-SEARCH(" ",Sheet7!A588,1)-2)</f>
        <v>McMillan</v>
      </c>
      <c r="AG588" s="1">
        <f t="shared" si="113"/>
        <v>8</v>
      </c>
      <c r="AH588" s="1" t="str">
        <f t="shared" si="114"/>
        <v>MCMILLAN</v>
      </c>
      <c r="AI588" s="1" t="str">
        <f t="shared" si="108"/>
        <v>CD McMillan belongs to New Zealand</v>
      </c>
    </row>
    <row r="589" spans="1:35" x14ac:dyDescent="0.3">
      <c r="A589" s="1">
        <v>588</v>
      </c>
      <c r="B589" s="2">
        <v>37373</v>
      </c>
      <c r="C589" t="s">
        <v>94</v>
      </c>
      <c r="D589" s="1">
        <v>115</v>
      </c>
      <c r="E589" s="1" t="s">
        <v>432</v>
      </c>
      <c r="F589" s="1">
        <v>197</v>
      </c>
      <c r="H589" s="1">
        <v>142</v>
      </c>
      <c r="I589" s="1">
        <v>12</v>
      </c>
      <c r="J589" s="1">
        <v>0</v>
      </c>
      <c r="K589" s="1">
        <v>80.98</v>
      </c>
      <c r="L589" s="1">
        <v>1</v>
      </c>
      <c r="M589" s="1" t="s">
        <v>31</v>
      </c>
      <c r="N589" s="1" t="s">
        <v>209</v>
      </c>
      <c r="O589" s="1">
        <f t="shared" si="104"/>
        <v>27</v>
      </c>
      <c r="P589" s="1">
        <f t="shared" si="105"/>
        <v>4</v>
      </c>
      <c r="Q589" s="1">
        <f t="shared" si="106"/>
        <v>2002</v>
      </c>
      <c r="R589" s="1">
        <f t="shared" si="107"/>
        <v>7</v>
      </c>
      <c r="S589" s="1" t="str">
        <f t="shared" si="109"/>
        <v>Slow</v>
      </c>
      <c r="T589" s="1" t="str">
        <f t="shared" si="110"/>
        <v>Ok</v>
      </c>
      <c r="U589" s="1" t="b">
        <f t="shared" si="111"/>
        <v>0</v>
      </c>
      <c r="V589" s="1">
        <f t="shared" si="112"/>
        <v>0</v>
      </c>
      <c r="W589" s="1" t="str">
        <f>VLOOKUP(K589,Master!$G$8:$H$12,2,1)</f>
        <v>Slow</v>
      </c>
      <c r="X589" s="1" t="str">
        <f>HLOOKUP(K589,Master!$F$3:$J$4,2,1)</f>
        <v>Slow</v>
      </c>
      <c r="Y589" s="1" t="s">
        <v>706</v>
      </c>
      <c r="Z589" s="1" t="s">
        <v>833</v>
      </c>
      <c r="AA589" s="1">
        <f>SEARCH("(",Sheet7!A589,1)</f>
        <v>14</v>
      </c>
      <c r="AB589" s="1">
        <f>SEARCH(")",Sheet7!A589,1)</f>
        <v>18</v>
      </c>
      <c r="AC589" s="1" t="str">
        <f>MID(Sheet7!A589,SEARCH("(",Sheet7!A589,1)+1,SEARCH(")",Sheet7!A589,1)-SEARCH("(",Sheet7!A589,1)-1)</f>
        <v>Pak</v>
      </c>
      <c r="AD589" s="1">
        <f>SEARCH(" ",Sheet7!A589,1)</f>
        <v>7</v>
      </c>
      <c r="AE589" s="1" t="str">
        <f>LEFT(Sheet7!A589,SEARCH(" ",Sheet7!A589,1)-1)</f>
        <v>Shoaib</v>
      </c>
      <c r="AF589" s="1" t="str">
        <f>MID(Sheet7!A589,SEARCH(" ",Sheet7!A589,1)+1,SEARCH("(",Sheet7!A589,1)-SEARCH(" ",Sheet7!A589,1)-2)</f>
        <v>Malik</v>
      </c>
      <c r="AG589" s="1">
        <f t="shared" si="113"/>
        <v>5</v>
      </c>
      <c r="AH589" s="1" t="str">
        <f t="shared" si="114"/>
        <v>MALIK</v>
      </c>
      <c r="AI589" s="1" t="str">
        <f t="shared" si="108"/>
        <v>Shoaib Malik belongs to Pakistan</v>
      </c>
    </row>
    <row r="590" spans="1:35" x14ac:dyDescent="0.3">
      <c r="A590" s="1">
        <v>589</v>
      </c>
      <c r="B590" s="2">
        <v>37415</v>
      </c>
      <c r="C590" t="s">
        <v>64</v>
      </c>
      <c r="D590" s="1">
        <v>108</v>
      </c>
      <c r="E590" s="1" t="s">
        <v>430</v>
      </c>
      <c r="F590" s="1">
        <v>218</v>
      </c>
      <c r="H590" s="1">
        <v>138</v>
      </c>
      <c r="I590" s="1">
        <v>8</v>
      </c>
      <c r="J590" s="1">
        <v>1</v>
      </c>
      <c r="K590" s="1">
        <v>78.260000000000005</v>
      </c>
      <c r="L590" s="1">
        <v>2</v>
      </c>
      <c r="M590" s="1" t="s">
        <v>31</v>
      </c>
      <c r="N590" s="1" t="s">
        <v>272</v>
      </c>
      <c r="O590" s="1">
        <f t="shared" si="104"/>
        <v>8</v>
      </c>
      <c r="P590" s="1">
        <f t="shared" si="105"/>
        <v>6</v>
      </c>
      <c r="Q590" s="1">
        <f t="shared" si="106"/>
        <v>2002</v>
      </c>
      <c r="R590" s="1">
        <f t="shared" si="107"/>
        <v>7</v>
      </c>
      <c r="S590" s="1" t="str">
        <f t="shared" si="109"/>
        <v>Slow</v>
      </c>
      <c r="T590" s="1" t="str">
        <f t="shared" si="110"/>
        <v>Ok</v>
      </c>
      <c r="U590" s="1" t="b">
        <f t="shared" si="111"/>
        <v>0</v>
      </c>
      <c r="V590" s="1">
        <f t="shared" si="112"/>
        <v>0</v>
      </c>
      <c r="W590" s="1" t="str">
        <f>VLOOKUP(K590,Master!$G$8:$H$12,2,1)</f>
        <v>Slow</v>
      </c>
      <c r="X590" s="1" t="str">
        <f>HLOOKUP(K590,Master!$F$3:$J$4,2,1)</f>
        <v>Slow</v>
      </c>
      <c r="Y590" s="1" t="s">
        <v>662</v>
      </c>
      <c r="Z590" s="1" t="s">
        <v>831</v>
      </c>
      <c r="AA590" s="1">
        <f>SEARCH("(",Sheet7!A590,1)</f>
        <v>15</v>
      </c>
      <c r="AB590" s="1">
        <f>SEARCH(")",Sheet7!A590,1)</f>
        <v>18</v>
      </c>
      <c r="AC590" s="1" t="str">
        <f>MID(Sheet7!A590,SEARCH("(",Sheet7!A590,1)+1,SEARCH(")",Sheet7!A590,1)-SEARCH("(",Sheet7!A590,1)-1)</f>
        <v>WI</v>
      </c>
      <c r="AD590" s="1">
        <f>SEARCH(" ",Sheet7!A590,1)</f>
        <v>2</v>
      </c>
      <c r="AE590" s="1" t="str">
        <f>LEFT(Sheet7!A590,SEARCH(" ",Sheet7!A590,1)-1)</f>
        <v>S</v>
      </c>
      <c r="AF590" s="1" t="str">
        <f>MID(Sheet7!A590,SEARCH(" ",Sheet7!A590,1)+1,SEARCH("(",Sheet7!A590,1)-SEARCH(" ",Sheet7!A590,1)-2)</f>
        <v>Chanderpaul</v>
      </c>
      <c r="AG590" s="1">
        <f t="shared" si="113"/>
        <v>11</v>
      </c>
      <c r="AH590" s="1" t="str">
        <f t="shared" si="114"/>
        <v>CHANDERPAUL</v>
      </c>
      <c r="AI590" s="1" t="str">
        <f t="shared" si="108"/>
        <v>S Chanderpaul belongs to West Indies</v>
      </c>
    </row>
    <row r="591" spans="1:35" x14ac:dyDescent="0.3">
      <c r="A591" s="1">
        <v>590</v>
      </c>
      <c r="B591" s="2">
        <v>37439</v>
      </c>
      <c r="C591" t="s">
        <v>216</v>
      </c>
      <c r="D591" s="1">
        <v>112</v>
      </c>
      <c r="E591" s="1" t="s">
        <v>432</v>
      </c>
      <c r="F591" s="1">
        <v>123</v>
      </c>
      <c r="H591" s="1">
        <v>87</v>
      </c>
      <c r="I591" s="1">
        <v>9</v>
      </c>
      <c r="J591" s="1">
        <v>5</v>
      </c>
      <c r="K591" s="1">
        <v>128.72999999999999</v>
      </c>
      <c r="L591" s="1">
        <v>1</v>
      </c>
      <c r="M591" s="1" t="s">
        <v>34</v>
      </c>
      <c r="N591" s="1" t="s">
        <v>54</v>
      </c>
      <c r="O591" s="1">
        <f t="shared" si="104"/>
        <v>2</v>
      </c>
      <c r="P591" s="1">
        <f t="shared" si="105"/>
        <v>7</v>
      </c>
      <c r="Q591" s="1">
        <f t="shared" si="106"/>
        <v>2002</v>
      </c>
      <c r="R591" s="1">
        <f t="shared" si="107"/>
        <v>3</v>
      </c>
      <c r="S591" s="1" t="str">
        <f t="shared" si="109"/>
        <v>Ok</v>
      </c>
      <c r="T591" s="1" t="str">
        <f t="shared" si="110"/>
        <v>Ok</v>
      </c>
      <c r="U591" s="1" t="b">
        <f t="shared" si="111"/>
        <v>0</v>
      </c>
      <c r="V591" s="1">
        <f t="shared" si="112"/>
        <v>0</v>
      </c>
      <c r="W591" s="1" t="str">
        <f>VLOOKUP(K591,Master!$G$8:$H$12,2,1)</f>
        <v>Ok</v>
      </c>
      <c r="X591" s="1" t="str">
        <f>HLOOKUP(K591,Master!$F$3:$J$4,2,1)</f>
        <v>Ok</v>
      </c>
      <c r="Y591" s="1" t="s">
        <v>640</v>
      </c>
      <c r="Z591" s="1" t="s">
        <v>835</v>
      </c>
      <c r="AA591" s="1">
        <f>SEARCH("(",Sheet7!A591,1)</f>
        <v>15</v>
      </c>
      <c r="AB591" s="1">
        <f>SEARCH(")",Sheet7!A591,1)</f>
        <v>18</v>
      </c>
      <c r="AC591" s="1" t="str">
        <f>MID(Sheet7!A591,SEARCH("(",Sheet7!A591,1)+1,SEARCH(")",Sheet7!A591,1)-SEARCH("(",Sheet7!A591,1)-1)</f>
        <v>SL</v>
      </c>
      <c r="AD591" s="1">
        <f>SEARCH(" ",Sheet7!A591,1)</f>
        <v>3</v>
      </c>
      <c r="AE591" s="1" t="str">
        <f>LEFT(Sheet7!A591,SEARCH(" ",Sheet7!A591,1)-1)</f>
        <v>ST</v>
      </c>
      <c r="AF591" s="1" t="str">
        <f>MID(Sheet7!A591,SEARCH(" ",Sheet7!A591,1)+1,SEARCH("(",Sheet7!A591,1)-SEARCH(" ",Sheet7!A591,1)-2)</f>
        <v>Jayasuriya</v>
      </c>
      <c r="AG591" s="1">
        <f t="shared" si="113"/>
        <v>10</v>
      </c>
      <c r="AH591" s="1" t="str">
        <f t="shared" si="114"/>
        <v>JAYASURIYA</v>
      </c>
      <c r="AI591" s="1" t="str">
        <f t="shared" si="108"/>
        <v>ST Jayasuriya belongs to Sri Lanka</v>
      </c>
    </row>
    <row r="592" spans="1:35" x14ac:dyDescent="0.3">
      <c r="A592" s="1">
        <v>591</v>
      </c>
      <c r="B592" s="2">
        <v>37441</v>
      </c>
      <c r="C592" t="s">
        <v>60</v>
      </c>
      <c r="D592" s="1">
        <v>105</v>
      </c>
      <c r="E592" s="1" t="s">
        <v>430</v>
      </c>
      <c r="F592" s="1">
        <v>167</v>
      </c>
      <c r="H592" s="1">
        <v>108</v>
      </c>
      <c r="I592" s="1">
        <v>8</v>
      </c>
      <c r="J592" s="1">
        <v>1</v>
      </c>
      <c r="K592" s="1">
        <v>97.22</v>
      </c>
      <c r="L592" s="1">
        <v>1</v>
      </c>
      <c r="M592" s="1" t="s">
        <v>34</v>
      </c>
      <c r="N592" s="1" t="s">
        <v>282</v>
      </c>
      <c r="O592" s="1">
        <f t="shared" si="104"/>
        <v>4</v>
      </c>
      <c r="P592" s="1">
        <f t="shared" si="105"/>
        <v>7</v>
      </c>
      <c r="Q592" s="1">
        <f t="shared" si="106"/>
        <v>2002</v>
      </c>
      <c r="R592" s="1">
        <f t="shared" si="107"/>
        <v>5</v>
      </c>
      <c r="S592" s="1" t="str">
        <f t="shared" si="109"/>
        <v>Slow</v>
      </c>
      <c r="T592" s="1" t="str">
        <f t="shared" si="110"/>
        <v>Ok</v>
      </c>
      <c r="U592" s="1" t="b">
        <f t="shared" si="111"/>
        <v>0</v>
      </c>
      <c r="V592" s="1">
        <f t="shared" si="112"/>
        <v>0</v>
      </c>
      <c r="W592" s="1" t="str">
        <f>VLOOKUP(K592,Master!$G$8:$H$12,2,1)</f>
        <v>Slow</v>
      </c>
      <c r="X592" s="1" t="str">
        <f>HLOOKUP(K592,Master!$F$3:$J$4,2,1)</f>
        <v>Slow</v>
      </c>
      <c r="Y592" s="1" t="s">
        <v>635</v>
      </c>
      <c r="Z592" s="1" t="s">
        <v>4</v>
      </c>
      <c r="AA592" s="1">
        <f>SEARCH("(",Sheet7!A592,1)</f>
        <v>14</v>
      </c>
      <c r="AB592" s="1">
        <f>SEARCH(")",Sheet7!A592,1)</f>
        <v>20</v>
      </c>
      <c r="AC592" s="1" t="str">
        <f>MID(Sheet7!A592,SEARCH("(",Sheet7!A592,1)+1,SEARCH(")",Sheet7!A592,1)-SEARCH("(",Sheet7!A592,1)-1)</f>
        <v>India</v>
      </c>
      <c r="AD592" s="1">
        <f>SEARCH(" ",Sheet7!A592,1)</f>
        <v>3</v>
      </c>
      <c r="AE592" s="1" t="str">
        <f>LEFT(Sheet7!A592,SEARCH(" ",Sheet7!A592,1)-1)</f>
        <v>SR</v>
      </c>
      <c r="AF592" s="1" t="str">
        <f>MID(Sheet7!A592,SEARCH(" ",Sheet7!A592,1)+1,SEARCH("(",Sheet7!A592,1)-SEARCH(" ",Sheet7!A592,1)-2)</f>
        <v>Tendulkar</v>
      </c>
      <c r="AG592" s="1">
        <f t="shared" si="113"/>
        <v>9</v>
      </c>
      <c r="AH592" s="1" t="str">
        <f t="shared" si="114"/>
        <v>TENDULKAR</v>
      </c>
      <c r="AI592" s="1" t="e">
        <f t="shared" si="108"/>
        <v>#N/A</v>
      </c>
    </row>
    <row r="593" spans="1:35" x14ac:dyDescent="0.3">
      <c r="A593" s="1">
        <v>592</v>
      </c>
      <c r="B593" s="2">
        <v>37448</v>
      </c>
      <c r="C593" t="s">
        <v>60</v>
      </c>
      <c r="D593" s="1">
        <v>113</v>
      </c>
      <c r="E593" s="1" t="s">
        <v>432</v>
      </c>
      <c r="F593" s="1">
        <v>141</v>
      </c>
      <c r="H593" s="1">
        <v>102</v>
      </c>
      <c r="I593" s="1">
        <v>12</v>
      </c>
      <c r="J593" s="1">
        <v>1</v>
      </c>
      <c r="K593" s="1">
        <v>110.78</v>
      </c>
      <c r="L593" s="1">
        <v>1</v>
      </c>
      <c r="M593" s="1" t="s">
        <v>13</v>
      </c>
      <c r="N593" s="1" t="s">
        <v>252</v>
      </c>
      <c r="O593" s="1">
        <f t="shared" si="104"/>
        <v>11</v>
      </c>
      <c r="P593" s="1">
        <f t="shared" si="105"/>
        <v>7</v>
      </c>
      <c r="Q593" s="1">
        <f t="shared" si="106"/>
        <v>2002</v>
      </c>
      <c r="R593" s="1">
        <f t="shared" si="107"/>
        <v>5</v>
      </c>
      <c r="S593" s="1" t="str">
        <f t="shared" si="109"/>
        <v>Ok</v>
      </c>
      <c r="T593" s="1" t="str">
        <f t="shared" si="110"/>
        <v>Ok</v>
      </c>
      <c r="U593" s="1" t="b">
        <f t="shared" si="111"/>
        <v>0</v>
      </c>
      <c r="V593" s="1">
        <f t="shared" si="112"/>
        <v>0</v>
      </c>
      <c r="W593" s="1" t="str">
        <f>VLOOKUP(K593,Master!$G$8:$H$12,2,1)</f>
        <v>Ok</v>
      </c>
      <c r="X593" s="1" t="str">
        <f>HLOOKUP(K593,Master!$F$3:$J$4,2,1)</f>
        <v>Ok</v>
      </c>
      <c r="Y593" s="1" t="s">
        <v>635</v>
      </c>
      <c r="Z593" s="1" t="s">
        <v>4</v>
      </c>
      <c r="AA593" s="1">
        <f>SEARCH("(",Sheet7!A593,1)</f>
        <v>14</v>
      </c>
      <c r="AB593" s="1">
        <f>SEARCH(")",Sheet7!A593,1)</f>
        <v>20</v>
      </c>
      <c r="AC593" s="1" t="str">
        <f>MID(Sheet7!A593,SEARCH("(",Sheet7!A593,1)+1,SEARCH(")",Sheet7!A593,1)-SEARCH("(",Sheet7!A593,1)-1)</f>
        <v>India</v>
      </c>
      <c r="AD593" s="1">
        <f>SEARCH(" ",Sheet7!A593,1)</f>
        <v>3</v>
      </c>
      <c r="AE593" s="1" t="str">
        <f>LEFT(Sheet7!A593,SEARCH(" ",Sheet7!A593,1)-1)</f>
        <v>SR</v>
      </c>
      <c r="AF593" s="1" t="str">
        <f>MID(Sheet7!A593,SEARCH(" ",Sheet7!A593,1)+1,SEARCH("(",Sheet7!A593,1)-SEARCH(" ",Sheet7!A593,1)-2)</f>
        <v>Tendulkar</v>
      </c>
      <c r="AG593" s="1">
        <f t="shared" si="113"/>
        <v>9</v>
      </c>
      <c r="AH593" s="1" t="str">
        <f t="shared" si="114"/>
        <v>TENDULKAR</v>
      </c>
      <c r="AI593" s="1" t="e">
        <f t="shared" si="108"/>
        <v>#N/A</v>
      </c>
    </row>
    <row r="594" spans="1:35" x14ac:dyDescent="0.3">
      <c r="A594" s="1">
        <v>593</v>
      </c>
      <c r="B594" s="2">
        <v>37450</v>
      </c>
      <c r="C594" t="s">
        <v>162</v>
      </c>
      <c r="D594" s="1">
        <v>115</v>
      </c>
      <c r="E594" s="1" t="s">
        <v>432</v>
      </c>
      <c r="F594" s="1">
        <v>158</v>
      </c>
      <c r="H594" s="1">
        <v>128</v>
      </c>
      <c r="I594" s="1">
        <v>10</v>
      </c>
      <c r="J594" s="1">
        <v>0</v>
      </c>
      <c r="K594" s="1">
        <v>89.84</v>
      </c>
      <c r="L594" s="1">
        <v>1</v>
      </c>
      <c r="M594" s="1" t="s">
        <v>4</v>
      </c>
      <c r="N594" s="1" t="s">
        <v>259</v>
      </c>
      <c r="O594" s="1">
        <f t="shared" si="104"/>
        <v>13</v>
      </c>
      <c r="P594" s="1">
        <f t="shared" si="105"/>
        <v>7</v>
      </c>
      <c r="Q594" s="1">
        <f t="shared" si="106"/>
        <v>2002</v>
      </c>
      <c r="R594" s="1">
        <f t="shared" si="107"/>
        <v>7</v>
      </c>
      <c r="S594" s="1" t="str">
        <f t="shared" si="109"/>
        <v>Slow</v>
      </c>
      <c r="T594" s="1" t="str">
        <f t="shared" si="110"/>
        <v>Ok</v>
      </c>
      <c r="U594" s="1" t="b">
        <f t="shared" si="111"/>
        <v>0</v>
      </c>
      <c r="V594" s="1">
        <f t="shared" si="112"/>
        <v>0</v>
      </c>
      <c r="W594" s="1" t="str">
        <f>VLOOKUP(K594,Master!$G$8:$H$12,2,1)</f>
        <v>Slow</v>
      </c>
      <c r="X594" s="1" t="str">
        <f>HLOOKUP(K594,Master!$F$3:$J$4,2,1)</f>
        <v>Slow</v>
      </c>
      <c r="Y594" s="1" t="s">
        <v>708</v>
      </c>
      <c r="Z594" s="1" t="s">
        <v>830</v>
      </c>
      <c r="AA594" s="1">
        <f>SEARCH("(",Sheet7!A594,1)</f>
        <v>11</v>
      </c>
      <c r="AB594" s="1">
        <f>SEARCH(")",Sheet7!A594,1)</f>
        <v>15</v>
      </c>
      <c r="AC594" s="1" t="str">
        <f>MID(Sheet7!A594,SEARCH("(",Sheet7!A594,1)+1,SEARCH(")",Sheet7!A594,1)-SEARCH("(",Sheet7!A594,1)-1)</f>
        <v>Eng</v>
      </c>
      <c r="AD594" s="1">
        <f>SEARCH(" ",Sheet7!A594,1)</f>
        <v>2</v>
      </c>
      <c r="AE594" s="1" t="str">
        <f>LEFT(Sheet7!A594,SEARCH(" ",Sheet7!A594,1)-1)</f>
        <v>N</v>
      </c>
      <c r="AF594" s="1" t="str">
        <f>MID(Sheet7!A594,SEARCH(" ",Sheet7!A594,1)+1,SEARCH("(",Sheet7!A594,1)-SEARCH(" ",Sheet7!A594,1)-2)</f>
        <v>Hussain</v>
      </c>
      <c r="AG594" s="1">
        <f t="shared" si="113"/>
        <v>7</v>
      </c>
      <c r="AH594" s="1" t="str">
        <f t="shared" si="114"/>
        <v>HUSSAIN</v>
      </c>
      <c r="AI594" s="1" t="str">
        <f t="shared" si="108"/>
        <v>N Hussain belongs to England</v>
      </c>
    </row>
    <row r="595" spans="1:35" x14ac:dyDescent="0.3">
      <c r="A595" s="1">
        <v>594</v>
      </c>
      <c r="B595" s="2">
        <v>37450</v>
      </c>
      <c r="C595" t="s">
        <v>110</v>
      </c>
      <c r="D595" s="1">
        <v>109</v>
      </c>
      <c r="E595" s="1" t="s">
        <v>432</v>
      </c>
      <c r="F595" s="1">
        <v>148</v>
      </c>
      <c r="H595" s="1">
        <v>100</v>
      </c>
      <c r="I595" s="1">
        <v>7</v>
      </c>
      <c r="J595" s="1">
        <v>2</v>
      </c>
      <c r="K595" s="1">
        <v>109</v>
      </c>
      <c r="L595" s="1">
        <v>1</v>
      </c>
      <c r="M595" s="1" t="s">
        <v>4</v>
      </c>
      <c r="N595" s="1" t="s">
        <v>259</v>
      </c>
      <c r="O595" s="1">
        <f t="shared" si="104"/>
        <v>13</v>
      </c>
      <c r="P595" s="1">
        <f t="shared" si="105"/>
        <v>7</v>
      </c>
      <c r="Q595" s="1">
        <f t="shared" si="106"/>
        <v>2002</v>
      </c>
      <c r="R595" s="1">
        <f t="shared" si="107"/>
        <v>7</v>
      </c>
      <c r="S595" s="1" t="str">
        <f t="shared" si="109"/>
        <v>Ok</v>
      </c>
      <c r="T595" s="1" t="str">
        <f t="shared" si="110"/>
        <v>Ok</v>
      </c>
      <c r="U595" s="1" t="b">
        <f t="shared" si="111"/>
        <v>0</v>
      </c>
      <c r="V595" s="1">
        <f t="shared" si="112"/>
        <v>0</v>
      </c>
      <c r="W595" s="1" t="str">
        <f>VLOOKUP(K595,Master!$G$8:$H$12,2,1)</f>
        <v>Ok</v>
      </c>
      <c r="X595" s="1" t="str">
        <f>HLOOKUP(K595,Master!$F$3:$J$4,2,1)</f>
        <v>Ok</v>
      </c>
      <c r="Y595" s="1" t="s">
        <v>701</v>
      </c>
      <c r="Z595" s="1" t="s">
        <v>830</v>
      </c>
      <c r="AA595" s="1">
        <f>SEARCH("(",Sheet7!A595,1)</f>
        <v>16</v>
      </c>
      <c r="AB595" s="1">
        <f>SEARCH(")",Sheet7!A595,1)</f>
        <v>20</v>
      </c>
      <c r="AC595" s="1" t="str">
        <f>MID(Sheet7!A595,SEARCH("(",Sheet7!A595,1)+1,SEARCH(")",Sheet7!A595,1)-SEARCH("(",Sheet7!A595,1)-1)</f>
        <v>Eng</v>
      </c>
      <c r="AD595" s="1">
        <f>SEARCH(" ",Sheet7!A595,1)</f>
        <v>3</v>
      </c>
      <c r="AE595" s="1" t="str">
        <f>LEFT(Sheet7!A595,SEARCH(" ",Sheet7!A595,1)-1)</f>
        <v>ME</v>
      </c>
      <c r="AF595" s="1" t="str">
        <f>MID(Sheet7!A595,SEARCH(" ",Sheet7!A595,1)+1,SEARCH("(",Sheet7!A595,1)-SEARCH(" ",Sheet7!A595,1)-2)</f>
        <v>Trescothick</v>
      </c>
      <c r="AG595" s="1">
        <f t="shared" si="113"/>
        <v>11</v>
      </c>
      <c r="AH595" s="1" t="str">
        <f t="shared" si="114"/>
        <v>TRESCOTHICK</v>
      </c>
      <c r="AI595" s="1" t="str">
        <f t="shared" si="108"/>
        <v>ME Trescothick belongs to England</v>
      </c>
    </row>
    <row r="596" spans="1:35" x14ac:dyDescent="0.3">
      <c r="A596" s="1">
        <v>595</v>
      </c>
      <c r="B596" s="2">
        <v>37480</v>
      </c>
      <c r="C596" t="s">
        <v>68</v>
      </c>
      <c r="D596" s="1">
        <v>114</v>
      </c>
      <c r="E596" s="1" t="s">
        <v>432</v>
      </c>
      <c r="F596" s="1">
        <v>181</v>
      </c>
      <c r="H596" s="1">
        <v>130</v>
      </c>
      <c r="I596" s="1">
        <v>8</v>
      </c>
      <c r="J596" s="1">
        <v>3</v>
      </c>
      <c r="K596" s="1">
        <v>87.69</v>
      </c>
      <c r="L596" s="1">
        <v>1</v>
      </c>
      <c r="M596" s="1" t="s">
        <v>9</v>
      </c>
      <c r="N596" s="1" t="s">
        <v>341</v>
      </c>
      <c r="O596" s="1">
        <f t="shared" si="104"/>
        <v>12</v>
      </c>
      <c r="P596" s="1">
        <f t="shared" si="105"/>
        <v>8</v>
      </c>
      <c r="Q596" s="1">
        <f t="shared" si="106"/>
        <v>2002</v>
      </c>
      <c r="R596" s="1">
        <f t="shared" si="107"/>
        <v>2</v>
      </c>
      <c r="S596" s="1" t="str">
        <f t="shared" si="109"/>
        <v>Slow</v>
      </c>
      <c r="T596" s="1" t="str">
        <f t="shared" si="110"/>
        <v>Ok</v>
      </c>
      <c r="U596" s="1" t="b">
        <f t="shared" si="111"/>
        <v>0</v>
      </c>
      <c r="V596" s="1">
        <f t="shared" si="112"/>
        <v>0</v>
      </c>
      <c r="W596" s="1" t="str">
        <f>VLOOKUP(K596,Master!$G$8:$H$12,2,1)</f>
        <v>Slow</v>
      </c>
      <c r="X596" s="1" t="str">
        <f>HLOOKUP(K596,Master!$F$3:$J$4,2,1)</f>
        <v>Slow</v>
      </c>
      <c r="Y596" s="1" t="s">
        <v>681</v>
      </c>
      <c r="Z596" s="1" t="s">
        <v>837</v>
      </c>
      <c r="AA596" s="1">
        <f>SEARCH("(",Sheet7!A596,1)</f>
        <v>10</v>
      </c>
      <c r="AB596" s="1">
        <f>SEARCH(")",Sheet7!A596,1)</f>
        <v>13</v>
      </c>
      <c r="AC596" s="1" t="str">
        <f>MID(Sheet7!A596,SEARCH("(",Sheet7!A596,1)+1,SEARCH(")",Sheet7!A596,1)-SEARCH("(",Sheet7!A596,1)-1)</f>
        <v>SA</v>
      </c>
      <c r="AD596" s="1">
        <f>SEARCH(" ",Sheet7!A596,1)</f>
        <v>3</v>
      </c>
      <c r="AE596" s="1" t="str">
        <f>LEFT(Sheet7!A596,SEARCH(" ",Sheet7!A596,1)-1)</f>
        <v>HH</v>
      </c>
      <c r="AF596" s="1" t="str">
        <f>MID(Sheet7!A596,SEARCH(" ",Sheet7!A596,1)+1,SEARCH("(",Sheet7!A596,1)-SEARCH(" ",Sheet7!A596,1)-2)</f>
        <v>Gibbs</v>
      </c>
      <c r="AG596" s="1">
        <f t="shared" si="113"/>
        <v>5</v>
      </c>
      <c r="AH596" s="1" t="str">
        <f t="shared" si="114"/>
        <v>GIBBS</v>
      </c>
      <c r="AI596" s="1" t="e">
        <f t="shared" si="108"/>
        <v>#N/A</v>
      </c>
    </row>
    <row r="597" spans="1:35" x14ac:dyDescent="0.3">
      <c r="A597" s="1">
        <v>596</v>
      </c>
      <c r="B597" s="2">
        <v>37498</v>
      </c>
      <c r="C597" t="s">
        <v>219</v>
      </c>
      <c r="D597" s="1">
        <v>146</v>
      </c>
      <c r="E597" s="1" t="s">
        <v>432</v>
      </c>
      <c r="F597" s="1">
        <v>207</v>
      </c>
      <c r="H597" s="1">
        <v>128</v>
      </c>
      <c r="I597" s="1">
        <v>12</v>
      </c>
      <c r="J597" s="1">
        <v>6</v>
      </c>
      <c r="K597" s="1">
        <v>114.06</v>
      </c>
      <c r="L597" s="1">
        <v>1</v>
      </c>
      <c r="M597" s="1" t="s">
        <v>9</v>
      </c>
      <c r="N597" s="1" t="s">
        <v>199</v>
      </c>
      <c r="O597" s="1">
        <f t="shared" si="104"/>
        <v>30</v>
      </c>
      <c r="P597" s="1">
        <f t="shared" si="105"/>
        <v>8</v>
      </c>
      <c r="Q597" s="1">
        <f t="shared" si="106"/>
        <v>2002</v>
      </c>
      <c r="R597" s="1">
        <f t="shared" si="107"/>
        <v>6</v>
      </c>
      <c r="S597" s="1" t="str">
        <f t="shared" si="109"/>
        <v>Ok</v>
      </c>
      <c r="T597" s="1" t="str">
        <f t="shared" si="110"/>
        <v>Ok</v>
      </c>
      <c r="U597" s="1" t="b">
        <f t="shared" si="111"/>
        <v>0</v>
      </c>
      <c r="V597" s="1">
        <f t="shared" si="112"/>
        <v>0</v>
      </c>
      <c r="W597" s="1" t="str">
        <f>VLOOKUP(K597,Master!$G$8:$H$12,2,1)</f>
        <v>Ok</v>
      </c>
      <c r="X597" s="1" t="str">
        <f>HLOOKUP(K597,Master!$F$3:$J$4,2,1)</f>
        <v>Ok</v>
      </c>
      <c r="Y597" s="1" t="s">
        <v>698</v>
      </c>
      <c r="Z597" s="1" t="s">
        <v>834</v>
      </c>
      <c r="AA597" s="1">
        <f>SEARCH("(",Sheet7!A597,1)</f>
        <v>11</v>
      </c>
      <c r="AB597" s="1">
        <f>SEARCH(")",Sheet7!A597,1)</f>
        <v>15</v>
      </c>
      <c r="AC597" s="1" t="str">
        <f>MID(Sheet7!A597,SEARCH("(",Sheet7!A597,1)+1,SEARCH(")",Sheet7!A597,1)-SEARCH("(",Sheet7!A597,1)-1)</f>
        <v>Aus</v>
      </c>
      <c r="AD597" s="1">
        <f>SEARCH(" ",Sheet7!A597,1)</f>
        <v>3</v>
      </c>
      <c r="AE597" s="1" t="str">
        <f>LEFT(Sheet7!A597,SEARCH(" ",Sheet7!A597,1)-1)</f>
        <v>ML</v>
      </c>
      <c r="AF597" s="1" t="str">
        <f>MID(Sheet7!A597,SEARCH(" ",Sheet7!A597,1)+1,SEARCH("(",Sheet7!A597,1)-SEARCH(" ",Sheet7!A597,1)-2)</f>
        <v>Hayden</v>
      </c>
      <c r="AG597" s="1">
        <f t="shared" si="113"/>
        <v>6</v>
      </c>
      <c r="AH597" s="1" t="str">
        <f t="shared" si="114"/>
        <v>HAYDEN</v>
      </c>
      <c r="AI597" s="1" t="str">
        <f t="shared" si="108"/>
        <v>ML Hayden belongs to Australia</v>
      </c>
    </row>
    <row r="598" spans="1:35" x14ac:dyDescent="0.3">
      <c r="A598" s="1">
        <v>597</v>
      </c>
      <c r="B598" s="2">
        <v>37511</v>
      </c>
      <c r="C598" t="s">
        <v>216</v>
      </c>
      <c r="D598" s="1">
        <v>102</v>
      </c>
      <c r="E598" s="1" t="s">
        <v>430</v>
      </c>
      <c r="F598" s="1">
        <v>177</v>
      </c>
      <c r="H598" s="1">
        <v>120</v>
      </c>
      <c r="I598" s="1">
        <v>10</v>
      </c>
      <c r="J598" s="1">
        <v>0</v>
      </c>
      <c r="K598" s="1">
        <v>85</v>
      </c>
      <c r="L598" s="1">
        <v>2</v>
      </c>
      <c r="M598" s="1" t="s">
        <v>9</v>
      </c>
      <c r="N598" s="1" t="s">
        <v>59</v>
      </c>
      <c r="O598" s="1">
        <f t="shared" si="104"/>
        <v>12</v>
      </c>
      <c r="P598" s="1">
        <f t="shared" si="105"/>
        <v>9</v>
      </c>
      <c r="Q598" s="1">
        <f t="shared" si="106"/>
        <v>2002</v>
      </c>
      <c r="R598" s="1">
        <f t="shared" si="107"/>
        <v>5</v>
      </c>
      <c r="S598" s="1" t="str">
        <f t="shared" si="109"/>
        <v>Slow</v>
      </c>
      <c r="T598" s="1" t="str">
        <f t="shared" si="110"/>
        <v>Ok</v>
      </c>
      <c r="U598" s="1" t="b">
        <f t="shared" si="111"/>
        <v>0</v>
      </c>
      <c r="V598" s="1">
        <f t="shared" si="112"/>
        <v>0</v>
      </c>
      <c r="W598" s="1" t="str">
        <f>VLOOKUP(K598,Master!$G$8:$H$12,2,1)</f>
        <v>Slow</v>
      </c>
      <c r="X598" s="1" t="str">
        <f>HLOOKUP(K598,Master!$F$3:$J$4,2,1)</f>
        <v>Slow</v>
      </c>
      <c r="Y598" s="1" t="s">
        <v>640</v>
      </c>
      <c r="Z598" s="1" t="s">
        <v>835</v>
      </c>
      <c r="AA598" s="1">
        <f>SEARCH("(",Sheet7!A598,1)</f>
        <v>15</v>
      </c>
      <c r="AB598" s="1">
        <f>SEARCH(")",Sheet7!A598,1)</f>
        <v>18</v>
      </c>
      <c r="AC598" s="1" t="str">
        <f>MID(Sheet7!A598,SEARCH("(",Sheet7!A598,1)+1,SEARCH(")",Sheet7!A598,1)-SEARCH("(",Sheet7!A598,1)-1)</f>
        <v>SL</v>
      </c>
      <c r="AD598" s="1">
        <f>SEARCH(" ",Sheet7!A598,1)</f>
        <v>3</v>
      </c>
      <c r="AE598" s="1" t="str">
        <f>LEFT(Sheet7!A598,SEARCH(" ",Sheet7!A598,1)-1)</f>
        <v>ST</v>
      </c>
      <c r="AF598" s="1" t="str">
        <f>MID(Sheet7!A598,SEARCH(" ",Sheet7!A598,1)+1,SEARCH("(",Sheet7!A598,1)-SEARCH(" ",Sheet7!A598,1)-2)</f>
        <v>Jayasuriya</v>
      </c>
      <c r="AG598" s="1">
        <f t="shared" si="113"/>
        <v>10</v>
      </c>
      <c r="AH598" s="1" t="str">
        <f t="shared" si="114"/>
        <v>JAYASURIYA</v>
      </c>
      <c r="AI598" s="1" t="str">
        <f t="shared" si="108"/>
        <v>ST Jayasuriya belongs to Sri Lanka</v>
      </c>
    </row>
    <row r="599" spans="1:35" x14ac:dyDescent="0.3">
      <c r="A599" s="1">
        <v>598</v>
      </c>
      <c r="B599" s="2">
        <v>37513</v>
      </c>
      <c r="C599" t="s">
        <v>76</v>
      </c>
      <c r="D599" s="1">
        <v>145</v>
      </c>
      <c r="E599" s="1" t="s">
        <v>432</v>
      </c>
      <c r="F599" s="1">
        <v>215</v>
      </c>
      <c r="H599" s="1">
        <v>164</v>
      </c>
      <c r="I599" s="1">
        <v>13</v>
      </c>
      <c r="J599" s="1">
        <v>0</v>
      </c>
      <c r="K599" s="1">
        <v>88.41</v>
      </c>
      <c r="L599" s="1">
        <v>2</v>
      </c>
      <c r="M599" s="1" t="s">
        <v>4</v>
      </c>
      <c r="N599" s="1" t="s">
        <v>59</v>
      </c>
      <c r="O599" s="1">
        <f t="shared" si="104"/>
        <v>14</v>
      </c>
      <c r="P599" s="1">
        <f t="shared" si="105"/>
        <v>9</v>
      </c>
      <c r="Q599" s="1">
        <f t="shared" si="106"/>
        <v>2002</v>
      </c>
      <c r="R599" s="1">
        <f t="shared" si="107"/>
        <v>7</v>
      </c>
      <c r="S599" s="1" t="str">
        <f t="shared" si="109"/>
        <v>Slow</v>
      </c>
      <c r="T599" s="1" t="str">
        <f t="shared" si="110"/>
        <v>Ok</v>
      </c>
      <c r="U599" s="1" t="b">
        <f t="shared" si="111"/>
        <v>0</v>
      </c>
      <c r="V599" s="1">
        <f t="shared" si="112"/>
        <v>0</v>
      </c>
      <c r="W599" s="1" t="str">
        <f>VLOOKUP(K599,Master!$G$8:$H$12,2,1)</f>
        <v>Slow</v>
      </c>
      <c r="X599" s="1" t="str">
        <f>HLOOKUP(K599,Master!$F$3:$J$4,2,1)</f>
        <v>Slow</v>
      </c>
      <c r="Y599" s="1" t="s">
        <v>619</v>
      </c>
      <c r="Z599" s="1" t="s">
        <v>836</v>
      </c>
      <c r="AA599" s="1">
        <f>SEARCH("(",Sheet7!A599,1)</f>
        <v>10</v>
      </c>
      <c r="AB599" s="1">
        <f>SEARCH(")",Sheet7!A599,1)</f>
        <v>14</v>
      </c>
      <c r="AC599" s="1" t="str">
        <f>MID(Sheet7!A599,SEARCH("(",Sheet7!A599,1)+1,SEARCH(")",Sheet7!A599,1)-SEARCH("(",Sheet7!A599,1)-1)</f>
        <v>Zim</v>
      </c>
      <c r="AD599" s="1">
        <f>SEARCH(" ",Sheet7!A599,1)</f>
        <v>2</v>
      </c>
      <c r="AE599" s="1" t="str">
        <f>LEFT(Sheet7!A599,SEARCH(" ",Sheet7!A599,1)-1)</f>
        <v>A</v>
      </c>
      <c r="AF599" s="1" t="str">
        <f>MID(Sheet7!A599,SEARCH(" ",Sheet7!A599,1)+1,SEARCH("(",Sheet7!A599,1)-SEARCH(" ",Sheet7!A599,1)-2)</f>
        <v>Flower</v>
      </c>
      <c r="AG599" s="1">
        <f t="shared" si="113"/>
        <v>6</v>
      </c>
      <c r="AH599" s="1" t="str">
        <f t="shared" si="114"/>
        <v>FLOWER</v>
      </c>
      <c r="AI599" s="1" t="e">
        <f t="shared" si="108"/>
        <v>#N/A</v>
      </c>
    </row>
    <row r="600" spans="1:35" x14ac:dyDescent="0.3">
      <c r="A600" s="1">
        <v>599</v>
      </c>
      <c r="B600" s="2">
        <v>37513</v>
      </c>
      <c r="C600" t="s">
        <v>149</v>
      </c>
      <c r="D600" s="1">
        <v>111</v>
      </c>
      <c r="E600" s="1" t="s">
        <v>430</v>
      </c>
      <c r="F600" s="1">
        <v>135</v>
      </c>
      <c r="H600" s="1">
        <v>112</v>
      </c>
      <c r="I600" s="1">
        <v>8</v>
      </c>
      <c r="J600" s="1">
        <v>1</v>
      </c>
      <c r="K600" s="1">
        <v>99.1</v>
      </c>
      <c r="L600" s="1">
        <v>1</v>
      </c>
      <c r="M600" s="1" t="s">
        <v>7</v>
      </c>
      <c r="N600" s="1" t="s">
        <v>59</v>
      </c>
      <c r="O600" s="1">
        <f t="shared" si="104"/>
        <v>14</v>
      </c>
      <c r="P600" s="1">
        <f t="shared" si="105"/>
        <v>9</v>
      </c>
      <c r="Q600" s="1">
        <f t="shared" si="106"/>
        <v>2002</v>
      </c>
      <c r="R600" s="1">
        <f t="shared" si="107"/>
        <v>7</v>
      </c>
      <c r="S600" s="1" t="str">
        <f t="shared" si="109"/>
        <v>Slow</v>
      </c>
      <c r="T600" s="1" t="str">
        <f t="shared" si="110"/>
        <v>Ok</v>
      </c>
      <c r="U600" s="1" t="b">
        <f t="shared" si="111"/>
        <v>0</v>
      </c>
      <c r="V600" s="1">
        <f t="shared" si="112"/>
        <v>0</v>
      </c>
      <c r="W600" s="1" t="str">
        <f>VLOOKUP(K600,Master!$G$8:$H$12,2,1)</f>
        <v>Slow</v>
      </c>
      <c r="X600" s="1" t="str">
        <f>HLOOKUP(K600,Master!$F$3:$J$4,2,1)</f>
        <v>Slow</v>
      </c>
      <c r="Y600" s="1" t="s">
        <v>709</v>
      </c>
      <c r="Z600" s="1" t="s">
        <v>4</v>
      </c>
      <c r="AA600" s="1">
        <f>SEARCH("(",Sheet7!A600,1)</f>
        <v>8</v>
      </c>
      <c r="AB600" s="1">
        <f>SEARCH(")",Sheet7!A600,1)</f>
        <v>14</v>
      </c>
      <c r="AC600" s="1" t="str">
        <f>MID(Sheet7!A600,SEARCH("(",Sheet7!A600,1)+1,SEARCH(")",Sheet7!A600,1)-SEARCH("(",Sheet7!A600,1)-1)</f>
        <v>India</v>
      </c>
      <c r="AD600" s="1">
        <f>SEARCH(" ",Sheet7!A600,1)</f>
        <v>2</v>
      </c>
      <c r="AE600" s="1" t="str">
        <f>LEFT(Sheet7!A600,SEARCH(" ",Sheet7!A600,1)-1)</f>
        <v>M</v>
      </c>
      <c r="AF600" s="1" t="str">
        <f>MID(Sheet7!A600,SEARCH(" ",Sheet7!A600,1)+1,SEARCH("(",Sheet7!A600,1)-SEARCH(" ",Sheet7!A600,1)-2)</f>
        <v>Kaif</v>
      </c>
      <c r="AG600" s="1">
        <f t="shared" si="113"/>
        <v>4</v>
      </c>
      <c r="AH600" s="1" t="str">
        <f t="shared" si="114"/>
        <v>KAIF</v>
      </c>
      <c r="AI600" s="1" t="e">
        <f t="shared" si="108"/>
        <v>#N/A</v>
      </c>
    </row>
    <row r="601" spans="1:35" x14ac:dyDescent="0.3">
      <c r="A601" s="1">
        <v>600</v>
      </c>
      <c r="B601" s="2">
        <v>37515</v>
      </c>
      <c r="C601" t="s">
        <v>66</v>
      </c>
      <c r="D601" s="1">
        <v>101</v>
      </c>
      <c r="E601" s="1" t="s">
        <v>432</v>
      </c>
      <c r="F601" s="1">
        <v>173</v>
      </c>
      <c r="H601" s="1">
        <v>118</v>
      </c>
      <c r="I601" s="1">
        <v>8</v>
      </c>
      <c r="J601" s="1">
        <v>0</v>
      </c>
      <c r="K601" s="1">
        <v>85.59</v>
      </c>
      <c r="L601" s="1">
        <v>1</v>
      </c>
      <c r="M601" s="1" t="s">
        <v>438</v>
      </c>
      <c r="N601" s="1" t="s">
        <v>59</v>
      </c>
      <c r="O601" s="1">
        <f t="shared" si="104"/>
        <v>16</v>
      </c>
      <c r="P601" s="1">
        <f t="shared" si="105"/>
        <v>9</v>
      </c>
      <c r="Q601" s="1">
        <f t="shared" si="106"/>
        <v>2002</v>
      </c>
      <c r="R601" s="1">
        <f t="shared" si="107"/>
        <v>2</v>
      </c>
      <c r="S601" s="1" t="str">
        <f t="shared" si="109"/>
        <v>Slow</v>
      </c>
      <c r="T601" s="1" t="str">
        <f t="shared" si="110"/>
        <v>Ok</v>
      </c>
      <c r="U601" s="1" t="b">
        <f t="shared" si="111"/>
        <v>0</v>
      </c>
      <c r="V601" s="1">
        <f t="shared" si="112"/>
        <v>0</v>
      </c>
      <c r="W601" s="1" t="str">
        <f>VLOOKUP(K601,Master!$G$8:$H$12,2,1)</f>
        <v>Slow</v>
      </c>
      <c r="X601" s="1" t="str">
        <f>HLOOKUP(K601,Master!$F$3:$J$4,2,1)</f>
        <v>Slow</v>
      </c>
      <c r="Y601" s="1" t="s">
        <v>664</v>
      </c>
      <c r="Z601" s="1" t="s">
        <v>835</v>
      </c>
      <c r="AA601" s="1">
        <f>SEARCH("(",Sheet7!A601,1)</f>
        <v>13</v>
      </c>
      <c r="AB601" s="1">
        <f>SEARCH(")",Sheet7!A601,1)</f>
        <v>16</v>
      </c>
      <c r="AC601" s="1" t="str">
        <f>MID(Sheet7!A601,SEARCH("(",Sheet7!A601,1)+1,SEARCH(")",Sheet7!A601,1)-SEARCH("(",Sheet7!A601,1)-1)</f>
        <v>SL</v>
      </c>
      <c r="AD601" s="1">
        <f>SEARCH(" ",Sheet7!A601,1)</f>
        <v>3</v>
      </c>
      <c r="AE601" s="1" t="str">
        <f>LEFT(Sheet7!A601,SEARCH(" ",Sheet7!A601,1)-1)</f>
        <v>MS</v>
      </c>
      <c r="AF601" s="1" t="str">
        <f>MID(Sheet7!A601,SEARCH(" ",Sheet7!A601,1)+1,SEARCH("(",Sheet7!A601,1)-SEARCH(" ",Sheet7!A601,1)-2)</f>
        <v>Atapattu</v>
      </c>
      <c r="AG601" s="1">
        <f t="shared" si="113"/>
        <v>8</v>
      </c>
      <c r="AH601" s="1" t="str">
        <f t="shared" si="114"/>
        <v>ATAPATTU</v>
      </c>
      <c r="AI601" s="1" t="str">
        <f t="shared" si="108"/>
        <v>MS Atapattu belongs to Sri Lanka</v>
      </c>
    </row>
    <row r="602" spans="1:35" x14ac:dyDescent="0.3">
      <c r="A602" s="1">
        <v>601</v>
      </c>
      <c r="B602" s="2">
        <v>37516</v>
      </c>
      <c r="C602" t="s">
        <v>224</v>
      </c>
      <c r="D602" s="1">
        <v>111</v>
      </c>
      <c r="E602" s="1" t="s">
        <v>432</v>
      </c>
      <c r="F602" s="1">
        <v>137</v>
      </c>
      <c r="H602" s="1">
        <v>120</v>
      </c>
      <c r="I602" s="1">
        <v>8</v>
      </c>
      <c r="J602" s="1">
        <v>2</v>
      </c>
      <c r="K602" s="1">
        <v>92.5</v>
      </c>
      <c r="L602" s="1">
        <v>1</v>
      </c>
      <c r="M602" s="1" t="s">
        <v>434</v>
      </c>
      <c r="N602" s="1" t="s">
        <v>242</v>
      </c>
      <c r="O602" s="1">
        <f t="shared" si="104"/>
        <v>17</v>
      </c>
      <c r="P602" s="1">
        <f t="shared" si="105"/>
        <v>9</v>
      </c>
      <c r="Q602" s="1">
        <f t="shared" si="106"/>
        <v>2002</v>
      </c>
      <c r="R602" s="1">
        <f t="shared" si="107"/>
        <v>3</v>
      </c>
      <c r="S602" s="1" t="str">
        <f t="shared" si="109"/>
        <v>Slow</v>
      </c>
      <c r="T602" s="1" t="str">
        <f t="shared" si="110"/>
        <v>Ok</v>
      </c>
      <c r="U602" s="1" t="b">
        <f t="shared" si="111"/>
        <v>0</v>
      </c>
      <c r="V602" s="1">
        <f t="shared" si="112"/>
        <v>0</v>
      </c>
      <c r="W602" s="1" t="str">
        <f>VLOOKUP(K602,Master!$G$8:$H$12,2,1)</f>
        <v>Slow</v>
      </c>
      <c r="X602" s="1" t="str">
        <f>HLOOKUP(K602,Master!$F$3:$J$4,2,1)</f>
        <v>Slow</v>
      </c>
      <c r="Y602" s="1" t="s">
        <v>626</v>
      </c>
      <c r="Z602" s="1" t="s">
        <v>831</v>
      </c>
      <c r="AA602" s="1">
        <f>SEARCH("(",Sheet7!A602,1)</f>
        <v>9</v>
      </c>
      <c r="AB602" s="1">
        <f>SEARCH(")",Sheet7!A602,1)</f>
        <v>12</v>
      </c>
      <c r="AC602" s="1" t="str">
        <f>MID(Sheet7!A602,SEARCH("(",Sheet7!A602,1)+1,SEARCH(")",Sheet7!A602,1)-SEARCH("(",Sheet7!A602,1)-1)</f>
        <v>WI</v>
      </c>
      <c r="AD602" s="1">
        <f>SEARCH(" ",Sheet7!A602,1)</f>
        <v>3</v>
      </c>
      <c r="AE602" s="1" t="str">
        <f>LEFT(Sheet7!A602,SEARCH(" ",Sheet7!A602,1)-1)</f>
        <v>BC</v>
      </c>
      <c r="AF602" s="1" t="str">
        <f>MID(Sheet7!A602,SEARCH(" ",Sheet7!A602,1)+1,SEARCH("(",Sheet7!A602,1)-SEARCH(" ",Sheet7!A602,1)-2)</f>
        <v>Lara</v>
      </c>
      <c r="AG602" s="1">
        <f t="shared" si="113"/>
        <v>4</v>
      </c>
      <c r="AH602" s="1" t="str">
        <f t="shared" si="114"/>
        <v>LARA</v>
      </c>
      <c r="AI602" s="1" t="str">
        <f t="shared" si="108"/>
        <v>BC Lara belongs to West Indies</v>
      </c>
    </row>
    <row r="603" spans="1:35" x14ac:dyDescent="0.3">
      <c r="A603" s="1">
        <v>602</v>
      </c>
      <c r="B603" s="2">
        <v>37517</v>
      </c>
      <c r="C603" t="s">
        <v>110</v>
      </c>
      <c r="D603" s="1">
        <v>119</v>
      </c>
      <c r="E603" s="1" t="s">
        <v>432</v>
      </c>
      <c r="F603" s="1">
        <v>175</v>
      </c>
      <c r="H603" s="1">
        <v>102</v>
      </c>
      <c r="I603" s="1">
        <v>11</v>
      </c>
      <c r="J603" s="1">
        <v>2</v>
      </c>
      <c r="K603" s="1">
        <v>116.66</v>
      </c>
      <c r="L603" s="1">
        <v>1</v>
      </c>
      <c r="M603" s="1" t="s">
        <v>7</v>
      </c>
      <c r="N603" s="1" t="s">
        <v>59</v>
      </c>
      <c r="O603" s="1">
        <f t="shared" si="104"/>
        <v>18</v>
      </c>
      <c r="P603" s="1">
        <f t="shared" si="105"/>
        <v>9</v>
      </c>
      <c r="Q603" s="1">
        <f t="shared" si="106"/>
        <v>2002</v>
      </c>
      <c r="R603" s="1">
        <f t="shared" si="107"/>
        <v>4</v>
      </c>
      <c r="S603" s="1" t="str">
        <f t="shared" si="109"/>
        <v>Ok</v>
      </c>
      <c r="T603" s="1" t="str">
        <f t="shared" si="110"/>
        <v>Ok</v>
      </c>
      <c r="U603" s="1" t="b">
        <f t="shared" si="111"/>
        <v>0</v>
      </c>
      <c r="V603" s="1">
        <f t="shared" si="112"/>
        <v>0</v>
      </c>
      <c r="W603" s="1" t="str">
        <f>VLOOKUP(K603,Master!$G$8:$H$12,2,1)</f>
        <v>Ok</v>
      </c>
      <c r="X603" s="1" t="str">
        <f>HLOOKUP(K603,Master!$F$3:$J$4,2,1)</f>
        <v>Ok</v>
      </c>
      <c r="Y603" s="1" t="s">
        <v>701</v>
      </c>
      <c r="Z603" s="1" t="s">
        <v>830</v>
      </c>
      <c r="AA603" s="1">
        <f>SEARCH("(",Sheet7!A603,1)</f>
        <v>16</v>
      </c>
      <c r="AB603" s="1">
        <f>SEARCH(")",Sheet7!A603,1)</f>
        <v>20</v>
      </c>
      <c r="AC603" s="1" t="str">
        <f>MID(Sheet7!A603,SEARCH("(",Sheet7!A603,1)+1,SEARCH(")",Sheet7!A603,1)-SEARCH("(",Sheet7!A603,1)-1)</f>
        <v>Eng</v>
      </c>
      <c r="AD603" s="1">
        <f>SEARCH(" ",Sheet7!A603,1)</f>
        <v>3</v>
      </c>
      <c r="AE603" s="1" t="str">
        <f>LEFT(Sheet7!A603,SEARCH(" ",Sheet7!A603,1)-1)</f>
        <v>ME</v>
      </c>
      <c r="AF603" s="1" t="str">
        <f>MID(Sheet7!A603,SEARCH(" ",Sheet7!A603,1)+1,SEARCH("(",Sheet7!A603,1)-SEARCH(" ",Sheet7!A603,1)-2)</f>
        <v>Trescothick</v>
      </c>
      <c r="AG603" s="1">
        <f t="shared" si="113"/>
        <v>11</v>
      </c>
      <c r="AH603" s="1" t="str">
        <f t="shared" si="114"/>
        <v>TRESCOTHICK</v>
      </c>
      <c r="AI603" s="1" t="str">
        <f t="shared" si="108"/>
        <v>ME Trescothick belongs to England</v>
      </c>
    </row>
    <row r="604" spans="1:35" x14ac:dyDescent="0.3">
      <c r="A604" s="1">
        <v>603</v>
      </c>
      <c r="B604" s="2">
        <v>37519</v>
      </c>
      <c r="C604" t="s">
        <v>68</v>
      </c>
      <c r="D604" s="1">
        <v>116</v>
      </c>
      <c r="E604" s="1" t="s">
        <v>432</v>
      </c>
      <c r="F604" s="1">
        <v>160</v>
      </c>
      <c r="H604" s="1">
        <v>126</v>
      </c>
      <c r="I604" s="1">
        <v>13</v>
      </c>
      <c r="J604" s="1">
        <v>3</v>
      </c>
      <c r="K604" s="1">
        <v>92.06</v>
      </c>
      <c r="L604" s="1">
        <v>1</v>
      </c>
      <c r="M604" s="1" t="s">
        <v>434</v>
      </c>
      <c r="N604" s="1" t="s">
        <v>59</v>
      </c>
      <c r="O604" s="1">
        <f t="shared" si="104"/>
        <v>20</v>
      </c>
      <c r="P604" s="1">
        <f t="shared" si="105"/>
        <v>9</v>
      </c>
      <c r="Q604" s="1">
        <f t="shared" si="106"/>
        <v>2002</v>
      </c>
      <c r="R604" s="1">
        <f t="shared" si="107"/>
        <v>6</v>
      </c>
      <c r="S604" s="1" t="str">
        <f t="shared" si="109"/>
        <v>Slow</v>
      </c>
      <c r="T604" s="1" t="str">
        <f t="shared" si="110"/>
        <v>Ok</v>
      </c>
      <c r="U604" s="1" t="b">
        <f t="shared" si="111"/>
        <v>0</v>
      </c>
      <c r="V604" s="1">
        <f t="shared" si="112"/>
        <v>0</v>
      </c>
      <c r="W604" s="1" t="str">
        <f>VLOOKUP(K604,Master!$G$8:$H$12,2,1)</f>
        <v>Slow</v>
      </c>
      <c r="X604" s="1" t="str">
        <f>HLOOKUP(K604,Master!$F$3:$J$4,2,1)</f>
        <v>Slow</v>
      </c>
      <c r="Y604" s="1" t="s">
        <v>681</v>
      </c>
      <c r="Z604" s="1" t="s">
        <v>837</v>
      </c>
      <c r="AA604" s="1">
        <f>SEARCH("(",Sheet7!A604,1)</f>
        <v>10</v>
      </c>
      <c r="AB604" s="1">
        <f>SEARCH(")",Sheet7!A604,1)</f>
        <v>13</v>
      </c>
      <c r="AC604" s="1" t="str">
        <f>MID(Sheet7!A604,SEARCH("(",Sheet7!A604,1)+1,SEARCH(")",Sheet7!A604,1)-SEARCH("(",Sheet7!A604,1)-1)</f>
        <v>SA</v>
      </c>
      <c r="AD604" s="1">
        <f>SEARCH(" ",Sheet7!A604,1)</f>
        <v>3</v>
      </c>
      <c r="AE604" s="1" t="str">
        <f>LEFT(Sheet7!A604,SEARCH(" ",Sheet7!A604,1)-1)</f>
        <v>HH</v>
      </c>
      <c r="AF604" s="1" t="str">
        <f>MID(Sheet7!A604,SEARCH(" ",Sheet7!A604,1)+1,SEARCH("(",Sheet7!A604,1)-SEARCH(" ",Sheet7!A604,1)-2)</f>
        <v>Gibbs</v>
      </c>
      <c r="AG604" s="1">
        <f t="shared" si="113"/>
        <v>5</v>
      </c>
      <c r="AH604" s="1" t="str">
        <f t="shared" si="114"/>
        <v>GIBBS</v>
      </c>
      <c r="AI604" s="1" t="e">
        <f t="shared" si="108"/>
        <v>#N/A</v>
      </c>
    </row>
    <row r="605" spans="1:35" x14ac:dyDescent="0.3">
      <c r="A605" s="1">
        <v>604</v>
      </c>
      <c r="B605" s="2">
        <v>37521</v>
      </c>
      <c r="C605" t="s">
        <v>213</v>
      </c>
      <c r="D605" s="1">
        <v>126</v>
      </c>
      <c r="E605" s="1" t="s">
        <v>432</v>
      </c>
      <c r="F605" s="1">
        <v>136</v>
      </c>
      <c r="H605" s="1">
        <v>104</v>
      </c>
      <c r="I605" s="1">
        <v>21</v>
      </c>
      <c r="J605" s="1">
        <v>1</v>
      </c>
      <c r="K605" s="1">
        <v>121.15</v>
      </c>
      <c r="L605" s="1">
        <v>2</v>
      </c>
      <c r="M605" s="1" t="s">
        <v>34</v>
      </c>
      <c r="N605" s="1" t="s">
        <v>59</v>
      </c>
      <c r="O605" s="1">
        <f t="shared" si="104"/>
        <v>22</v>
      </c>
      <c r="P605" s="1">
        <f t="shared" si="105"/>
        <v>9</v>
      </c>
      <c r="Q605" s="1">
        <f t="shared" si="106"/>
        <v>2002</v>
      </c>
      <c r="R605" s="1">
        <f t="shared" si="107"/>
        <v>1</v>
      </c>
      <c r="S605" s="1" t="str">
        <f t="shared" si="109"/>
        <v>Ok</v>
      </c>
      <c r="T605" s="1" t="str">
        <f t="shared" si="110"/>
        <v>Ok</v>
      </c>
      <c r="U605" s="1" t="b">
        <f t="shared" si="111"/>
        <v>0</v>
      </c>
      <c r="V605" s="1">
        <f t="shared" si="112"/>
        <v>0</v>
      </c>
      <c r="W605" s="1" t="str">
        <f>VLOOKUP(K605,Master!$G$8:$H$12,2,1)</f>
        <v>Ok</v>
      </c>
      <c r="X605" s="1" t="str">
        <f>HLOOKUP(K605,Master!$F$3:$J$4,2,1)</f>
        <v>Ok</v>
      </c>
      <c r="Y605" s="1" t="s">
        <v>702</v>
      </c>
      <c r="Z605" s="1" t="s">
        <v>4</v>
      </c>
      <c r="AA605" s="1">
        <f>SEARCH("(",Sheet7!A605,1)</f>
        <v>10</v>
      </c>
      <c r="AB605" s="1">
        <f>SEARCH(")",Sheet7!A605,1)</f>
        <v>16</v>
      </c>
      <c r="AC605" s="1" t="str">
        <f>MID(Sheet7!A605,SEARCH("(",Sheet7!A605,1)+1,SEARCH(")",Sheet7!A605,1)-SEARCH("(",Sheet7!A605,1)-1)</f>
        <v>India</v>
      </c>
      <c r="AD605" s="1">
        <f>SEARCH(" ",Sheet7!A605,1)</f>
        <v>2</v>
      </c>
      <c r="AE605" s="1" t="str">
        <f>LEFT(Sheet7!A605,SEARCH(" ",Sheet7!A605,1)-1)</f>
        <v>V</v>
      </c>
      <c r="AF605" s="1" t="str">
        <f>MID(Sheet7!A605,SEARCH(" ",Sheet7!A605,1)+1,SEARCH("(",Sheet7!A605,1)-SEARCH(" ",Sheet7!A605,1)-2)</f>
        <v>Sehwag</v>
      </c>
      <c r="AG605" s="1">
        <f t="shared" si="113"/>
        <v>6</v>
      </c>
      <c r="AH605" s="1" t="str">
        <f t="shared" si="114"/>
        <v>SEHWAG</v>
      </c>
      <c r="AI605" s="1" t="e">
        <f t="shared" si="108"/>
        <v>#N/A</v>
      </c>
    </row>
    <row r="606" spans="1:35" x14ac:dyDescent="0.3">
      <c r="A606" s="1">
        <v>605</v>
      </c>
      <c r="B606" s="2">
        <v>37521</v>
      </c>
      <c r="C606" t="s">
        <v>218</v>
      </c>
      <c r="D606" s="1">
        <v>117</v>
      </c>
      <c r="E606" s="1" t="s">
        <v>430</v>
      </c>
      <c r="F606" s="1">
        <v>183</v>
      </c>
      <c r="H606" s="1">
        <v>109</v>
      </c>
      <c r="I606" s="1">
        <v>12</v>
      </c>
      <c r="J606" s="1">
        <v>3</v>
      </c>
      <c r="K606" s="1">
        <v>107.33</v>
      </c>
      <c r="L606" s="1">
        <v>2</v>
      </c>
      <c r="M606" s="1" t="s">
        <v>34</v>
      </c>
      <c r="N606" s="1" t="s">
        <v>59</v>
      </c>
      <c r="O606" s="1">
        <f t="shared" si="104"/>
        <v>22</v>
      </c>
      <c r="P606" s="1">
        <f t="shared" si="105"/>
        <v>9</v>
      </c>
      <c r="Q606" s="1">
        <f t="shared" si="106"/>
        <v>2002</v>
      </c>
      <c r="R606" s="1">
        <f t="shared" si="107"/>
        <v>1</v>
      </c>
      <c r="S606" s="1" t="str">
        <f t="shared" si="109"/>
        <v>Ok</v>
      </c>
      <c r="T606" s="1" t="str">
        <f t="shared" si="110"/>
        <v>Ok</v>
      </c>
      <c r="U606" s="1" t="b">
        <f t="shared" si="111"/>
        <v>0</v>
      </c>
      <c r="V606" s="1">
        <f t="shared" si="112"/>
        <v>0</v>
      </c>
      <c r="W606" s="1" t="str">
        <f>VLOOKUP(K606,Master!$G$8:$H$12,2,1)</f>
        <v>Ok</v>
      </c>
      <c r="X606" s="1" t="str">
        <f>HLOOKUP(K606,Master!$F$3:$J$4,2,1)</f>
        <v>Ok</v>
      </c>
      <c r="Y606" s="1" t="s">
        <v>665</v>
      </c>
      <c r="Z606" s="1" t="s">
        <v>4</v>
      </c>
      <c r="AA606" s="1">
        <f>SEARCH("(",Sheet7!A606,1)</f>
        <v>12</v>
      </c>
      <c r="AB606" s="1">
        <f>SEARCH(")",Sheet7!A606,1)</f>
        <v>18</v>
      </c>
      <c r="AC606" s="1" t="str">
        <f>MID(Sheet7!A606,SEARCH("(",Sheet7!A606,1)+1,SEARCH(")",Sheet7!A606,1)-SEARCH("(",Sheet7!A606,1)-1)</f>
        <v>India</v>
      </c>
      <c r="AD606" s="1">
        <f>SEARCH(" ",Sheet7!A606,1)</f>
        <v>3</v>
      </c>
      <c r="AE606" s="1" t="str">
        <f>LEFT(Sheet7!A606,SEARCH(" ",Sheet7!A606,1)-1)</f>
        <v>SC</v>
      </c>
      <c r="AF606" s="1" t="str">
        <f>MID(Sheet7!A606,SEARCH(" ",Sheet7!A606,1)+1,SEARCH("(",Sheet7!A606,1)-SEARCH(" ",Sheet7!A606,1)-2)</f>
        <v>Ganguly</v>
      </c>
      <c r="AG606" s="1">
        <f t="shared" si="113"/>
        <v>7</v>
      </c>
      <c r="AH606" s="1" t="str">
        <f t="shared" si="114"/>
        <v>GANGULY</v>
      </c>
      <c r="AI606" s="1" t="e">
        <f t="shared" si="108"/>
        <v>#N/A</v>
      </c>
    </row>
    <row r="607" spans="1:35" x14ac:dyDescent="0.3">
      <c r="A607" s="1">
        <v>606</v>
      </c>
      <c r="B607" s="2">
        <v>37524</v>
      </c>
      <c r="C607" t="s">
        <v>68</v>
      </c>
      <c r="D607" s="1">
        <v>116</v>
      </c>
      <c r="E607" s="1" t="s">
        <v>430</v>
      </c>
      <c r="F607" s="1">
        <v>162</v>
      </c>
      <c r="H607" s="1">
        <v>119</v>
      </c>
      <c r="I607" s="1">
        <v>16</v>
      </c>
      <c r="J607" s="1">
        <v>0</v>
      </c>
      <c r="K607" s="1">
        <v>97.47</v>
      </c>
      <c r="L607" s="1">
        <v>2</v>
      </c>
      <c r="M607" s="1" t="s">
        <v>4</v>
      </c>
      <c r="N607" s="1" t="s">
        <v>59</v>
      </c>
      <c r="O607" s="1">
        <f t="shared" si="104"/>
        <v>25</v>
      </c>
      <c r="P607" s="1">
        <f t="shared" si="105"/>
        <v>9</v>
      </c>
      <c r="Q607" s="1">
        <f t="shared" si="106"/>
        <v>2002</v>
      </c>
      <c r="R607" s="1">
        <f t="shared" si="107"/>
        <v>4</v>
      </c>
      <c r="S607" s="1" t="str">
        <f t="shared" si="109"/>
        <v>Slow</v>
      </c>
      <c r="T607" s="1" t="str">
        <f t="shared" si="110"/>
        <v>Ok</v>
      </c>
      <c r="U607" s="1" t="b">
        <f t="shared" si="111"/>
        <v>0</v>
      </c>
      <c r="V607" s="1">
        <f t="shared" si="112"/>
        <v>0</v>
      </c>
      <c r="W607" s="1" t="str">
        <f>VLOOKUP(K607,Master!$G$8:$H$12,2,1)</f>
        <v>Slow</v>
      </c>
      <c r="X607" s="1" t="str">
        <f>HLOOKUP(K607,Master!$F$3:$J$4,2,1)</f>
        <v>Slow</v>
      </c>
      <c r="Y607" s="1" t="s">
        <v>681</v>
      </c>
      <c r="Z607" s="1" t="s">
        <v>837</v>
      </c>
      <c r="AA607" s="1">
        <f>SEARCH("(",Sheet7!A607,1)</f>
        <v>10</v>
      </c>
      <c r="AB607" s="1">
        <f>SEARCH(")",Sheet7!A607,1)</f>
        <v>13</v>
      </c>
      <c r="AC607" s="1" t="str">
        <f>MID(Sheet7!A607,SEARCH("(",Sheet7!A607,1)+1,SEARCH(")",Sheet7!A607,1)-SEARCH("(",Sheet7!A607,1)-1)</f>
        <v>SA</v>
      </c>
      <c r="AD607" s="1">
        <f>SEARCH(" ",Sheet7!A607,1)</f>
        <v>3</v>
      </c>
      <c r="AE607" s="1" t="str">
        <f>LEFT(Sheet7!A607,SEARCH(" ",Sheet7!A607,1)-1)</f>
        <v>HH</v>
      </c>
      <c r="AF607" s="1" t="str">
        <f>MID(Sheet7!A607,SEARCH(" ",Sheet7!A607,1)+1,SEARCH("(",Sheet7!A607,1)-SEARCH(" ",Sheet7!A607,1)-2)</f>
        <v>Gibbs</v>
      </c>
      <c r="AG607" s="1">
        <f t="shared" si="113"/>
        <v>5</v>
      </c>
      <c r="AH607" s="1" t="str">
        <f t="shared" si="114"/>
        <v>GIBBS</v>
      </c>
      <c r="AI607" s="1" t="e">
        <f t="shared" si="108"/>
        <v>#N/A</v>
      </c>
    </row>
    <row r="608" spans="1:35" x14ac:dyDescent="0.3">
      <c r="A608" s="1">
        <v>607</v>
      </c>
      <c r="B608" s="2">
        <v>37532</v>
      </c>
      <c r="C608" t="s">
        <v>68</v>
      </c>
      <c r="D608" s="1">
        <v>153</v>
      </c>
      <c r="E608" s="1" t="s">
        <v>432</v>
      </c>
      <c r="F608" s="1">
        <v>181</v>
      </c>
      <c r="H608" s="1">
        <v>131</v>
      </c>
      <c r="I608" s="1">
        <v>17</v>
      </c>
      <c r="J608" s="1">
        <v>3</v>
      </c>
      <c r="K608" s="1">
        <v>116.79</v>
      </c>
      <c r="L608" s="1">
        <v>1</v>
      </c>
      <c r="M608" s="1" t="s">
        <v>47</v>
      </c>
      <c r="N608" s="1" t="s">
        <v>49</v>
      </c>
      <c r="O608" s="1">
        <f t="shared" si="104"/>
        <v>3</v>
      </c>
      <c r="P608" s="1">
        <f t="shared" si="105"/>
        <v>10</v>
      </c>
      <c r="Q608" s="1">
        <f t="shared" si="106"/>
        <v>2002</v>
      </c>
      <c r="R608" s="1">
        <f t="shared" si="107"/>
        <v>5</v>
      </c>
      <c r="S608" s="1" t="str">
        <f t="shared" si="109"/>
        <v>Ok</v>
      </c>
      <c r="T608" s="1" t="str">
        <f t="shared" si="110"/>
        <v>Ok</v>
      </c>
      <c r="U608" s="1" t="b">
        <f t="shared" si="111"/>
        <v>0</v>
      </c>
      <c r="V608" s="1">
        <f t="shared" si="112"/>
        <v>0</v>
      </c>
      <c r="W608" s="1" t="str">
        <f>VLOOKUP(K608,Master!$G$8:$H$12,2,1)</f>
        <v>Ok</v>
      </c>
      <c r="X608" s="1" t="str">
        <f>HLOOKUP(K608,Master!$F$3:$J$4,2,1)</f>
        <v>Ok</v>
      </c>
      <c r="Y608" s="1" t="s">
        <v>681</v>
      </c>
      <c r="Z608" s="1" t="s">
        <v>837</v>
      </c>
      <c r="AA608" s="1">
        <f>SEARCH("(",Sheet7!A608,1)</f>
        <v>10</v>
      </c>
      <c r="AB608" s="1">
        <f>SEARCH(")",Sheet7!A608,1)</f>
        <v>13</v>
      </c>
      <c r="AC608" s="1" t="str">
        <f>MID(Sheet7!A608,SEARCH("(",Sheet7!A608,1)+1,SEARCH(")",Sheet7!A608,1)-SEARCH("(",Sheet7!A608,1)-1)</f>
        <v>SA</v>
      </c>
      <c r="AD608" s="1">
        <f>SEARCH(" ",Sheet7!A608,1)</f>
        <v>3</v>
      </c>
      <c r="AE608" s="1" t="str">
        <f>LEFT(Sheet7!A608,SEARCH(" ",Sheet7!A608,1)-1)</f>
        <v>HH</v>
      </c>
      <c r="AF608" s="1" t="str">
        <f>MID(Sheet7!A608,SEARCH(" ",Sheet7!A608,1)+1,SEARCH("(",Sheet7!A608,1)-SEARCH(" ",Sheet7!A608,1)-2)</f>
        <v>Gibbs</v>
      </c>
      <c r="AG608" s="1">
        <f t="shared" si="113"/>
        <v>5</v>
      </c>
      <c r="AH608" s="1" t="str">
        <f t="shared" si="114"/>
        <v>GIBBS</v>
      </c>
      <c r="AI608" s="1" t="e">
        <f t="shared" si="108"/>
        <v>#N/A</v>
      </c>
    </row>
    <row r="609" spans="1:35" x14ac:dyDescent="0.3">
      <c r="A609" s="1">
        <v>608</v>
      </c>
      <c r="B609" s="2">
        <v>37569</v>
      </c>
      <c r="C609" t="s">
        <v>229</v>
      </c>
      <c r="D609" s="1">
        <v>103</v>
      </c>
      <c r="E609" s="1" t="s">
        <v>432</v>
      </c>
      <c r="F609" s="1">
        <v>173</v>
      </c>
      <c r="H609" s="1">
        <v>116</v>
      </c>
      <c r="I609" s="1">
        <v>8</v>
      </c>
      <c r="J609" s="1">
        <v>3</v>
      </c>
      <c r="K609" s="1">
        <v>88.79</v>
      </c>
      <c r="L609" s="1">
        <v>2</v>
      </c>
      <c r="M609" s="1" t="s">
        <v>4</v>
      </c>
      <c r="N609" s="1" t="s">
        <v>231</v>
      </c>
      <c r="O609" s="1">
        <f t="shared" si="104"/>
        <v>9</v>
      </c>
      <c r="P609" s="1">
        <f t="shared" si="105"/>
        <v>11</v>
      </c>
      <c r="Q609" s="1">
        <f t="shared" si="106"/>
        <v>2002</v>
      </c>
      <c r="R609" s="1">
        <f t="shared" si="107"/>
        <v>7</v>
      </c>
      <c r="S609" s="1" t="str">
        <f t="shared" si="109"/>
        <v>Slow</v>
      </c>
      <c r="T609" s="1" t="str">
        <f t="shared" si="110"/>
        <v>Ok</v>
      </c>
      <c r="U609" s="1" t="b">
        <f t="shared" si="111"/>
        <v>0</v>
      </c>
      <c r="V609" s="1">
        <f t="shared" si="112"/>
        <v>0</v>
      </c>
      <c r="W609" s="1" t="str">
        <f>VLOOKUP(K609,Master!$G$8:$H$12,2,1)</f>
        <v>Slow</v>
      </c>
      <c r="X609" s="1" t="str">
        <f>HLOOKUP(K609,Master!$F$3:$J$4,2,1)</f>
        <v>Slow</v>
      </c>
      <c r="Y609" s="1" t="s">
        <v>703</v>
      </c>
      <c r="Z609" s="1" t="s">
        <v>831</v>
      </c>
      <c r="AA609" s="1">
        <f>SEARCH("(",Sheet7!A609,1)</f>
        <v>10</v>
      </c>
      <c r="AB609" s="1">
        <f>SEARCH(")",Sheet7!A609,1)</f>
        <v>13</v>
      </c>
      <c r="AC609" s="1" t="str">
        <f>MID(Sheet7!A609,SEARCH("(",Sheet7!A609,1)+1,SEARCH(")",Sheet7!A609,1)-SEARCH("(",Sheet7!A609,1)-1)</f>
        <v>WI</v>
      </c>
      <c r="AD609" s="1">
        <f>SEARCH(" ",Sheet7!A609,1)</f>
        <v>3</v>
      </c>
      <c r="AE609" s="1" t="str">
        <f>LEFT(Sheet7!A609,SEARCH(" ",Sheet7!A609,1)-1)</f>
        <v>CH</v>
      </c>
      <c r="AF609" s="1" t="str">
        <f>MID(Sheet7!A609,SEARCH(" ",Sheet7!A609,1)+1,SEARCH("(",Sheet7!A609,1)-SEARCH(" ",Sheet7!A609,1)-2)</f>
        <v>Gayle</v>
      </c>
      <c r="AG609" s="1">
        <f t="shared" si="113"/>
        <v>5</v>
      </c>
      <c r="AH609" s="1" t="str">
        <f t="shared" si="114"/>
        <v>GAYLE</v>
      </c>
      <c r="AI609" s="1" t="str">
        <f t="shared" si="108"/>
        <v>CH Gayle belongs to West Indies</v>
      </c>
    </row>
    <row r="610" spans="1:35" x14ac:dyDescent="0.3">
      <c r="A610" s="1">
        <v>609</v>
      </c>
      <c r="B610" s="2">
        <v>37572</v>
      </c>
      <c r="C610" t="s">
        <v>213</v>
      </c>
      <c r="D610" s="1">
        <v>114</v>
      </c>
      <c r="E610" s="1" t="s">
        <v>430</v>
      </c>
      <c r="F610" s="1" t="s">
        <v>214</v>
      </c>
      <c r="H610" s="1">
        <v>82</v>
      </c>
      <c r="I610" s="1">
        <v>17</v>
      </c>
      <c r="J610" s="1">
        <v>2</v>
      </c>
      <c r="K610" s="1">
        <v>139.02000000000001</v>
      </c>
      <c r="L610" s="1">
        <v>2</v>
      </c>
      <c r="M610" s="1" t="s">
        <v>11</v>
      </c>
      <c r="N610" s="1" t="s">
        <v>38</v>
      </c>
      <c r="O610" s="1">
        <f t="shared" si="104"/>
        <v>12</v>
      </c>
      <c r="P610" s="1">
        <f t="shared" si="105"/>
        <v>11</v>
      </c>
      <c r="Q610" s="1">
        <f t="shared" si="106"/>
        <v>2002</v>
      </c>
      <c r="R610" s="1">
        <f t="shared" si="107"/>
        <v>3</v>
      </c>
      <c r="S610" s="1" t="str">
        <f t="shared" si="109"/>
        <v>Ok</v>
      </c>
      <c r="T610" s="1" t="str">
        <f t="shared" si="110"/>
        <v>Ok</v>
      </c>
      <c r="U610" s="1" t="b">
        <f t="shared" si="111"/>
        <v>0</v>
      </c>
      <c r="V610" s="1">
        <f t="shared" si="112"/>
        <v>0</v>
      </c>
      <c r="W610" s="1" t="str">
        <f>VLOOKUP(K610,Master!$G$8:$H$12,2,1)</f>
        <v>Ok</v>
      </c>
      <c r="X610" s="1" t="str">
        <f>HLOOKUP(K610,Master!$F$3:$J$4,2,1)</f>
        <v>Ok</v>
      </c>
      <c r="Y610" s="1" t="s">
        <v>702</v>
      </c>
      <c r="Z610" s="1" t="s">
        <v>4</v>
      </c>
      <c r="AA610" s="1">
        <f>SEARCH("(",Sheet7!A610,1)</f>
        <v>10</v>
      </c>
      <c r="AB610" s="1">
        <f>SEARCH(")",Sheet7!A610,1)</f>
        <v>16</v>
      </c>
      <c r="AC610" s="1" t="str">
        <f>MID(Sheet7!A610,SEARCH("(",Sheet7!A610,1)+1,SEARCH(")",Sheet7!A610,1)-SEARCH("(",Sheet7!A610,1)-1)</f>
        <v>India</v>
      </c>
      <c r="AD610" s="1">
        <f>SEARCH(" ",Sheet7!A610,1)</f>
        <v>2</v>
      </c>
      <c r="AE610" s="1" t="str">
        <f>LEFT(Sheet7!A610,SEARCH(" ",Sheet7!A610,1)-1)</f>
        <v>V</v>
      </c>
      <c r="AF610" s="1" t="str">
        <f>MID(Sheet7!A610,SEARCH(" ",Sheet7!A610,1)+1,SEARCH("(",Sheet7!A610,1)-SEARCH(" ",Sheet7!A610,1)-2)</f>
        <v>Sehwag</v>
      </c>
      <c r="AG610" s="1">
        <f t="shared" si="113"/>
        <v>6</v>
      </c>
      <c r="AH610" s="1" t="str">
        <f t="shared" si="114"/>
        <v>SEHWAG</v>
      </c>
      <c r="AI610" s="1" t="e">
        <f t="shared" si="108"/>
        <v>#N/A</v>
      </c>
    </row>
    <row r="611" spans="1:35" x14ac:dyDescent="0.3">
      <c r="A611" s="1">
        <v>610</v>
      </c>
      <c r="B611" s="2">
        <v>37575</v>
      </c>
      <c r="C611" t="s">
        <v>229</v>
      </c>
      <c r="D611" s="1">
        <v>140</v>
      </c>
      <c r="E611" s="1" t="s">
        <v>432</v>
      </c>
      <c r="F611" s="1">
        <v>162</v>
      </c>
      <c r="H611" s="1">
        <v>127</v>
      </c>
      <c r="I611" s="1">
        <v>12</v>
      </c>
      <c r="J611" s="1">
        <v>5</v>
      </c>
      <c r="K611" s="1">
        <v>110.23</v>
      </c>
      <c r="L611" s="1">
        <v>1</v>
      </c>
      <c r="M611" s="1" t="s">
        <v>4</v>
      </c>
      <c r="N611" s="1" t="s">
        <v>241</v>
      </c>
      <c r="O611" s="1">
        <f t="shared" si="104"/>
        <v>15</v>
      </c>
      <c r="P611" s="1">
        <f t="shared" si="105"/>
        <v>11</v>
      </c>
      <c r="Q611" s="1">
        <f t="shared" si="106"/>
        <v>2002</v>
      </c>
      <c r="R611" s="1">
        <f t="shared" si="107"/>
        <v>6</v>
      </c>
      <c r="S611" s="1" t="str">
        <f t="shared" si="109"/>
        <v>Ok</v>
      </c>
      <c r="T611" s="1" t="str">
        <f t="shared" si="110"/>
        <v>Ok</v>
      </c>
      <c r="U611" s="1" t="b">
        <f t="shared" si="111"/>
        <v>0</v>
      </c>
      <c r="V611" s="1">
        <f t="shared" si="112"/>
        <v>0</v>
      </c>
      <c r="W611" s="1" t="str">
        <f>VLOOKUP(K611,Master!$G$8:$H$12,2,1)</f>
        <v>Ok</v>
      </c>
      <c r="X611" s="1" t="str">
        <f>HLOOKUP(K611,Master!$F$3:$J$4,2,1)</f>
        <v>Ok</v>
      </c>
      <c r="Y611" s="1" t="s">
        <v>703</v>
      </c>
      <c r="Z611" s="1" t="s">
        <v>831</v>
      </c>
      <c r="AA611" s="1">
        <f>SEARCH("(",Sheet7!A611,1)</f>
        <v>10</v>
      </c>
      <c r="AB611" s="1">
        <f>SEARCH(")",Sheet7!A611,1)</f>
        <v>13</v>
      </c>
      <c r="AC611" s="1" t="str">
        <f>MID(Sheet7!A611,SEARCH("(",Sheet7!A611,1)+1,SEARCH(")",Sheet7!A611,1)-SEARCH("(",Sheet7!A611,1)-1)</f>
        <v>WI</v>
      </c>
      <c r="AD611" s="1">
        <f>SEARCH(" ",Sheet7!A611,1)</f>
        <v>3</v>
      </c>
      <c r="AE611" s="1" t="str">
        <f>LEFT(Sheet7!A611,SEARCH(" ",Sheet7!A611,1)-1)</f>
        <v>CH</v>
      </c>
      <c r="AF611" s="1" t="str">
        <f>MID(Sheet7!A611,SEARCH(" ",Sheet7!A611,1)+1,SEARCH("(",Sheet7!A611,1)-SEARCH(" ",Sheet7!A611,1)-2)</f>
        <v>Gayle</v>
      </c>
      <c r="AG611" s="1">
        <f t="shared" si="113"/>
        <v>5</v>
      </c>
      <c r="AH611" s="1" t="str">
        <f t="shared" si="114"/>
        <v>GAYLE</v>
      </c>
      <c r="AI611" s="1" t="str">
        <f t="shared" si="108"/>
        <v>CH Gayle belongs to West Indies</v>
      </c>
    </row>
    <row r="612" spans="1:35" x14ac:dyDescent="0.3">
      <c r="A612" s="1">
        <v>611</v>
      </c>
      <c r="B612" s="2">
        <v>37575</v>
      </c>
      <c r="C612" t="s">
        <v>230</v>
      </c>
      <c r="D612" s="1">
        <v>109</v>
      </c>
      <c r="E612" s="1" t="s">
        <v>430</v>
      </c>
      <c r="F612" s="1">
        <v>201</v>
      </c>
      <c r="H612" s="1">
        <v>124</v>
      </c>
      <c r="I612" s="1">
        <v>8</v>
      </c>
      <c r="J612" s="1">
        <v>0</v>
      </c>
      <c r="K612" s="1">
        <v>87.9</v>
      </c>
      <c r="L612" s="1">
        <v>2</v>
      </c>
      <c r="M612" s="1" t="s">
        <v>11</v>
      </c>
      <c r="N612" s="1" t="s">
        <v>241</v>
      </c>
      <c r="O612" s="1">
        <f t="shared" si="104"/>
        <v>15</v>
      </c>
      <c r="P612" s="1">
        <f t="shared" si="105"/>
        <v>11</v>
      </c>
      <c r="Q612" s="1">
        <f t="shared" si="106"/>
        <v>2002</v>
      </c>
      <c r="R612" s="1">
        <f t="shared" si="107"/>
        <v>6</v>
      </c>
      <c r="S612" s="1" t="str">
        <f t="shared" si="109"/>
        <v>Slow</v>
      </c>
      <c r="T612" s="1" t="str">
        <f t="shared" si="110"/>
        <v>Ok</v>
      </c>
      <c r="U612" s="1" t="b">
        <f t="shared" si="111"/>
        <v>0</v>
      </c>
      <c r="V612" s="1">
        <f t="shared" si="112"/>
        <v>0</v>
      </c>
      <c r="W612" s="1" t="str">
        <f>VLOOKUP(K612,Master!$G$8:$H$12,2,1)</f>
        <v>Slow</v>
      </c>
      <c r="X612" s="1" t="str">
        <f>HLOOKUP(K612,Master!$F$3:$J$4,2,1)</f>
        <v>Slow</v>
      </c>
      <c r="Y612" s="1" t="s">
        <v>663</v>
      </c>
      <c r="Z612" s="1" t="s">
        <v>4</v>
      </c>
      <c r="AA612" s="1">
        <f>SEARCH("(",Sheet7!A612,1)</f>
        <v>10</v>
      </c>
      <c r="AB612" s="1">
        <f>SEARCH(")",Sheet7!A612,1)</f>
        <v>16</v>
      </c>
      <c r="AC612" s="1" t="str">
        <f>MID(Sheet7!A612,SEARCH("(",Sheet7!A612,1)+1,SEARCH(")",Sheet7!A612,1)-SEARCH("(",Sheet7!A612,1)-1)</f>
        <v>India</v>
      </c>
      <c r="AD612" s="1">
        <f>SEARCH(" ",Sheet7!A612,1)</f>
        <v>2</v>
      </c>
      <c r="AE612" s="1" t="str">
        <f>LEFT(Sheet7!A612,SEARCH(" ",Sheet7!A612,1)-1)</f>
        <v>R</v>
      </c>
      <c r="AF612" s="1" t="str">
        <f>MID(Sheet7!A612,SEARCH(" ",Sheet7!A612,1)+1,SEARCH("(",Sheet7!A612,1)-SEARCH(" ",Sheet7!A612,1)-2)</f>
        <v>Dravid</v>
      </c>
      <c r="AG612" s="1">
        <f t="shared" si="113"/>
        <v>6</v>
      </c>
      <c r="AH612" s="1" t="str">
        <f t="shared" si="114"/>
        <v>DRAVID</v>
      </c>
      <c r="AI612" s="1" t="e">
        <f t="shared" si="108"/>
        <v>#N/A</v>
      </c>
    </row>
    <row r="613" spans="1:35" x14ac:dyDescent="0.3">
      <c r="A613" s="1">
        <v>612</v>
      </c>
      <c r="B613" s="2">
        <v>37578</v>
      </c>
      <c r="C613" t="s">
        <v>229</v>
      </c>
      <c r="D613" s="1">
        <v>101</v>
      </c>
      <c r="E613" s="1" t="s">
        <v>432</v>
      </c>
      <c r="F613" s="1">
        <v>173</v>
      </c>
      <c r="H613" s="1">
        <v>107</v>
      </c>
      <c r="I613" s="1">
        <v>10</v>
      </c>
      <c r="J613" s="1">
        <v>3</v>
      </c>
      <c r="K613" s="1">
        <v>94.39</v>
      </c>
      <c r="L613" s="1">
        <v>2</v>
      </c>
      <c r="M613" s="1" t="s">
        <v>4</v>
      </c>
      <c r="N613" s="1" t="s">
        <v>284</v>
      </c>
      <c r="O613" s="1">
        <f t="shared" si="104"/>
        <v>18</v>
      </c>
      <c r="P613" s="1">
        <f t="shared" si="105"/>
        <v>11</v>
      </c>
      <c r="Q613" s="1">
        <f t="shared" si="106"/>
        <v>2002</v>
      </c>
      <c r="R613" s="1">
        <f t="shared" si="107"/>
        <v>2</v>
      </c>
      <c r="S613" s="1" t="str">
        <f t="shared" si="109"/>
        <v>Slow</v>
      </c>
      <c r="T613" s="1" t="str">
        <f t="shared" si="110"/>
        <v>Ok</v>
      </c>
      <c r="U613" s="1" t="b">
        <f t="shared" si="111"/>
        <v>0</v>
      </c>
      <c r="V613" s="1">
        <f t="shared" si="112"/>
        <v>0</v>
      </c>
      <c r="W613" s="1" t="str">
        <f>VLOOKUP(K613,Master!$G$8:$H$12,2,1)</f>
        <v>Slow</v>
      </c>
      <c r="X613" s="1" t="str">
        <f>HLOOKUP(K613,Master!$F$3:$J$4,2,1)</f>
        <v>Slow</v>
      </c>
      <c r="Y613" s="1" t="s">
        <v>703</v>
      </c>
      <c r="Z613" s="1" t="s">
        <v>831</v>
      </c>
      <c r="AA613" s="1">
        <f>SEARCH("(",Sheet7!A613,1)</f>
        <v>10</v>
      </c>
      <c r="AB613" s="1">
        <f>SEARCH(")",Sheet7!A613,1)</f>
        <v>13</v>
      </c>
      <c r="AC613" s="1" t="str">
        <f>MID(Sheet7!A613,SEARCH("(",Sheet7!A613,1)+1,SEARCH(")",Sheet7!A613,1)-SEARCH("(",Sheet7!A613,1)-1)</f>
        <v>WI</v>
      </c>
      <c r="AD613" s="1">
        <f>SEARCH(" ",Sheet7!A613,1)</f>
        <v>3</v>
      </c>
      <c r="AE613" s="1" t="str">
        <f>LEFT(Sheet7!A613,SEARCH(" ",Sheet7!A613,1)-1)</f>
        <v>CH</v>
      </c>
      <c r="AF613" s="1" t="str">
        <f>MID(Sheet7!A613,SEARCH(" ",Sheet7!A613,1)+1,SEARCH("(",Sheet7!A613,1)-SEARCH(" ",Sheet7!A613,1)-2)</f>
        <v>Gayle</v>
      </c>
      <c r="AG613" s="1">
        <f t="shared" si="113"/>
        <v>5</v>
      </c>
      <c r="AH613" s="1" t="str">
        <f t="shared" si="114"/>
        <v>GAYLE</v>
      </c>
      <c r="AI613" s="1" t="str">
        <f t="shared" si="108"/>
        <v>CH Gayle belongs to West Indies</v>
      </c>
    </row>
    <row r="614" spans="1:35" x14ac:dyDescent="0.3">
      <c r="A614" s="1">
        <v>613</v>
      </c>
      <c r="B614" s="2">
        <v>37583</v>
      </c>
      <c r="C614" t="s">
        <v>249</v>
      </c>
      <c r="D614" s="1">
        <v>141</v>
      </c>
      <c r="E614" s="1" t="s">
        <v>430</v>
      </c>
      <c r="F614" s="1">
        <v>188</v>
      </c>
      <c r="H614" s="1">
        <v>147</v>
      </c>
      <c r="I614" s="1">
        <v>13</v>
      </c>
      <c r="J614" s="1">
        <v>3</v>
      </c>
      <c r="K614" s="1">
        <v>95.91</v>
      </c>
      <c r="L614" s="1">
        <v>1</v>
      </c>
      <c r="M614" s="1" t="s">
        <v>7</v>
      </c>
      <c r="N614" s="1" t="s">
        <v>8</v>
      </c>
      <c r="O614" s="1">
        <f t="shared" si="104"/>
        <v>23</v>
      </c>
      <c r="P614" s="1">
        <f t="shared" si="105"/>
        <v>11</v>
      </c>
      <c r="Q614" s="1">
        <f t="shared" si="106"/>
        <v>2002</v>
      </c>
      <c r="R614" s="1">
        <f t="shared" si="107"/>
        <v>7</v>
      </c>
      <c r="S614" s="1" t="str">
        <f t="shared" si="109"/>
        <v>Slow</v>
      </c>
      <c r="T614" s="1" t="str">
        <f t="shared" si="110"/>
        <v>Ok</v>
      </c>
      <c r="U614" s="1" t="b">
        <f t="shared" si="111"/>
        <v>0</v>
      </c>
      <c r="V614" s="1">
        <f t="shared" si="112"/>
        <v>0</v>
      </c>
      <c r="W614" s="1" t="str">
        <f>VLOOKUP(K614,Master!$G$8:$H$12,2,1)</f>
        <v>Slow</v>
      </c>
      <c r="X614" s="1" t="str">
        <f>HLOOKUP(K614,Master!$F$3:$J$4,2,1)</f>
        <v>Slow</v>
      </c>
      <c r="Y614" s="1" t="s">
        <v>678</v>
      </c>
      <c r="Z614" s="1" t="s">
        <v>833</v>
      </c>
      <c r="AA614" s="1">
        <f>SEARCH("(",Sheet7!A614,1)</f>
        <v>17</v>
      </c>
      <c r="AB614" s="1">
        <f>SEARCH(")",Sheet7!A614,1)</f>
        <v>21</v>
      </c>
      <c r="AC614" s="1" t="str">
        <f>MID(Sheet7!A614,SEARCH("(",Sheet7!A614,1)+1,SEARCH(")",Sheet7!A614,1)-SEARCH("(",Sheet7!A614,1)-1)</f>
        <v>Pak</v>
      </c>
      <c r="AD614" s="1">
        <f>SEARCH(" ",Sheet7!A614,1)</f>
        <v>9</v>
      </c>
      <c r="AE614" s="1" t="str">
        <f>LEFT(Sheet7!A614,SEARCH(" ",Sheet7!A614,1)-1)</f>
        <v>Mohammad</v>
      </c>
      <c r="AF614" s="1" t="str">
        <f>MID(Sheet7!A614,SEARCH(" ",Sheet7!A614,1)+1,SEARCH("(",Sheet7!A614,1)-SEARCH(" ",Sheet7!A614,1)-2)</f>
        <v>Yousuf</v>
      </c>
      <c r="AG614" s="1">
        <f t="shared" si="113"/>
        <v>6</v>
      </c>
      <c r="AH614" s="1" t="str">
        <f t="shared" si="114"/>
        <v>YOUSUF</v>
      </c>
      <c r="AI614" s="1" t="str">
        <f t="shared" si="108"/>
        <v>Mohammad Yousuf belongs to Pakistan</v>
      </c>
    </row>
    <row r="615" spans="1:35" x14ac:dyDescent="0.3">
      <c r="A615" s="1">
        <v>614</v>
      </c>
      <c r="B615" s="2">
        <v>37584</v>
      </c>
      <c r="C615" t="s">
        <v>144</v>
      </c>
      <c r="D615" s="1">
        <v>108</v>
      </c>
      <c r="E615" s="1" t="s">
        <v>430</v>
      </c>
      <c r="F615" s="1" t="s">
        <v>214</v>
      </c>
      <c r="H615" s="1">
        <v>75</v>
      </c>
      <c r="I615" s="1">
        <v>11</v>
      </c>
      <c r="J615" s="1">
        <v>5</v>
      </c>
      <c r="K615" s="1">
        <v>144</v>
      </c>
      <c r="L615" s="1">
        <v>1</v>
      </c>
      <c r="M615" s="1" t="s">
        <v>4</v>
      </c>
      <c r="N615" s="1" t="s">
        <v>369</v>
      </c>
      <c r="O615" s="1">
        <f t="shared" si="104"/>
        <v>24</v>
      </c>
      <c r="P615" s="1">
        <f t="shared" si="105"/>
        <v>11</v>
      </c>
      <c r="Q615" s="1">
        <f t="shared" si="106"/>
        <v>2002</v>
      </c>
      <c r="R615" s="1">
        <f t="shared" si="107"/>
        <v>1</v>
      </c>
      <c r="S615" s="1" t="str">
        <f t="shared" si="109"/>
        <v>Ok</v>
      </c>
      <c r="T615" s="1" t="str">
        <f t="shared" si="110"/>
        <v>Ok</v>
      </c>
      <c r="U615" s="1" t="b">
        <f t="shared" si="111"/>
        <v>0</v>
      </c>
      <c r="V615" s="1">
        <f t="shared" si="112"/>
        <v>0</v>
      </c>
      <c r="W615" s="1" t="str">
        <f>VLOOKUP(K615,Master!$G$8:$H$12,2,1)</f>
        <v>Ok</v>
      </c>
      <c r="X615" s="1" t="str">
        <f>HLOOKUP(K615,Master!$F$3:$J$4,2,1)</f>
        <v>Ok</v>
      </c>
      <c r="Y615" s="1" t="s">
        <v>710</v>
      </c>
      <c r="Z615" s="1" t="s">
        <v>831</v>
      </c>
      <c r="AA615" s="1">
        <f>SEARCH("(",Sheet7!A615,1)</f>
        <v>12</v>
      </c>
      <c r="AB615" s="1">
        <f>SEARCH(")",Sheet7!A615,1)</f>
        <v>15</v>
      </c>
      <c r="AC615" s="1" t="str">
        <f>MID(Sheet7!A615,SEARCH("(",Sheet7!A615,1)+1,SEARCH(")",Sheet7!A615,1)-SEARCH("(",Sheet7!A615,1)-1)</f>
        <v>WI</v>
      </c>
      <c r="AD615" s="1">
        <f>SEARCH(" ",Sheet7!A615,1)</f>
        <v>3</v>
      </c>
      <c r="AE615" s="1" t="str">
        <f>LEFT(Sheet7!A615,SEARCH(" ",Sheet7!A615,1)-1)</f>
        <v>MN</v>
      </c>
      <c r="AF615" s="1" t="str">
        <f>MID(Sheet7!A615,SEARCH(" ",Sheet7!A615,1)+1,SEARCH("(",Sheet7!A615,1)-SEARCH(" ",Sheet7!A615,1)-2)</f>
        <v>Samuels</v>
      </c>
      <c r="AG615" s="1">
        <f t="shared" si="113"/>
        <v>7</v>
      </c>
      <c r="AH615" s="1" t="str">
        <f t="shared" si="114"/>
        <v>SAMUELS</v>
      </c>
      <c r="AI615" s="1" t="str">
        <f t="shared" si="108"/>
        <v>MN Samuels belongs to West Indies</v>
      </c>
    </row>
    <row r="616" spans="1:35" x14ac:dyDescent="0.3">
      <c r="A616" s="1">
        <v>615</v>
      </c>
      <c r="B616" s="2">
        <v>37584</v>
      </c>
      <c r="C616" t="s">
        <v>262</v>
      </c>
      <c r="D616" s="1">
        <v>107</v>
      </c>
      <c r="E616" s="1" t="s">
        <v>432</v>
      </c>
      <c r="F616" s="1">
        <v>126</v>
      </c>
      <c r="H616" s="1">
        <v>112</v>
      </c>
      <c r="I616" s="1">
        <v>16</v>
      </c>
      <c r="J616" s="1">
        <v>0</v>
      </c>
      <c r="K616" s="1">
        <v>95.53</v>
      </c>
      <c r="L616" s="1">
        <v>1</v>
      </c>
      <c r="M616" s="1" t="s">
        <v>7</v>
      </c>
      <c r="N616" s="1" t="s">
        <v>8</v>
      </c>
      <c r="O616" s="1">
        <f t="shared" si="104"/>
        <v>24</v>
      </c>
      <c r="P616" s="1">
        <f t="shared" si="105"/>
        <v>11</v>
      </c>
      <c r="Q616" s="1">
        <f t="shared" si="106"/>
        <v>2002</v>
      </c>
      <c r="R616" s="1">
        <f t="shared" si="107"/>
        <v>1</v>
      </c>
      <c r="S616" s="1" t="str">
        <f t="shared" si="109"/>
        <v>Slow</v>
      </c>
      <c r="T616" s="1" t="str">
        <f t="shared" si="110"/>
        <v>Ok</v>
      </c>
      <c r="U616" s="1" t="b">
        <f t="shared" si="111"/>
        <v>0</v>
      </c>
      <c r="V616" s="1">
        <f t="shared" si="112"/>
        <v>0</v>
      </c>
      <c r="W616" s="1" t="str">
        <f>VLOOKUP(K616,Master!$G$8:$H$12,2,1)</f>
        <v>Slow</v>
      </c>
      <c r="X616" s="1" t="str">
        <f>HLOOKUP(K616,Master!$F$3:$J$4,2,1)</f>
        <v>Slow</v>
      </c>
      <c r="Y616" s="1" t="s">
        <v>646</v>
      </c>
      <c r="Z616" s="1" t="s">
        <v>833</v>
      </c>
      <c r="AA616" s="1">
        <f>SEARCH("(",Sheet7!A616,1)</f>
        <v>14</v>
      </c>
      <c r="AB616" s="1">
        <f>SEARCH(")",Sheet7!A616,1)</f>
        <v>18</v>
      </c>
      <c r="AC616" s="1" t="str">
        <f>MID(Sheet7!A616,SEARCH("(",Sheet7!A616,1)+1,SEARCH(")",Sheet7!A616,1)-SEARCH("(",Sheet7!A616,1)-1)</f>
        <v>Pak</v>
      </c>
      <c r="AD616" s="1">
        <f>SEARCH(" ",Sheet7!A616,1)</f>
        <v>7</v>
      </c>
      <c r="AE616" s="1" t="str">
        <f>LEFT(Sheet7!A616,SEARCH(" ",Sheet7!A616,1)-1)</f>
        <v>Saleem</v>
      </c>
      <c r="AF616" s="1" t="str">
        <f>MID(Sheet7!A616,SEARCH(" ",Sheet7!A616,1)+1,SEARCH("(",Sheet7!A616,1)-SEARCH(" ",Sheet7!A616,1)-2)</f>
        <v>Elahi</v>
      </c>
      <c r="AG616" s="1">
        <f t="shared" si="113"/>
        <v>5</v>
      </c>
      <c r="AH616" s="1" t="str">
        <f t="shared" si="114"/>
        <v>ELAHI</v>
      </c>
      <c r="AI616" s="1" t="str">
        <f t="shared" si="108"/>
        <v>Saleem Elahi belongs to Pakistan</v>
      </c>
    </row>
    <row r="617" spans="1:35" x14ac:dyDescent="0.3">
      <c r="A617" s="1">
        <v>616</v>
      </c>
      <c r="B617" s="2">
        <v>37587</v>
      </c>
      <c r="C617" t="s">
        <v>262</v>
      </c>
      <c r="D617" s="1">
        <v>108</v>
      </c>
      <c r="E617" s="1" t="s">
        <v>432</v>
      </c>
      <c r="F617" s="1">
        <v>188</v>
      </c>
      <c r="H617" s="1">
        <v>119</v>
      </c>
      <c r="I617" s="1">
        <v>10</v>
      </c>
      <c r="J617" s="1">
        <v>0</v>
      </c>
      <c r="K617" s="1">
        <v>90.75</v>
      </c>
      <c r="L617" s="1">
        <v>1</v>
      </c>
      <c r="M617" s="1" t="s">
        <v>7</v>
      </c>
      <c r="N617" s="1" t="s">
        <v>24</v>
      </c>
      <c r="O617" s="1">
        <f t="shared" si="104"/>
        <v>27</v>
      </c>
      <c r="P617" s="1">
        <f t="shared" si="105"/>
        <v>11</v>
      </c>
      <c r="Q617" s="1">
        <f t="shared" si="106"/>
        <v>2002</v>
      </c>
      <c r="R617" s="1">
        <f t="shared" si="107"/>
        <v>4</v>
      </c>
      <c r="S617" s="1" t="str">
        <f t="shared" si="109"/>
        <v>Slow</v>
      </c>
      <c r="T617" s="1" t="str">
        <f t="shared" si="110"/>
        <v>Ok</v>
      </c>
      <c r="U617" s="1" t="b">
        <f t="shared" si="111"/>
        <v>0</v>
      </c>
      <c r="V617" s="1">
        <f t="shared" si="112"/>
        <v>0</v>
      </c>
      <c r="W617" s="1" t="str">
        <f>VLOOKUP(K617,Master!$G$8:$H$12,2,1)</f>
        <v>Slow</v>
      </c>
      <c r="X617" s="1" t="str">
        <f>HLOOKUP(K617,Master!$F$3:$J$4,2,1)</f>
        <v>Slow</v>
      </c>
      <c r="Y617" s="1" t="s">
        <v>646</v>
      </c>
      <c r="Z617" s="1" t="s">
        <v>833</v>
      </c>
      <c r="AA617" s="1">
        <f>SEARCH("(",Sheet7!A617,1)</f>
        <v>14</v>
      </c>
      <c r="AB617" s="1">
        <f>SEARCH(")",Sheet7!A617,1)</f>
        <v>18</v>
      </c>
      <c r="AC617" s="1" t="str">
        <f>MID(Sheet7!A617,SEARCH("(",Sheet7!A617,1)+1,SEARCH(")",Sheet7!A617,1)-SEARCH("(",Sheet7!A617,1)-1)</f>
        <v>Pak</v>
      </c>
      <c r="AD617" s="1">
        <f>SEARCH(" ",Sheet7!A617,1)</f>
        <v>7</v>
      </c>
      <c r="AE617" s="1" t="str">
        <f>LEFT(Sheet7!A617,SEARCH(" ",Sheet7!A617,1)-1)</f>
        <v>Saleem</v>
      </c>
      <c r="AF617" s="1" t="str">
        <f>MID(Sheet7!A617,SEARCH(" ",Sheet7!A617,1)+1,SEARCH("(",Sheet7!A617,1)-SEARCH(" ",Sheet7!A617,1)-2)</f>
        <v>Elahi</v>
      </c>
      <c r="AG617" s="1">
        <f t="shared" si="113"/>
        <v>5</v>
      </c>
      <c r="AH617" s="1" t="str">
        <f t="shared" si="114"/>
        <v>ELAHI</v>
      </c>
      <c r="AI617" s="1" t="str">
        <f t="shared" si="108"/>
        <v>Saleem Elahi belongs to Pakistan</v>
      </c>
    </row>
    <row r="618" spans="1:35" x14ac:dyDescent="0.3">
      <c r="A618" s="1">
        <v>617</v>
      </c>
      <c r="B618" s="2">
        <v>37587</v>
      </c>
      <c r="C618" t="s">
        <v>249</v>
      </c>
      <c r="D618" s="1">
        <v>100</v>
      </c>
      <c r="E618" s="1" t="s">
        <v>430</v>
      </c>
      <c r="F618" s="1">
        <v>96</v>
      </c>
      <c r="H618" s="1">
        <v>68</v>
      </c>
      <c r="I618" s="1">
        <v>8</v>
      </c>
      <c r="J618" s="1">
        <v>2</v>
      </c>
      <c r="K618" s="1">
        <v>147.05000000000001</v>
      </c>
      <c r="L618" s="1">
        <v>1</v>
      </c>
      <c r="M618" s="1" t="s">
        <v>7</v>
      </c>
      <c r="N618" s="1" t="s">
        <v>24</v>
      </c>
      <c r="O618" s="1">
        <f t="shared" si="104"/>
        <v>27</v>
      </c>
      <c r="P618" s="1">
        <f t="shared" si="105"/>
        <v>11</v>
      </c>
      <c r="Q618" s="1">
        <f t="shared" si="106"/>
        <v>2002</v>
      </c>
      <c r="R618" s="1">
        <f t="shared" si="107"/>
        <v>4</v>
      </c>
      <c r="S618" s="1" t="str">
        <f t="shared" si="109"/>
        <v>Ok</v>
      </c>
      <c r="T618" s="1" t="str">
        <f t="shared" si="110"/>
        <v>Ok</v>
      </c>
      <c r="U618" s="1" t="b">
        <f t="shared" si="111"/>
        <v>0</v>
      </c>
      <c r="V618" s="1">
        <f t="shared" si="112"/>
        <v>0</v>
      </c>
      <c r="W618" s="1" t="str">
        <f>VLOOKUP(K618,Master!$G$8:$H$12,2,1)</f>
        <v>Ok</v>
      </c>
      <c r="X618" s="1" t="str">
        <f>HLOOKUP(K618,Master!$F$3:$J$4,2,1)</f>
        <v>Ok</v>
      </c>
      <c r="Y618" s="1" t="s">
        <v>678</v>
      </c>
      <c r="Z618" s="1" t="s">
        <v>833</v>
      </c>
      <c r="AA618" s="1">
        <f>SEARCH("(",Sheet7!A618,1)</f>
        <v>17</v>
      </c>
      <c r="AB618" s="1">
        <f>SEARCH(")",Sheet7!A618,1)</f>
        <v>21</v>
      </c>
      <c r="AC618" s="1" t="str">
        <f>MID(Sheet7!A618,SEARCH("(",Sheet7!A618,1)+1,SEARCH(")",Sheet7!A618,1)-SEARCH("(",Sheet7!A618,1)-1)</f>
        <v>Pak</v>
      </c>
      <c r="AD618" s="1">
        <f>SEARCH(" ",Sheet7!A618,1)</f>
        <v>9</v>
      </c>
      <c r="AE618" s="1" t="str">
        <f>LEFT(Sheet7!A618,SEARCH(" ",Sheet7!A618,1)-1)</f>
        <v>Mohammad</v>
      </c>
      <c r="AF618" s="1" t="str">
        <f>MID(Sheet7!A618,SEARCH(" ",Sheet7!A618,1)+1,SEARCH("(",Sheet7!A618,1)-SEARCH(" ",Sheet7!A618,1)-2)</f>
        <v>Yousuf</v>
      </c>
      <c r="AG618" s="1">
        <f t="shared" si="113"/>
        <v>6</v>
      </c>
      <c r="AH618" s="1" t="str">
        <f t="shared" si="114"/>
        <v>YOUSUF</v>
      </c>
      <c r="AI618" s="1" t="str">
        <f t="shared" si="108"/>
        <v>Mohammad Yousuf belongs to Pakistan</v>
      </c>
    </row>
    <row r="619" spans="1:35" x14ac:dyDescent="0.3">
      <c r="A619" s="1">
        <v>618</v>
      </c>
      <c r="B619" s="2">
        <v>37590</v>
      </c>
      <c r="C619" t="s">
        <v>80</v>
      </c>
      <c r="D619" s="1">
        <v>105</v>
      </c>
      <c r="E619" s="1" t="s">
        <v>430</v>
      </c>
      <c r="F619" s="1">
        <v>190</v>
      </c>
      <c r="H619" s="1">
        <v>146</v>
      </c>
      <c r="I619" s="1">
        <v>11</v>
      </c>
      <c r="J619" s="1">
        <v>0</v>
      </c>
      <c r="K619" s="1">
        <v>71.91</v>
      </c>
      <c r="L619" s="1">
        <v>1</v>
      </c>
      <c r="M619" s="1" t="s">
        <v>9</v>
      </c>
      <c r="N619" s="1" t="s">
        <v>24</v>
      </c>
      <c r="O619" s="1">
        <f t="shared" si="104"/>
        <v>30</v>
      </c>
      <c r="P619" s="1">
        <f t="shared" si="105"/>
        <v>11</v>
      </c>
      <c r="Q619" s="1">
        <f t="shared" si="106"/>
        <v>2002</v>
      </c>
      <c r="R619" s="1">
        <f t="shared" si="107"/>
        <v>7</v>
      </c>
      <c r="S619" s="1" t="str">
        <f t="shared" si="109"/>
        <v>Slow</v>
      </c>
      <c r="T619" s="1" t="str">
        <f t="shared" si="110"/>
        <v>Ok</v>
      </c>
      <c r="U619" s="1" t="b">
        <f t="shared" si="111"/>
        <v>0</v>
      </c>
      <c r="V619" s="1">
        <f t="shared" si="112"/>
        <v>0</v>
      </c>
      <c r="W619" s="1" t="str">
        <f>VLOOKUP(K619,Master!$G$8:$H$12,2,1)</f>
        <v>Slow</v>
      </c>
      <c r="X619" s="1" t="str">
        <f>HLOOKUP(K619,Master!$F$3:$J$4,2,1)</f>
        <v>Slow</v>
      </c>
      <c r="Y619" s="1" t="s">
        <v>672</v>
      </c>
      <c r="Z619" s="1" t="s">
        <v>836</v>
      </c>
      <c r="AA619" s="1">
        <f>SEARCH("(",Sheet7!A619,1)</f>
        <v>11</v>
      </c>
      <c r="AB619" s="1">
        <f>SEARCH(")",Sheet7!A619,1)</f>
        <v>15</v>
      </c>
      <c r="AC619" s="1" t="str">
        <f>MID(Sheet7!A619,SEARCH("(",Sheet7!A619,1)+1,SEARCH(")",Sheet7!A619,1)-SEARCH("(",Sheet7!A619,1)-1)</f>
        <v>Zim</v>
      </c>
      <c r="AD619" s="1">
        <f>SEARCH(" ",Sheet7!A619,1)</f>
        <v>3</v>
      </c>
      <c r="AE619" s="1" t="str">
        <f>LEFT(Sheet7!A619,SEARCH(" ",Sheet7!A619,1)-1)</f>
        <v>GW</v>
      </c>
      <c r="AF619" s="1" t="str">
        <f>MID(Sheet7!A619,SEARCH(" ",Sheet7!A619,1)+1,SEARCH("(",Sheet7!A619,1)-SEARCH(" ",Sheet7!A619,1)-2)</f>
        <v>Flower</v>
      </c>
      <c r="AG619" s="1">
        <f t="shared" si="113"/>
        <v>6</v>
      </c>
      <c r="AH619" s="1" t="str">
        <f t="shared" si="114"/>
        <v>FLOWER</v>
      </c>
      <c r="AI619" s="1" t="e">
        <f t="shared" si="108"/>
        <v>#N/A</v>
      </c>
    </row>
    <row r="620" spans="1:35" x14ac:dyDescent="0.3">
      <c r="A620" s="1">
        <v>619</v>
      </c>
      <c r="B620" s="2">
        <v>37590</v>
      </c>
      <c r="C620" t="s">
        <v>420</v>
      </c>
      <c r="D620" s="1">
        <v>100</v>
      </c>
      <c r="E620" s="1" t="s">
        <v>430</v>
      </c>
      <c r="F620" s="1">
        <v>148</v>
      </c>
      <c r="H620" s="1">
        <v>97</v>
      </c>
      <c r="I620" s="1">
        <v>9</v>
      </c>
      <c r="J620" s="1">
        <v>3</v>
      </c>
      <c r="K620" s="1">
        <v>103.09</v>
      </c>
      <c r="L620" s="1">
        <v>2</v>
      </c>
      <c r="M620" s="1" t="s">
        <v>7</v>
      </c>
      <c r="N620" s="1" t="s">
        <v>24</v>
      </c>
      <c r="O620" s="1">
        <f t="shared" si="104"/>
        <v>30</v>
      </c>
      <c r="P620" s="1">
        <f t="shared" si="105"/>
        <v>11</v>
      </c>
      <c r="Q620" s="1">
        <f t="shared" si="106"/>
        <v>2002</v>
      </c>
      <c r="R620" s="1">
        <f t="shared" si="107"/>
        <v>7</v>
      </c>
      <c r="S620" s="1" t="str">
        <f t="shared" si="109"/>
        <v>Ok</v>
      </c>
      <c r="T620" s="1" t="str">
        <f t="shared" si="110"/>
        <v>Ok</v>
      </c>
      <c r="U620" s="1" t="b">
        <f t="shared" si="111"/>
        <v>0</v>
      </c>
      <c r="V620" s="1">
        <f t="shared" si="112"/>
        <v>0</v>
      </c>
      <c r="W620" s="1" t="str">
        <f>VLOOKUP(K620,Master!$G$8:$H$12,2,1)</f>
        <v>Ok</v>
      </c>
      <c r="X620" s="1" t="str">
        <f>HLOOKUP(K620,Master!$F$3:$J$4,2,1)</f>
        <v>Ok</v>
      </c>
      <c r="Y620" s="1" t="s">
        <v>711</v>
      </c>
      <c r="Z620" s="1" t="s">
        <v>833</v>
      </c>
      <c r="AA620" s="1">
        <f>SEARCH("(",Sheet7!A620,1)</f>
        <v>14</v>
      </c>
      <c r="AB620" s="1">
        <f>SEARCH(")",Sheet7!A620,1)</f>
        <v>18</v>
      </c>
      <c r="AC620" s="1" t="str">
        <f>MID(Sheet7!A620,SEARCH("(",Sheet7!A620,1)+1,SEARCH(")",Sheet7!A620,1)-SEARCH("(",Sheet7!A620,1)-1)</f>
        <v>Pak</v>
      </c>
      <c r="AD620" s="1">
        <f>SEARCH(" ",Sheet7!A620,1)</f>
        <v>7</v>
      </c>
      <c r="AE620" s="1" t="str">
        <f>LEFT(Sheet7!A620,SEARCH(" ",Sheet7!A620,1)-1)</f>
        <v>Faisal</v>
      </c>
      <c r="AF620" s="1" t="str">
        <f>MID(Sheet7!A620,SEARCH(" ",Sheet7!A620,1)+1,SEARCH("(",Sheet7!A620,1)-SEARCH(" ",Sheet7!A620,1)-2)</f>
        <v>Iqbal</v>
      </c>
      <c r="AG620" s="1">
        <f t="shared" si="113"/>
        <v>5</v>
      </c>
      <c r="AH620" s="1" t="str">
        <f t="shared" si="114"/>
        <v>IQBAL</v>
      </c>
      <c r="AI620" s="1" t="str">
        <f t="shared" si="108"/>
        <v>Faisal Iqbal belongs to Pakistan</v>
      </c>
    </row>
    <row r="621" spans="1:35" x14ac:dyDescent="0.3">
      <c r="A621" s="1">
        <v>620</v>
      </c>
      <c r="B621" s="2">
        <v>37591</v>
      </c>
      <c r="C621" t="s">
        <v>66</v>
      </c>
      <c r="D621" s="1">
        <v>123</v>
      </c>
      <c r="E621" s="1" t="s">
        <v>430</v>
      </c>
      <c r="F621" s="1">
        <v>185</v>
      </c>
      <c r="H621" s="1">
        <v>121</v>
      </c>
      <c r="I621" s="1">
        <v>15</v>
      </c>
      <c r="J621" s="1">
        <v>1</v>
      </c>
      <c r="K621" s="1">
        <v>101.65</v>
      </c>
      <c r="L621" s="1">
        <v>2</v>
      </c>
      <c r="M621" s="1" t="s">
        <v>15</v>
      </c>
      <c r="N621" s="1" t="s">
        <v>254</v>
      </c>
      <c r="O621" s="1">
        <f t="shared" si="104"/>
        <v>1</v>
      </c>
      <c r="P621" s="1">
        <f t="shared" si="105"/>
        <v>12</v>
      </c>
      <c r="Q621" s="1">
        <f t="shared" si="106"/>
        <v>2002</v>
      </c>
      <c r="R621" s="1">
        <f t="shared" si="107"/>
        <v>1</v>
      </c>
      <c r="S621" s="1" t="str">
        <f t="shared" si="109"/>
        <v>Ok</v>
      </c>
      <c r="T621" s="1" t="str">
        <f t="shared" si="110"/>
        <v>Ok</v>
      </c>
      <c r="U621" s="1" t="b">
        <f t="shared" si="111"/>
        <v>0</v>
      </c>
      <c r="V621" s="1">
        <f t="shared" si="112"/>
        <v>0</v>
      </c>
      <c r="W621" s="1" t="str">
        <f>VLOOKUP(K621,Master!$G$8:$H$12,2,1)</f>
        <v>Ok</v>
      </c>
      <c r="X621" s="1" t="str">
        <f>HLOOKUP(K621,Master!$F$3:$J$4,2,1)</f>
        <v>Ok</v>
      </c>
      <c r="Y621" s="1" t="s">
        <v>664</v>
      </c>
      <c r="Z621" s="1" t="s">
        <v>835</v>
      </c>
      <c r="AA621" s="1">
        <f>SEARCH("(",Sheet7!A621,1)</f>
        <v>13</v>
      </c>
      <c r="AB621" s="1">
        <f>SEARCH(")",Sheet7!A621,1)</f>
        <v>16</v>
      </c>
      <c r="AC621" s="1" t="str">
        <f>MID(Sheet7!A621,SEARCH("(",Sheet7!A621,1)+1,SEARCH(")",Sheet7!A621,1)-SEARCH("(",Sheet7!A621,1)-1)</f>
        <v>SL</v>
      </c>
      <c r="AD621" s="1">
        <f>SEARCH(" ",Sheet7!A621,1)</f>
        <v>3</v>
      </c>
      <c r="AE621" s="1" t="str">
        <f>LEFT(Sheet7!A621,SEARCH(" ",Sheet7!A621,1)-1)</f>
        <v>MS</v>
      </c>
      <c r="AF621" s="1" t="str">
        <f>MID(Sheet7!A621,SEARCH(" ",Sheet7!A621,1)+1,SEARCH("(",Sheet7!A621,1)-SEARCH(" ",Sheet7!A621,1)-2)</f>
        <v>Atapattu</v>
      </c>
      <c r="AG621" s="1">
        <f t="shared" si="113"/>
        <v>8</v>
      </c>
      <c r="AH621" s="1" t="str">
        <f t="shared" si="114"/>
        <v>ATAPATTU</v>
      </c>
      <c r="AI621" s="1" t="str">
        <f t="shared" si="108"/>
        <v>MS Atapattu belongs to Sri Lanka</v>
      </c>
    </row>
    <row r="622" spans="1:35" x14ac:dyDescent="0.3">
      <c r="A622" s="1">
        <v>621</v>
      </c>
      <c r="B622" s="2">
        <v>37592</v>
      </c>
      <c r="C622" t="s">
        <v>90</v>
      </c>
      <c r="D622" s="1">
        <v>102</v>
      </c>
      <c r="E622" s="1" t="s">
        <v>430</v>
      </c>
      <c r="F622" s="1">
        <v>154</v>
      </c>
      <c r="H622" s="1">
        <v>100</v>
      </c>
      <c r="I622" s="1">
        <v>11</v>
      </c>
      <c r="J622" s="1">
        <v>0</v>
      </c>
      <c r="K622" s="1">
        <v>102</v>
      </c>
      <c r="L622" s="1">
        <v>1</v>
      </c>
      <c r="M622" s="1" t="s">
        <v>47</v>
      </c>
      <c r="N622" s="1" t="s">
        <v>19</v>
      </c>
      <c r="O622" s="1">
        <f t="shared" si="104"/>
        <v>2</v>
      </c>
      <c r="P622" s="1">
        <f t="shared" si="105"/>
        <v>12</v>
      </c>
      <c r="Q622" s="1">
        <f t="shared" si="106"/>
        <v>2002</v>
      </c>
      <c r="R622" s="1">
        <f t="shared" si="107"/>
        <v>2</v>
      </c>
      <c r="S622" s="1" t="str">
        <f t="shared" si="109"/>
        <v>Ok</v>
      </c>
      <c r="T622" s="1" t="str">
        <f t="shared" si="110"/>
        <v>Ok</v>
      </c>
      <c r="U622" s="1" t="b">
        <f t="shared" si="111"/>
        <v>0</v>
      </c>
      <c r="V622" s="1">
        <f t="shared" si="112"/>
        <v>0</v>
      </c>
      <c r="W622" s="1" t="str">
        <f>VLOOKUP(K622,Master!$G$8:$H$12,2,1)</f>
        <v>Ok</v>
      </c>
      <c r="X622" s="1" t="str">
        <f>HLOOKUP(K622,Master!$F$3:$J$4,2,1)</f>
        <v>Ok</v>
      </c>
      <c r="Y622" s="1" t="s">
        <v>712</v>
      </c>
      <c r="Z622" s="1" t="s">
        <v>831</v>
      </c>
      <c r="AA622" s="1">
        <f>SEARCH("(",Sheet7!A622,1)</f>
        <v>11</v>
      </c>
      <c r="AB622" s="1">
        <f>SEARCH(")",Sheet7!A622,1)</f>
        <v>14</v>
      </c>
      <c r="AC622" s="1" t="str">
        <f>MID(Sheet7!A622,SEARCH("(",Sheet7!A622,1)+1,SEARCH(")",Sheet7!A622,1)-SEARCH("(",Sheet7!A622,1)-1)</f>
        <v>WI</v>
      </c>
      <c r="AD622" s="1">
        <f>SEARCH(" ",Sheet7!A622,1)</f>
        <v>3</v>
      </c>
      <c r="AE622" s="1" t="str">
        <f>LEFT(Sheet7!A622,SEARCH(" ",Sheet7!A622,1)-1)</f>
        <v>RR</v>
      </c>
      <c r="AF622" s="1" t="str">
        <f>MID(Sheet7!A622,SEARCH(" ",Sheet7!A622,1)+1,SEARCH("(",Sheet7!A622,1)-SEARCH(" ",Sheet7!A622,1)-2)</f>
        <v>Sarwan</v>
      </c>
      <c r="AG622" s="1">
        <f t="shared" si="113"/>
        <v>6</v>
      </c>
      <c r="AH622" s="1" t="str">
        <f t="shared" si="114"/>
        <v>SARWAN</v>
      </c>
      <c r="AI622" s="1" t="str">
        <f t="shared" si="108"/>
        <v>RR Sarwan belongs to West Indies</v>
      </c>
    </row>
    <row r="623" spans="1:35" x14ac:dyDescent="0.3">
      <c r="A623" s="1">
        <v>622</v>
      </c>
      <c r="B623" s="2">
        <v>37594</v>
      </c>
      <c r="C623" t="s">
        <v>68</v>
      </c>
      <c r="D623" s="1">
        <v>108</v>
      </c>
      <c r="E623" s="1" t="s">
        <v>430</v>
      </c>
      <c r="F623" s="1">
        <v>140</v>
      </c>
      <c r="H623" s="1">
        <v>92</v>
      </c>
      <c r="I623" s="1">
        <v>14</v>
      </c>
      <c r="J623" s="1">
        <v>3</v>
      </c>
      <c r="K623" s="1">
        <v>117.39</v>
      </c>
      <c r="L623" s="1">
        <v>2</v>
      </c>
      <c r="M623" s="1" t="s">
        <v>13</v>
      </c>
      <c r="N623" s="1" t="s">
        <v>309</v>
      </c>
      <c r="O623" s="1">
        <f t="shared" si="104"/>
        <v>4</v>
      </c>
      <c r="P623" s="1">
        <f t="shared" si="105"/>
        <v>12</v>
      </c>
      <c r="Q623" s="1">
        <f t="shared" si="106"/>
        <v>2002</v>
      </c>
      <c r="R623" s="1">
        <f t="shared" si="107"/>
        <v>4</v>
      </c>
      <c r="S623" s="1" t="str">
        <f t="shared" si="109"/>
        <v>Ok</v>
      </c>
      <c r="T623" s="1" t="str">
        <f t="shared" si="110"/>
        <v>Ok</v>
      </c>
      <c r="U623" s="1" t="b">
        <f t="shared" si="111"/>
        <v>0</v>
      </c>
      <c r="V623" s="1">
        <f t="shared" si="112"/>
        <v>0</v>
      </c>
      <c r="W623" s="1" t="str">
        <f>VLOOKUP(K623,Master!$G$8:$H$12,2,1)</f>
        <v>Ok</v>
      </c>
      <c r="X623" s="1" t="str">
        <f>HLOOKUP(K623,Master!$F$3:$J$4,2,1)</f>
        <v>Ok</v>
      </c>
      <c r="Y623" s="1" t="s">
        <v>681</v>
      </c>
      <c r="Z623" s="1" t="s">
        <v>837</v>
      </c>
      <c r="AA623" s="1">
        <f>SEARCH("(",Sheet7!A623,1)</f>
        <v>10</v>
      </c>
      <c r="AB623" s="1">
        <f>SEARCH(")",Sheet7!A623,1)</f>
        <v>13</v>
      </c>
      <c r="AC623" s="1" t="str">
        <f>MID(Sheet7!A623,SEARCH("(",Sheet7!A623,1)+1,SEARCH(")",Sheet7!A623,1)-SEARCH("(",Sheet7!A623,1)-1)</f>
        <v>SA</v>
      </c>
      <c r="AD623" s="1">
        <f>SEARCH(" ",Sheet7!A623,1)</f>
        <v>3</v>
      </c>
      <c r="AE623" s="1" t="str">
        <f>LEFT(Sheet7!A623,SEARCH(" ",Sheet7!A623,1)-1)</f>
        <v>HH</v>
      </c>
      <c r="AF623" s="1" t="str">
        <f>MID(Sheet7!A623,SEARCH(" ",Sheet7!A623,1)+1,SEARCH("(",Sheet7!A623,1)-SEARCH(" ",Sheet7!A623,1)-2)</f>
        <v>Gibbs</v>
      </c>
      <c r="AG623" s="1">
        <f t="shared" si="113"/>
        <v>5</v>
      </c>
      <c r="AH623" s="1" t="str">
        <f t="shared" si="114"/>
        <v>GIBBS</v>
      </c>
      <c r="AI623" s="1" t="e">
        <f t="shared" si="108"/>
        <v>#N/A</v>
      </c>
    </row>
    <row r="624" spans="1:35" x14ac:dyDescent="0.3">
      <c r="A624" s="1">
        <v>623</v>
      </c>
      <c r="B624" s="2">
        <v>37601</v>
      </c>
      <c r="C624" t="s">
        <v>262</v>
      </c>
      <c r="D624" s="1">
        <v>135</v>
      </c>
      <c r="E624" s="1" t="s">
        <v>432</v>
      </c>
      <c r="F624" s="1">
        <v>191</v>
      </c>
      <c r="H624" s="1">
        <v>129</v>
      </c>
      <c r="I624" s="1">
        <v>19</v>
      </c>
      <c r="J624" s="1">
        <v>0</v>
      </c>
      <c r="K624" s="1">
        <v>104.65</v>
      </c>
      <c r="L624" s="1">
        <v>1</v>
      </c>
      <c r="M624" s="1" t="s">
        <v>15</v>
      </c>
      <c r="N624" s="1" t="s">
        <v>263</v>
      </c>
      <c r="O624" s="1">
        <f t="shared" si="104"/>
        <v>11</v>
      </c>
      <c r="P624" s="1">
        <f t="shared" si="105"/>
        <v>12</v>
      </c>
      <c r="Q624" s="1">
        <f t="shared" si="106"/>
        <v>2002</v>
      </c>
      <c r="R624" s="1">
        <f t="shared" si="107"/>
        <v>4</v>
      </c>
      <c r="S624" s="1" t="str">
        <f t="shared" si="109"/>
        <v>Ok</v>
      </c>
      <c r="T624" s="1" t="str">
        <f t="shared" si="110"/>
        <v>Ok</v>
      </c>
      <c r="U624" s="1" t="b">
        <f t="shared" si="111"/>
        <v>0</v>
      </c>
      <c r="V624" s="1">
        <f t="shared" si="112"/>
        <v>0</v>
      </c>
      <c r="W624" s="1" t="str">
        <f>VLOOKUP(K624,Master!$G$8:$H$12,2,1)</f>
        <v>Ok</v>
      </c>
      <c r="X624" s="1" t="str">
        <f>HLOOKUP(K624,Master!$F$3:$J$4,2,1)</f>
        <v>Ok</v>
      </c>
      <c r="Y624" s="1" t="s">
        <v>646</v>
      </c>
      <c r="Z624" s="1" t="s">
        <v>833</v>
      </c>
      <c r="AA624" s="1">
        <f>SEARCH("(",Sheet7!A624,1)</f>
        <v>14</v>
      </c>
      <c r="AB624" s="1">
        <f>SEARCH(")",Sheet7!A624,1)</f>
        <v>18</v>
      </c>
      <c r="AC624" s="1" t="str">
        <f>MID(Sheet7!A624,SEARCH("(",Sheet7!A624,1)+1,SEARCH(")",Sheet7!A624,1)-SEARCH("(",Sheet7!A624,1)-1)</f>
        <v>Pak</v>
      </c>
      <c r="AD624" s="1">
        <f>SEARCH(" ",Sheet7!A624,1)</f>
        <v>7</v>
      </c>
      <c r="AE624" s="1" t="str">
        <f>LEFT(Sheet7!A624,SEARCH(" ",Sheet7!A624,1)-1)</f>
        <v>Saleem</v>
      </c>
      <c r="AF624" s="1" t="str">
        <f>MID(Sheet7!A624,SEARCH(" ",Sheet7!A624,1)+1,SEARCH("(",Sheet7!A624,1)-SEARCH(" ",Sheet7!A624,1)-2)</f>
        <v>Elahi</v>
      </c>
      <c r="AG624" s="1">
        <f t="shared" si="113"/>
        <v>5</v>
      </c>
      <c r="AH624" s="1" t="str">
        <f t="shared" si="114"/>
        <v>ELAHI</v>
      </c>
      <c r="AI624" s="1" t="str">
        <f t="shared" si="108"/>
        <v>Saleem Elahi belongs to Pakistan</v>
      </c>
    </row>
    <row r="625" spans="1:35" x14ac:dyDescent="0.3">
      <c r="A625" s="1">
        <v>624</v>
      </c>
      <c r="B625" s="2">
        <v>37601</v>
      </c>
      <c r="C625" t="s">
        <v>351</v>
      </c>
      <c r="D625" s="1">
        <v>112</v>
      </c>
      <c r="E625" s="1" t="s">
        <v>432</v>
      </c>
      <c r="F625" s="1">
        <v>170</v>
      </c>
      <c r="H625" s="1">
        <v>120</v>
      </c>
      <c r="I625" s="1">
        <v>13</v>
      </c>
      <c r="J625" s="1">
        <v>2</v>
      </c>
      <c r="K625" s="1">
        <v>93.33</v>
      </c>
      <c r="L625" s="1">
        <v>1</v>
      </c>
      <c r="M625" s="1" t="s">
        <v>15</v>
      </c>
      <c r="N625" s="1" t="s">
        <v>263</v>
      </c>
      <c r="O625" s="1">
        <f t="shared" si="104"/>
        <v>11</v>
      </c>
      <c r="P625" s="1">
        <f t="shared" si="105"/>
        <v>12</v>
      </c>
      <c r="Q625" s="1">
        <f t="shared" si="106"/>
        <v>2002</v>
      </c>
      <c r="R625" s="1">
        <f t="shared" si="107"/>
        <v>4</v>
      </c>
      <c r="S625" s="1" t="str">
        <f t="shared" si="109"/>
        <v>Slow</v>
      </c>
      <c r="T625" s="1" t="str">
        <f t="shared" si="110"/>
        <v>Ok</v>
      </c>
      <c r="U625" s="1" t="b">
        <f t="shared" si="111"/>
        <v>0</v>
      </c>
      <c r="V625" s="1">
        <f t="shared" si="112"/>
        <v>0</v>
      </c>
      <c r="W625" s="1" t="str">
        <f>VLOOKUP(K625,Master!$G$8:$H$12,2,1)</f>
        <v>Slow</v>
      </c>
      <c r="X625" s="1" t="str">
        <f>HLOOKUP(K625,Master!$F$3:$J$4,2,1)</f>
        <v>Slow</v>
      </c>
      <c r="Y625" s="1" t="s">
        <v>713</v>
      </c>
      <c r="Z625" s="1" t="s">
        <v>833</v>
      </c>
      <c r="AA625" s="1">
        <f>SEARCH("(",Sheet7!A625,1)</f>
        <v>14</v>
      </c>
      <c r="AB625" s="1">
        <f>SEARCH(")",Sheet7!A625,1)</f>
        <v>18</v>
      </c>
      <c r="AC625" s="1" t="str">
        <f>MID(Sheet7!A625,SEARCH("(",Sheet7!A625,1)+1,SEARCH(")",Sheet7!A625,1)-SEARCH("(",Sheet7!A625,1)-1)</f>
        <v>Pak</v>
      </c>
      <c r="AD625" s="1">
        <f>SEARCH(" ",Sheet7!A625,1)</f>
        <v>6</v>
      </c>
      <c r="AE625" s="1" t="str">
        <f>LEFT(Sheet7!A625,SEARCH(" ",Sheet7!A625,1)-1)</f>
        <v>Abdul</v>
      </c>
      <c r="AF625" s="1" t="str">
        <f>MID(Sheet7!A625,SEARCH(" ",Sheet7!A625,1)+1,SEARCH("(",Sheet7!A625,1)-SEARCH(" ",Sheet7!A625,1)-2)</f>
        <v>Razzaq</v>
      </c>
      <c r="AG625" s="1">
        <f t="shared" si="113"/>
        <v>6</v>
      </c>
      <c r="AH625" s="1" t="str">
        <f t="shared" si="114"/>
        <v>RAZZAQ</v>
      </c>
      <c r="AI625" s="1" t="str">
        <f t="shared" si="108"/>
        <v>Abdul Razzaq belongs to Pakistan</v>
      </c>
    </row>
    <row r="626" spans="1:35" x14ac:dyDescent="0.3">
      <c r="A626" s="1">
        <v>625</v>
      </c>
      <c r="B626" s="2">
        <v>37603</v>
      </c>
      <c r="C626" t="s">
        <v>128</v>
      </c>
      <c r="D626" s="1">
        <v>111</v>
      </c>
      <c r="E626" s="1" t="s">
        <v>430</v>
      </c>
      <c r="F626" s="1">
        <v>209</v>
      </c>
      <c r="H626" s="1">
        <v>133</v>
      </c>
      <c r="I626" s="1">
        <v>6</v>
      </c>
      <c r="J626" s="1">
        <v>1</v>
      </c>
      <c r="K626" s="1">
        <v>83.45</v>
      </c>
      <c r="L626" s="1">
        <v>1</v>
      </c>
      <c r="M626" s="1" t="s">
        <v>18</v>
      </c>
      <c r="N626" s="1" t="s">
        <v>56</v>
      </c>
      <c r="O626" s="1">
        <f t="shared" si="104"/>
        <v>13</v>
      </c>
      <c r="P626" s="1">
        <f t="shared" si="105"/>
        <v>12</v>
      </c>
      <c r="Q626" s="1">
        <f t="shared" si="106"/>
        <v>2002</v>
      </c>
      <c r="R626" s="1">
        <f t="shared" si="107"/>
        <v>6</v>
      </c>
      <c r="S626" s="1" t="str">
        <f t="shared" si="109"/>
        <v>Slow</v>
      </c>
      <c r="T626" s="1" t="str">
        <f t="shared" si="110"/>
        <v>Ok</v>
      </c>
      <c r="U626" s="1" t="b">
        <f t="shared" si="111"/>
        <v>0</v>
      </c>
      <c r="V626" s="1">
        <f t="shared" si="112"/>
        <v>0</v>
      </c>
      <c r="W626" s="1" t="str">
        <f>VLOOKUP(K626,Master!$G$8:$H$12,2,1)</f>
        <v>Slow</v>
      </c>
      <c r="X626" s="1" t="str">
        <f>HLOOKUP(K626,Master!$F$3:$J$4,2,1)</f>
        <v>Slow</v>
      </c>
      <c r="Y626" s="1" t="s">
        <v>656</v>
      </c>
      <c r="Z626" s="1" t="s">
        <v>830</v>
      </c>
      <c r="AA626" s="1">
        <f>SEARCH("(",Sheet7!A626,1)</f>
        <v>11</v>
      </c>
      <c r="AB626" s="1">
        <f>SEARCH(")",Sheet7!A626,1)</f>
        <v>15</v>
      </c>
      <c r="AC626" s="1" t="str">
        <f>MID(Sheet7!A626,SEARCH("(",Sheet7!A626,1)+1,SEARCH(")",Sheet7!A626,1)-SEARCH("(",Sheet7!A626,1)-1)</f>
        <v>Eng</v>
      </c>
      <c r="AD626" s="1">
        <f>SEARCH(" ",Sheet7!A626,1)</f>
        <v>3</v>
      </c>
      <c r="AE626" s="1" t="str">
        <f>LEFT(Sheet7!A626,SEARCH(" ",Sheet7!A626,1)-1)</f>
        <v>NV</v>
      </c>
      <c r="AF626" s="1" t="str">
        <f>MID(Sheet7!A626,SEARCH(" ",Sheet7!A626,1)+1,SEARCH("(",Sheet7!A626,1)-SEARCH(" ",Sheet7!A626,1)-2)</f>
        <v>Knight</v>
      </c>
      <c r="AG626" s="1">
        <f t="shared" si="113"/>
        <v>6</v>
      </c>
      <c r="AH626" s="1" t="str">
        <f t="shared" si="114"/>
        <v>KNIGHT</v>
      </c>
      <c r="AI626" s="1" t="str">
        <f t="shared" si="108"/>
        <v>NV Knight belongs to England</v>
      </c>
    </row>
    <row r="627" spans="1:35" x14ac:dyDescent="0.3">
      <c r="A627" s="1">
        <v>626</v>
      </c>
      <c r="B627" s="2">
        <v>37605</v>
      </c>
      <c r="C627" t="s">
        <v>221</v>
      </c>
      <c r="D627" s="1">
        <v>124</v>
      </c>
      <c r="E627" s="1" t="s">
        <v>432</v>
      </c>
      <c r="F627" s="1">
        <v>154</v>
      </c>
      <c r="H627" s="1">
        <v>104</v>
      </c>
      <c r="I627" s="1">
        <v>12</v>
      </c>
      <c r="J627" s="1">
        <v>4</v>
      </c>
      <c r="K627" s="1">
        <v>119.23</v>
      </c>
      <c r="L627" s="1">
        <v>1</v>
      </c>
      <c r="M627" s="1" t="s">
        <v>34</v>
      </c>
      <c r="N627" s="1" t="s">
        <v>29</v>
      </c>
      <c r="O627" s="1">
        <f t="shared" si="104"/>
        <v>15</v>
      </c>
      <c r="P627" s="1">
        <f t="shared" si="105"/>
        <v>12</v>
      </c>
      <c r="Q627" s="1">
        <f t="shared" si="106"/>
        <v>2002</v>
      </c>
      <c r="R627" s="1">
        <f t="shared" si="107"/>
        <v>1</v>
      </c>
      <c r="S627" s="1" t="str">
        <f t="shared" si="109"/>
        <v>Ok</v>
      </c>
      <c r="T627" s="1" t="str">
        <f t="shared" si="110"/>
        <v>Ok</v>
      </c>
      <c r="U627" s="1" t="b">
        <f t="shared" si="111"/>
        <v>0</v>
      </c>
      <c r="V627" s="1">
        <f t="shared" si="112"/>
        <v>0</v>
      </c>
      <c r="W627" s="1" t="str">
        <f>VLOOKUP(K627,Master!$G$8:$H$12,2,1)</f>
        <v>Ok</v>
      </c>
      <c r="X627" s="1" t="str">
        <f>HLOOKUP(K627,Master!$F$3:$J$4,2,1)</f>
        <v>Ok</v>
      </c>
      <c r="Y627" s="1" t="s">
        <v>673</v>
      </c>
      <c r="Z627" s="1" t="s">
        <v>834</v>
      </c>
      <c r="AA627" s="1">
        <f>SEARCH("(",Sheet7!A627,1)</f>
        <v>14</v>
      </c>
      <c r="AB627" s="1">
        <f>SEARCH(")",Sheet7!A627,1)</f>
        <v>18</v>
      </c>
      <c r="AC627" s="1" t="str">
        <f>MID(Sheet7!A627,SEARCH("(",Sheet7!A627,1)+1,SEARCH(")",Sheet7!A627,1)-SEARCH("(",Sheet7!A627,1)-1)</f>
        <v>Aus</v>
      </c>
      <c r="AD627" s="1">
        <f>SEARCH(" ",Sheet7!A627,1)</f>
        <v>3</v>
      </c>
      <c r="AE627" s="1" t="str">
        <f>LEFT(Sheet7!A627,SEARCH(" ",Sheet7!A627,1)-1)</f>
        <v>AC</v>
      </c>
      <c r="AF627" s="1" t="str">
        <f>MID(Sheet7!A627,SEARCH(" ",Sheet7!A627,1)+1,SEARCH("(",Sheet7!A627,1)-SEARCH(" ",Sheet7!A627,1)-2)</f>
        <v>Gilchrist</v>
      </c>
      <c r="AG627" s="1">
        <f t="shared" si="113"/>
        <v>9</v>
      </c>
      <c r="AH627" s="1" t="str">
        <f t="shared" si="114"/>
        <v>GILCHRIST</v>
      </c>
      <c r="AI627" s="1" t="str">
        <f t="shared" si="108"/>
        <v>AC Gilchrist belongs to Australia</v>
      </c>
    </row>
    <row r="628" spans="1:35" x14ac:dyDescent="0.3">
      <c r="A628" s="1">
        <v>627</v>
      </c>
      <c r="B628" s="2">
        <v>37605</v>
      </c>
      <c r="C628" t="s">
        <v>225</v>
      </c>
      <c r="D628" s="1">
        <v>119</v>
      </c>
      <c r="E628" s="1" t="s">
        <v>432</v>
      </c>
      <c r="F628" s="1">
        <v>160</v>
      </c>
      <c r="H628" s="1">
        <v>123</v>
      </c>
      <c r="I628" s="1">
        <v>9</v>
      </c>
      <c r="J628" s="1">
        <v>3</v>
      </c>
      <c r="K628" s="1">
        <v>96.74</v>
      </c>
      <c r="L628" s="1">
        <v>1</v>
      </c>
      <c r="M628" s="1" t="s">
        <v>34</v>
      </c>
      <c r="N628" s="1" t="s">
        <v>29</v>
      </c>
      <c r="O628" s="1">
        <f t="shared" si="104"/>
        <v>15</v>
      </c>
      <c r="P628" s="1">
        <f t="shared" si="105"/>
        <v>12</v>
      </c>
      <c r="Q628" s="1">
        <f t="shared" si="106"/>
        <v>2002</v>
      </c>
      <c r="R628" s="1">
        <f t="shared" si="107"/>
        <v>1</v>
      </c>
      <c r="S628" s="1" t="str">
        <f t="shared" si="109"/>
        <v>Slow</v>
      </c>
      <c r="T628" s="1" t="str">
        <f t="shared" si="110"/>
        <v>Ok</v>
      </c>
      <c r="U628" s="1" t="b">
        <f t="shared" si="111"/>
        <v>0</v>
      </c>
      <c r="V628" s="1">
        <f t="shared" si="112"/>
        <v>0</v>
      </c>
      <c r="W628" s="1" t="str">
        <f>VLOOKUP(K628,Master!$G$8:$H$12,2,1)</f>
        <v>Slow</v>
      </c>
      <c r="X628" s="1" t="str">
        <f>HLOOKUP(K628,Master!$F$3:$J$4,2,1)</f>
        <v>Slow</v>
      </c>
      <c r="Y628" s="1" t="s">
        <v>650</v>
      </c>
      <c r="Z628" s="1" t="s">
        <v>834</v>
      </c>
      <c r="AA628" s="1">
        <f>SEARCH("(",Sheet7!A628,1)</f>
        <v>12</v>
      </c>
      <c r="AB628" s="1">
        <f>SEARCH(")",Sheet7!A628,1)</f>
        <v>16</v>
      </c>
      <c r="AC628" s="1" t="str">
        <f>MID(Sheet7!A628,SEARCH("(",Sheet7!A628,1)+1,SEARCH(")",Sheet7!A628,1)-SEARCH("(",Sheet7!A628,1)-1)</f>
        <v>Aus</v>
      </c>
      <c r="AD628" s="1">
        <f>SEARCH(" ",Sheet7!A628,1)</f>
        <v>3</v>
      </c>
      <c r="AE628" s="1" t="str">
        <f>LEFT(Sheet7!A628,SEARCH(" ",Sheet7!A628,1)-1)</f>
        <v>RT</v>
      </c>
      <c r="AF628" s="1" t="str">
        <f>MID(Sheet7!A628,SEARCH(" ",Sheet7!A628,1)+1,SEARCH("(",Sheet7!A628,1)-SEARCH(" ",Sheet7!A628,1)-2)</f>
        <v>Ponting</v>
      </c>
      <c r="AG628" s="1">
        <f t="shared" si="113"/>
        <v>7</v>
      </c>
      <c r="AH628" s="1" t="str">
        <f t="shared" si="114"/>
        <v>PONTING</v>
      </c>
      <c r="AI628" s="1" t="str">
        <f t="shared" si="108"/>
        <v>RT Ponting belongs to Australia</v>
      </c>
    </row>
    <row r="629" spans="1:35" x14ac:dyDescent="0.3">
      <c r="A629" s="1">
        <v>628</v>
      </c>
      <c r="B629" s="2">
        <v>37606</v>
      </c>
      <c r="C629" t="s">
        <v>75</v>
      </c>
      <c r="D629" s="1">
        <v>102</v>
      </c>
      <c r="E629" s="1" t="s">
        <v>430</v>
      </c>
      <c r="F629" s="1">
        <v>180</v>
      </c>
      <c r="H629" s="1">
        <v>118</v>
      </c>
      <c r="I629" s="1">
        <v>9</v>
      </c>
      <c r="J629" s="1">
        <v>0</v>
      </c>
      <c r="K629" s="1">
        <v>86.44</v>
      </c>
      <c r="L629" s="1">
        <v>2</v>
      </c>
      <c r="M629" s="1" t="s">
        <v>9</v>
      </c>
      <c r="N629" s="1" t="s">
        <v>237</v>
      </c>
      <c r="O629" s="1">
        <f t="shared" si="104"/>
        <v>16</v>
      </c>
      <c r="P629" s="1">
        <f t="shared" si="105"/>
        <v>12</v>
      </c>
      <c r="Q629" s="1">
        <f t="shared" si="106"/>
        <v>2002</v>
      </c>
      <c r="R629" s="1">
        <f t="shared" si="107"/>
        <v>2</v>
      </c>
      <c r="S629" s="1" t="str">
        <f t="shared" si="109"/>
        <v>Slow</v>
      </c>
      <c r="T629" s="1" t="str">
        <f t="shared" si="110"/>
        <v>Ok</v>
      </c>
      <c r="U629" s="1" t="b">
        <f t="shared" si="111"/>
        <v>0</v>
      </c>
      <c r="V629" s="1">
        <f t="shared" si="112"/>
        <v>0</v>
      </c>
      <c r="W629" s="1" t="str">
        <f>VLOOKUP(K629,Master!$G$8:$H$12,2,1)</f>
        <v>Slow</v>
      </c>
      <c r="X629" s="1" t="str">
        <f>HLOOKUP(K629,Master!$F$3:$J$4,2,1)</f>
        <v>Slow</v>
      </c>
      <c r="Y629" s="1" t="s">
        <v>632</v>
      </c>
      <c r="Z629" s="1" t="s">
        <v>837</v>
      </c>
      <c r="AA629" s="1">
        <f>SEARCH("(",Sheet7!A629,1)</f>
        <v>11</v>
      </c>
      <c r="AB629" s="1">
        <f>SEARCH(")",Sheet7!A629,1)</f>
        <v>14</v>
      </c>
      <c r="AC629" s="1" t="str">
        <f>MID(Sheet7!A629,SEARCH("(",Sheet7!A629,1)+1,SEARCH(")",Sheet7!A629,1)-SEARCH("(",Sheet7!A629,1)-1)</f>
        <v>SA</v>
      </c>
      <c r="AD629" s="1">
        <f>SEARCH(" ",Sheet7!A629,1)</f>
        <v>2</v>
      </c>
      <c r="AE629" s="1" t="str">
        <f>LEFT(Sheet7!A629,SEARCH(" ",Sheet7!A629,1)-1)</f>
        <v>G</v>
      </c>
      <c r="AF629" s="1" t="str">
        <f>MID(Sheet7!A629,SEARCH(" ",Sheet7!A629,1)+1,SEARCH("(",Sheet7!A629,1)-SEARCH(" ",Sheet7!A629,1)-2)</f>
        <v>Kirsten</v>
      </c>
      <c r="AG629" s="1">
        <f t="shared" si="113"/>
        <v>7</v>
      </c>
      <c r="AH629" s="1" t="str">
        <f t="shared" si="114"/>
        <v>KIRSTEN</v>
      </c>
      <c r="AI629" s="1" t="e">
        <f t="shared" si="108"/>
        <v>#N/A</v>
      </c>
    </row>
    <row r="630" spans="1:35" x14ac:dyDescent="0.3">
      <c r="A630" s="1">
        <v>629</v>
      </c>
      <c r="B630" s="2">
        <v>37610</v>
      </c>
      <c r="C630" t="s">
        <v>98</v>
      </c>
      <c r="D630" s="1">
        <v>100</v>
      </c>
      <c r="E630" s="1" t="s">
        <v>432</v>
      </c>
      <c r="F630" s="1">
        <v>172</v>
      </c>
      <c r="H630" s="1">
        <v>124</v>
      </c>
      <c r="I630" s="1">
        <v>4</v>
      </c>
      <c r="J630" s="1">
        <v>2</v>
      </c>
      <c r="K630" s="1">
        <v>80.64</v>
      </c>
      <c r="L630" s="1">
        <v>1</v>
      </c>
      <c r="M630" s="1" t="s">
        <v>13</v>
      </c>
      <c r="N630" s="1" t="s">
        <v>201</v>
      </c>
      <c r="O630" s="1">
        <f t="shared" si="104"/>
        <v>20</v>
      </c>
      <c r="P630" s="1">
        <f t="shared" si="105"/>
        <v>12</v>
      </c>
      <c r="Q630" s="1">
        <f t="shared" si="106"/>
        <v>2002</v>
      </c>
      <c r="R630" s="1">
        <f t="shared" si="107"/>
        <v>6</v>
      </c>
      <c r="S630" s="1" t="str">
        <f t="shared" si="109"/>
        <v>Slow</v>
      </c>
      <c r="T630" s="1" t="str">
        <f t="shared" si="110"/>
        <v>Ok</v>
      </c>
      <c r="U630" s="1" t="b">
        <f t="shared" si="111"/>
        <v>0</v>
      </c>
      <c r="V630" s="1">
        <f t="shared" si="112"/>
        <v>0</v>
      </c>
      <c r="W630" s="1" t="str">
        <f>VLOOKUP(K630,Master!$G$8:$H$12,2,1)</f>
        <v>Slow</v>
      </c>
      <c r="X630" s="1" t="str">
        <f>HLOOKUP(K630,Master!$F$3:$J$4,2,1)</f>
        <v>Slow</v>
      </c>
      <c r="Y630" s="1" t="s">
        <v>714</v>
      </c>
      <c r="Z630" s="1" t="s">
        <v>830</v>
      </c>
      <c r="AA630" s="1">
        <f>SEARCH("(",Sheet7!A630,1)</f>
        <v>16</v>
      </c>
      <c r="AB630" s="1">
        <f>SEARCH(")",Sheet7!A630,1)</f>
        <v>20</v>
      </c>
      <c r="AC630" s="1" t="str">
        <f>MID(Sheet7!A630,SEARCH("(",Sheet7!A630,1)+1,SEARCH(")",Sheet7!A630,1)-SEARCH("(",Sheet7!A630,1)-1)</f>
        <v>Eng</v>
      </c>
      <c r="AD630" s="1">
        <f>SEARCH(" ",Sheet7!A630,1)</f>
        <v>3</v>
      </c>
      <c r="AE630" s="1" t="str">
        <f>LEFT(Sheet7!A630,SEARCH(" ",Sheet7!A630,1)-1)</f>
        <v>PD</v>
      </c>
      <c r="AF630" s="1" t="str">
        <f>MID(Sheet7!A630,SEARCH(" ",Sheet7!A630,1)+1,SEARCH("(",Sheet7!A630,1)-SEARCH(" ",Sheet7!A630,1)-2)</f>
        <v>Collingwood</v>
      </c>
      <c r="AG630" s="1">
        <f t="shared" si="113"/>
        <v>11</v>
      </c>
      <c r="AH630" s="1" t="str">
        <f t="shared" si="114"/>
        <v>COLLINGWOOD</v>
      </c>
      <c r="AI630" s="1" t="str">
        <f t="shared" si="108"/>
        <v>PD Collingwood belongs to England</v>
      </c>
    </row>
    <row r="631" spans="1:35" x14ac:dyDescent="0.3">
      <c r="A631" s="1">
        <v>630</v>
      </c>
      <c r="B631" s="2">
        <v>37612</v>
      </c>
      <c r="C631" t="s">
        <v>142</v>
      </c>
      <c r="D631" s="1">
        <v>119</v>
      </c>
      <c r="E631" s="1" t="s">
        <v>432</v>
      </c>
      <c r="F631" s="1">
        <v>154</v>
      </c>
      <c r="H631" s="1">
        <v>119</v>
      </c>
      <c r="I631" s="1">
        <v>12</v>
      </c>
      <c r="J631" s="1">
        <v>1</v>
      </c>
      <c r="K631" s="1">
        <v>100</v>
      </c>
      <c r="L631" s="1">
        <v>1</v>
      </c>
      <c r="M631" s="1" t="s">
        <v>13</v>
      </c>
      <c r="N631" s="1" t="s">
        <v>201</v>
      </c>
      <c r="O631" s="1">
        <f t="shared" si="104"/>
        <v>22</v>
      </c>
      <c r="P631" s="1">
        <f t="shared" si="105"/>
        <v>12</v>
      </c>
      <c r="Q631" s="1">
        <f t="shared" si="106"/>
        <v>2002</v>
      </c>
      <c r="R631" s="1">
        <f t="shared" si="107"/>
        <v>1</v>
      </c>
      <c r="S631" s="1" t="str">
        <f t="shared" si="109"/>
        <v>Slow</v>
      </c>
      <c r="T631" s="1" t="str">
        <f t="shared" si="110"/>
        <v>Ok</v>
      </c>
      <c r="U631" s="1" t="b">
        <f t="shared" si="111"/>
        <v>0</v>
      </c>
      <c r="V631" s="1">
        <f t="shared" si="112"/>
        <v>0</v>
      </c>
      <c r="W631" s="1" t="str">
        <f>VLOOKUP(K631,Master!$G$8:$H$12,2,1)</f>
        <v>Ok</v>
      </c>
      <c r="X631" s="1" t="str">
        <f>HLOOKUP(K631,Master!$F$3:$J$4,2,1)</f>
        <v>Ok</v>
      </c>
      <c r="Y631" s="1" t="s">
        <v>677</v>
      </c>
      <c r="Z631" s="1" t="s">
        <v>834</v>
      </c>
      <c r="AA631" s="1">
        <f>SEARCH("(",Sheet7!A631,1)</f>
        <v>12</v>
      </c>
      <c r="AB631" s="1">
        <f>SEARCH(")",Sheet7!A631,1)</f>
        <v>16</v>
      </c>
      <c r="AC631" s="1" t="str">
        <f>MID(Sheet7!A631,SEARCH("(",Sheet7!A631,1)+1,SEARCH(")",Sheet7!A631,1)-SEARCH("(",Sheet7!A631,1)-1)</f>
        <v>Aus</v>
      </c>
      <c r="AD631" s="1">
        <f>SEARCH(" ",Sheet7!A631,1)</f>
        <v>3</v>
      </c>
      <c r="AE631" s="1" t="str">
        <f>LEFT(Sheet7!A631,SEARCH(" ",Sheet7!A631,1)-1)</f>
        <v>DS</v>
      </c>
      <c r="AF631" s="1" t="str">
        <f>MID(Sheet7!A631,SEARCH(" ",Sheet7!A631,1)+1,SEARCH("(",Sheet7!A631,1)-SEARCH(" ",Sheet7!A631,1)-2)</f>
        <v>Lehmann</v>
      </c>
      <c r="AG631" s="1">
        <f t="shared" si="113"/>
        <v>7</v>
      </c>
      <c r="AH631" s="1" t="str">
        <f t="shared" si="114"/>
        <v>LEHMANN</v>
      </c>
      <c r="AI631" s="1" t="str">
        <f t="shared" si="108"/>
        <v>DS Lehmann belongs to Australia</v>
      </c>
    </row>
    <row r="632" spans="1:35" x14ac:dyDescent="0.3">
      <c r="A632" s="1">
        <v>631</v>
      </c>
      <c r="B632" s="2">
        <v>37619</v>
      </c>
      <c r="C632" t="s">
        <v>213</v>
      </c>
      <c r="D632" s="1">
        <v>108</v>
      </c>
      <c r="E632" s="1" t="s">
        <v>432</v>
      </c>
      <c r="F632" s="1">
        <v>160</v>
      </c>
      <c r="H632" s="1">
        <v>119</v>
      </c>
      <c r="I632" s="1">
        <v>9</v>
      </c>
      <c r="J632" s="1">
        <v>2</v>
      </c>
      <c r="K632" s="1">
        <v>90.75</v>
      </c>
      <c r="L632" s="1">
        <v>2</v>
      </c>
      <c r="M632" s="1" t="s">
        <v>31</v>
      </c>
      <c r="N632" s="1" t="s">
        <v>202</v>
      </c>
      <c r="O632" s="1">
        <f t="shared" si="104"/>
        <v>29</v>
      </c>
      <c r="P632" s="1">
        <f t="shared" si="105"/>
        <v>12</v>
      </c>
      <c r="Q632" s="1">
        <f t="shared" si="106"/>
        <v>2002</v>
      </c>
      <c r="R632" s="1">
        <f t="shared" si="107"/>
        <v>1</v>
      </c>
      <c r="S632" s="1" t="str">
        <f t="shared" si="109"/>
        <v>Slow</v>
      </c>
      <c r="T632" s="1" t="str">
        <f t="shared" si="110"/>
        <v>Ok</v>
      </c>
      <c r="U632" s="1" t="b">
        <f t="shared" si="111"/>
        <v>0</v>
      </c>
      <c r="V632" s="1">
        <f t="shared" si="112"/>
        <v>0</v>
      </c>
      <c r="W632" s="1" t="str">
        <f>VLOOKUP(K632,Master!$G$8:$H$12,2,1)</f>
        <v>Slow</v>
      </c>
      <c r="X632" s="1" t="str">
        <f>HLOOKUP(K632,Master!$F$3:$J$4,2,1)</f>
        <v>Slow</v>
      </c>
      <c r="Y632" s="1" t="s">
        <v>702</v>
      </c>
      <c r="Z632" s="1" t="s">
        <v>4</v>
      </c>
      <c r="AA632" s="1">
        <f>SEARCH("(",Sheet7!A632,1)</f>
        <v>10</v>
      </c>
      <c r="AB632" s="1">
        <f>SEARCH(")",Sheet7!A632,1)</f>
        <v>16</v>
      </c>
      <c r="AC632" s="1" t="str">
        <f>MID(Sheet7!A632,SEARCH("(",Sheet7!A632,1)+1,SEARCH(")",Sheet7!A632,1)-SEARCH("(",Sheet7!A632,1)-1)</f>
        <v>India</v>
      </c>
      <c r="AD632" s="1">
        <f>SEARCH(" ",Sheet7!A632,1)</f>
        <v>2</v>
      </c>
      <c r="AE632" s="1" t="str">
        <f>LEFT(Sheet7!A632,SEARCH(" ",Sheet7!A632,1)-1)</f>
        <v>V</v>
      </c>
      <c r="AF632" s="1" t="str">
        <f>MID(Sheet7!A632,SEARCH(" ",Sheet7!A632,1)+1,SEARCH("(",Sheet7!A632,1)-SEARCH(" ",Sheet7!A632,1)-2)</f>
        <v>Sehwag</v>
      </c>
      <c r="AG632" s="1">
        <f t="shared" si="113"/>
        <v>6</v>
      </c>
      <c r="AH632" s="1" t="str">
        <f t="shared" si="114"/>
        <v>SEHWAG</v>
      </c>
      <c r="AI632" s="1" t="e">
        <f t="shared" si="108"/>
        <v>#N/A</v>
      </c>
    </row>
    <row r="633" spans="1:35" x14ac:dyDescent="0.3">
      <c r="A633" s="1">
        <v>632</v>
      </c>
      <c r="B633" s="2">
        <v>37630</v>
      </c>
      <c r="C633" t="s">
        <v>216</v>
      </c>
      <c r="D633" s="1">
        <v>122</v>
      </c>
      <c r="E633" s="1" t="s">
        <v>432</v>
      </c>
      <c r="F633" s="1">
        <v>146</v>
      </c>
      <c r="H633" s="1">
        <v>105</v>
      </c>
      <c r="I633" s="1">
        <v>12</v>
      </c>
      <c r="J633" s="1">
        <v>4</v>
      </c>
      <c r="K633" s="1">
        <v>116.19</v>
      </c>
      <c r="L633" s="1">
        <v>1</v>
      </c>
      <c r="M633" s="1" t="s">
        <v>18</v>
      </c>
      <c r="N633" s="1" t="s">
        <v>56</v>
      </c>
      <c r="O633" s="1">
        <f t="shared" si="104"/>
        <v>9</v>
      </c>
      <c r="P633" s="1">
        <f t="shared" si="105"/>
        <v>1</v>
      </c>
      <c r="Q633" s="1">
        <f t="shared" si="106"/>
        <v>2003</v>
      </c>
      <c r="R633" s="1">
        <f t="shared" si="107"/>
        <v>5</v>
      </c>
      <c r="S633" s="1" t="str">
        <f t="shared" si="109"/>
        <v>Ok</v>
      </c>
      <c r="T633" s="1" t="str">
        <f t="shared" si="110"/>
        <v>Ok</v>
      </c>
      <c r="U633" s="1" t="b">
        <f t="shared" si="111"/>
        <v>0</v>
      </c>
      <c r="V633" s="1">
        <f t="shared" si="112"/>
        <v>0</v>
      </c>
      <c r="W633" s="1" t="str">
        <f>VLOOKUP(K633,Master!$G$8:$H$12,2,1)</f>
        <v>Ok</v>
      </c>
      <c r="X633" s="1" t="str">
        <f>HLOOKUP(K633,Master!$F$3:$J$4,2,1)</f>
        <v>Ok</v>
      </c>
      <c r="Y633" s="1" t="s">
        <v>640</v>
      </c>
      <c r="Z633" s="1" t="s">
        <v>835</v>
      </c>
      <c r="AA633" s="1">
        <f>SEARCH("(",Sheet7!A633,1)</f>
        <v>15</v>
      </c>
      <c r="AB633" s="1">
        <f>SEARCH(")",Sheet7!A633,1)</f>
        <v>18</v>
      </c>
      <c r="AC633" s="1" t="str">
        <f>MID(Sheet7!A633,SEARCH("(",Sheet7!A633,1)+1,SEARCH(")",Sheet7!A633,1)-SEARCH("(",Sheet7!A633,1)-1)</f>
        <v>SL</v>
      </c>
      <c r="AD633" s="1">
        <f>SEARCH(" ",Sheet7!A633,1)</f>
        <v>3</v>
      </c>
      <c r="AE633" s="1" t="str">
        <f>LEFT(Sheet7!A633,SEARCH(" ",Sheet7!A633,1)-1)</f>
        <v>ST</v>
      </c>
      <c r="AF633" s="1" t="str">
        <f>MID(Sheet7!A633,SEARCH(" ",Sheet7!A633,1)+1,SEARCH("(",Sheet7!A633,1)-SEARCH(" ",Sheet7!A633,1)-2)</f>
        <v>Jayasuriya</v>
      </c>
      <c r="AG633" s="1">
        <f t="shared" si="113"/>
        <v>10</v>
      </c>
      <c r="AH633" s="1" t="str">
        <f t="shared" si="114"/>
        <v>JAYASURIYA</v>
      </c>
      <c r="AI633" s="1" t="str">
        <f t="shared" si="108"/>
        <v>ST Jayasuriya belongs to Sri Lanka</v>
      </c>
    </row>
    <row r="634" spans="1:35" x14ac:dyDescent="0.3">
      <c r="A634" s="1">
        <v>633</v>
      </c>
      <c r="B634" s="2">
        <v>37630</v>
      </c>
      <c r="C634" t="s">
        <v>66</v>
      </c>
      <c r="D634" s="1">
        <v>101</v>
      </c>
      <c r="E634" s="1" t="s">
        <v>432</v>
      </c>
      <c r="F634" s="1">
        <v>178</v>
      </c>
      <c r="H634" s="1">
        <v>124</v>
      </c>
      <c r="I634" s="1">
        <v>5</v>
      </c>
      <c r="J634" s="1">
        <v>0</v>
      </c>
      <c r="K634" s="1">
        <v>81.45</v>
      </c>
      <c r="L634" s="1">
        <v>1</v>
      </c>
      <c r="M634" s="1" t="s">
        <v>18</v>
      </c>
      <c r="N634" s="1" t="s">
        <v>56</v>
      </c>
      <c r="O634" s="1">
        <f t="shared" si="104"/>
        <v>9</v>
      </c>
      <c r="P634" s="1">
        <f t="shared" si="105"/>
        <v>1</v>
      </c>
      <c r="Q634" s="1">
        <f t="shared" si="106"/>
        <v>2003</v>
      </c>
      <c r="R634" s="1">
        <f t="shared" si="107"/>
        <v>5</v>
      </c>
      <c r="S634" s="1" t="str">
        <f t="shared" si="109"/>
        <v>Slow</v>
      </c>
      <c r="T634" s="1" t="str">
        <f t="shared" si="110"/>
        <v>Ok</v>
      </c>
      <c r="U634" s="1" t="b">
        <f t="shared" si="111"/>
        <v>0</v>
      </c>
      <c r="V634" s="1">
        <f t="shared" si="112"/>
        <v>0</v>
      </c>
      <c r="W634" s="1" t="str">
        <f>VLOOKUP(K634,Master!$G$8:$H$12,2,1)</f>
        <v>Slow</v>
      </c>
      <c r="X634" s="1" t="str">
        <f>HLOOKUP(K634,Master!$F$3:$J$4,2,1)</f>
        <v>Slow</v>
      </c>
      <c r="Y634" s="1" t="s">
        <v>664</v>
      </c>
      <c r="Z634" s="1" t="s">
        <v>835</v>
      </c>
      <c r="AA634" s="1">
        <f>SEARCH("(",Sheet7!A634,1)</f>
        <v>13</v>
      </c>
      <c r="AB634" s="1">
        <f>SEARCH(")",Sheet7!A634,1)</f>
        <v>16</v>
      </c>
      <c r="AC634" s="1" t="str">
        <f>MID(Sheet7!A634,SEARCH("(",Sheet7!A634,1)+1,SEARCH(")",Sheet7!A634,1)-SEARCH("(",Sheet7!A634,1)-1)</f>
        <v>SL</v>
      </c>
      <c r="AD634" s="1">
        <f>SEARCH(" ",Sheet7!A634,1)</f>
        <v>3</v>
      </c>
      <c r="AE634" s="1" t="str">
        <f>LEFT(Sheet7!A634,SEARCH(" ",Sheet7!A634,1)-1)</f>
        <v>MS</v>
      </c>
      <c r="AF634" s="1" t="str">
        <f>MID(Sheet7!A634,SEARCH(" ",Sheet7!A634,1)+1,SEARCH("(",Sheet7!A634,1)-SEARCH(" ",Sheet7!A634,1)-2)</f>
        <v>Atapattu</v>
      </c>
      <c r="AG634" s="1">
        <f t="shared" si="113"/>
        <v>8</v>
      </c>
      <c r="AH634" s="1" t="str">
        <f t="shared" si="114"/>
        <v>ATAPATTU</v>
      </c>
      <c r="AI634" s="1" t="str">
        <f t="shared" si="108"/>
        <v>MS Atapattu belongs to Sri Lanka</v>
      </c>
    </row>
    <row r="635" spans="1:35" x14ac:dyDescent="0.3">
      <c r="A635" s="1">
        <v>634</v>
      </c>
      <c r="B635" s="2">
        <v>37632</v>
      </c>
      <c r="C635" t="s">
        <v>213</v>
      </c>
      <c r="D635" s="1">
        <v>112</v>
      </c>
      <c r="E635" s="1" t="s">
        <v>432</v>
      </c>
      <c r="F635" s="1">
        <v>175</v>
      </c>
      <c r="H635" s="1">
        <v>139</v>
      </c>
      <c r="I635" s="1">
        <v>11</v>
      </c>
      <c r="J635" s="1">
        <v>3</v>
      </c>
      <c r="K635" s="1">
        <v>80.569999999999993</v>
      </c>
      <c r="L635" s="1">
        <v>2</v>
      </c>
      <c r="M635" s="1" t="s">
        <v>31</v>
      </c>
      <c r="N635" s="1" t="s">
        <v>253</v>
      </c>
      <c r="O635" s="1">
        <f t="shared" si="104"/>
        <v>11</v>
      </c>
      <c r="P635" s="1">
        <f t="shared" si="105"/>
        <v>1</v>
      </c>
      <c r="Q635" s="1">
        <f t="shared" si="106"/>
        <v>2003</v>
      </c>
      <c r="R635" s="1">
        <f t="shared" si="107"/>
        <v>7</v>
      </c>
      <c r="S635" s="1" t="str">
        <f t="shared" si="109"/>
        <v>Slow</v>
      </c>
      <c r="T635" s="1" t="str">
        <f t="shared" si="110"/>
        <v>Ok</v>
      </c>
      <c r="U635" s="1" t="b">
        <f t="shared" si="111"/>
        <v>0</v>
      </c>
      <c r="V635" s="1">
        <f t="shared" si="112"/>
        <v>0</v>
      </c>
      <c r="W635" s="1" t="str">
        <f>VLOOKUP(K635,Master!$G$8:$H$12,2,1)</f>
        <v>Slow</v>
      </c>
      <c r="X635" s="1" t="str">
        <f>HLOOKUP(K635,Master!$F$3:$J$4,2,1)</f>
        <v>Slow</v>
      </c>
      <c r="Y635" s="1" t="s">
        <v>702</v>
      </c>
      <c r="Z635" s="1" t="s">
        <v>4</v>
      </c>
      <c r="AA635" s="1">
        <f>SEARCH("(",Sheet7!A635,1)</f>
        <v>10</v>
      </c>
      <c r="AB635" s="1">
        <f>SEARCH(")",Sheet7!A635,1)</f>
        <v>16</v>
      </c>
      <c r="AC635" s="1" t="str">
        <f>MID(Sheet7!A635,SEARCH("(",Sheet7!A635,1)+1,SEARCH(")",Sheet7!A635,1)-SEARCH("(",Sheet7!A635,1)-1)</f>
        <v>India</v>
      </c>
      <c r="AD635" s="1">
        <f>SEARCH(" ",Sheet7!A635,1)</f>
        <v>2</v>
      </c>
      <c r="AE635" s="1" t="str">
        <f>LEFT(Sheet7!A635,SEARCH(" ",Sheet7!A635,1)-1)</f>
        <v>V</v>
      </c>
      <c r="AF635" s="1" t="str">
        <f>MID(Sheet7!A635,SEARCH(" ",Sheet7!A635,1)+1,SEARCH("(",Sheet7!A635,1)-SEARCH(" ",Sheet7!A635,1)-2)</f>
        <v>Sehwag</v>
      </c>
      <c r="AG635" s="1">
        <f t="shared" si="113"/>
        <v>6</v>
      </c>
      <c r="AH635" s="1" t="str">
        <f t="shared" si="114"/>
        <v>SEHWAG</v>
      </c>
      <c r="AI635" s="1" t="e">
        <f t="shared" si="108"/>
        <v>#N/A</v>
      </c>
    </row>
    <row r="636" spans="1:35" x14ac:dyDescent="0.3">
      <c r="A636" s="1">
        <v>635</v>
      </c>
      <c r="B636" s="2">
        <v>37632</v>
      </c>
      <c r="C636" t="s">
        <v>93</v>
      </c>
      <c r="D636" s="1">
        <v>101</v>
      </c>
      <c r="E636" s="1" t="s">
        <v>430</v>
      </c>
      <c r="F636" s="1">
        <v>184</v>
      </c>
      <c r="H636" s="1">
        <v>114</v>
      </c>
      <c r="I636" s="1">
        <v>10</v>
      </c>
      <c r="J636" s="1">
        <v>0</v>
      </c>
      <c r="K636" s="1">
        <v>88.59</v>
      </c>
      <c r="L636" s="1">
        <v>1</v>
      </c>
      <c r="M636" s="1" t="s">
        <v>34</v>
      </c>
      <c r="N636" s="1" t="s">
        <v>30</v>
      </c>
      <c r="O636" s="1">
        <f t="shared" si="104"/>
        <v>11</v>
      </c>
      <c r="P636" s="1">
        <f t="shared" si="105"/>
        <v>1</v>
      </c>
      <c r="Q636" s="1">
        <f t="shared" si="106"/>
        <v>2003</v>
      </c>
      <c r="R636" s="1">
        <f t="shared" si="107"/>
        <v>7</v>
      </c>
      <c r="S636" s="1" t="str">
        <f t="shared" si="109"/>
        <v>Slow</v>
      </c>
      <c r="T636" s="1" t="str">
        <f t="shared" si="110"/>
        <v>Ok</v>
      </c>
      <c r="U636" s="1" t="b">
        <f t="shared" si="111"/>
        <v>0</v>
      </c>
      <c r="V636" s="1">
        <f t="shared" si="112"/>
        <v>0</v>
      </c>
      <c r="W636" s="1" t="str">
        <f>VLOOKUP(K636,Master!$G$8:$H$12,2,1)</f>
        <v>Slow</v>
      </c>
      <c r="X636" s="1" t="str">
        <f>HLOOKUP(K636,Master!$F$3:$J$4,2,1)</f>
        <v>Slow</v>
      </c>
      <c r="Y636" s="1" t="s">
        <v>688</v>
      </c>
      <c r="Z636" s="1" t="s">
        <v>834</v>
      </c>
      <c r="AA636" s="1">
        <f>SEARCH("(",Sheet7!A636,1)</f>
        <v>11</v>
      </c>
      <c r="AB636" s="1">
        <f>SEARCH(")",Sheet7!A636,1)</f>
        <v>15</v>
      </c>
      <c r="AC636" s="1" t="str">
        <f>MID(Sheet7!A636,SEARCH("(",Sheet7!A636,1)+1,SEARCH(")",Sheet7!A636,1)-SEARCH("(",Sheet7!A636,1)-1)</f>
        <v>Aus</v>
      </c>
      <c r="AD636" s="1">
        <f>SEARCH(" ",Sheet7!A636,1)</f>
        <v>3</v>
      </c>
      <c r="AE636" s="1" t="str">
        <f>LEFT(Sheet7!A636,SEARCH(" ",Sheet7!A636,1)-1)</f>
        <v>DR</v>
      </c>
      <c r="AF636" s="1" t="str">
        <f>MID(Sheet7!A636,SEARCH(" ",Sheet7!A636,1)+1,SEARCH("(",Sheet7!A636,1)-SEARCH(" ",Sheet7!A636,1)-2)</f>
        <v>Martyn</v>
      </c>
      <c r="AG636" s="1">
        <f t="shared" si="113"/>
        <v>6</v>
      </c>
      <c r="AH636" s="1" t="str">
        <f t="shared" si="114"/>
        <v>MARTYN</v>
      </c>
      <c r="AI636" s="1" t="str">
        <f t="shared" si="108"/>
        <v>DR Martyn belongs to Australia</v>
      </c>
    </row>
    <row r="637" spans="1:35" x14ac:dyDescent="0.3">
      <c r="A637" s="1">
        <v>636</v>
      </c>
      <c r="B637" s="2">
        <v>37634</v>
      </c>
      <c r="C637" t="s">
        <v>216</v>
      </c>
      <c r="D637" s="1">
        <v>106</v>
      </c>
      <c r="E637" s="1" t="s">
        <v>432</v>
      </c>
      <c r="F637" s="1">
        <v>151</v>
      </c>
      <c r="H637" s="1">
        <v>110</v>
      </c>
      <c r="I637" s="1">
        <v>15</v>
      </c>
      <c r="J637" s="1">
        <v>1</v>
      </c>
      <c r="K637" s="1">
        <v>96.36</v>
      </c>
      <c r="L637" s="1">
        <v>1</v>
      </c>
      <c r="M637" s="1" t="s">
        <v>34</v>
      </c>
      <c r="N637" s="1" t="s">
        <v>56</v>
      </c>
      <c r="O637" s="1">
        <f t="shared" si="104"/>
        <v>13</v>
      </c>
      <c r="P637" s="1">
        <f t="shared" si="105"/>
        <v>1</v>
      </c>
      <c r="Q637" s="1">
        <f t="shared" si="106"/>
        <v>2003</v>
      </c>
      <c r="R637" s="1">
        <f t="shared" si="107"/>
        <v>2</v>
      </c>
      <c r="S637" s="1" t="str">
        <f t="shared" si="109"/>
        <v>Slow</v>
      </c>
      <c r="T637" s="1" t="str">
        <f t="shared" si="110"/>
        <v>Ok</v>
      </c>
      <c r="U637" s="1" t="b">
        <f t="shared" si="111"/>
        <v>0</v>
      </c>
      <c r="V637" s="1">
        <f t="shared" si="112"/>
        <v>0</v>
      </c>
      <c r="W637" s="1" t="str">
        <f>VLOOKUP(K637,Master!$G$8:$H$12,2,1)</f>
        <v>Slow</v>
      </c>
      <c r="X637" s="1" t="str">
        <f>HLOOKUP(K637,Master!$F$3:$J$4,2,1)</f>
        <v>Slow</v>
      </c>
      <c r="Y637" s="1" t="s">
        <v>640</v>
      </c>
      <c r="Z637" s="1" t="s">
        <v>835</v>
      </c>
      <c r="AA637" s="1">
        <f>SEARCH("(",Sheet7!A637,1)</f>
        <v>15</v>
      </c>
      <c r="AB637" s="1">
        <f>SEARCH(")",Sheet7!A637,1)</f>
        <v>18</v>
      </c>
      <c r="AC637" s="1" t="str">
        <f>MID(Sheet7!A637,SEARCH("(",Sheet7!A637,1)+1,SEARCH(")",Sheet7!A637,1)-SEARCH("(",Sheet7!A637,1)-1)</f>
        <v>SL</v>
      </c>
      <c r="AD637" s="1">
        <f>SEARCH(" ",Sheet7!A637,1)</f>
        <v>3</v>
      </c>
      <c r="AE637" s="1" t="str">
        <f>LEFT(Sheet7!A637,SEARCH(" ",Sheet7!A637,1)-1)</f>
        <v>ST</v>
      </c>
      <c r="AF637" s="1" t="str">
        <f>MID(Sheet7!A637,SEARCH(" ",Sheet7!A637,1)+1,SEARCH("(",Sheet7!A637,1)-SEARCH(" ",Sheet7!A637,1)-2)</f>
        <v>Jayasuriya</v>
      </c>
      <c r="AG637" s="1">
        <f t="shared" si="113"/>
        <v>10</v>
      </c>
      <c r="AH637" s="1" t="str">
        <f t="shared" si="114"/>
        <v>JAYASURIYA</v>
      </c>
      <c r="AI637" s="1" t="str">
        <f t="shared" si="108"/>
        <v>ST Jayasuriya belongs to Sri Lanka</v>
      </c>
    </row>
    <row r="638" spans="1:35" x14ac:dyDescent="0.3">
      <c r="A638" s="1">
        <v>637</v>
      </c>
      <c r="B638" s="2">
        <v>37642</v>
      </c>
      <c r="C638" t="s">
        <v>225</v>
      </c>
      <c r="D638" s="1">
        <v>106</v>
      </c>
      <c r="E638" s="1" t="s">
        <v>430</v>
      </c>
      <c r="F638" s="1">
        <v>115</v>
      </c>
      <c r="H638" s="1">
        <v>97</v>
      </c>
      <c r="I638" s="1">
        <v>11</v>
      </c>
      <c r="J638" s="1">
        <v>1</v>
      </c>
      <c r="K638" s="1">
        <v>109.27</v>
      </c>
      <c r="L638" s="1">
        <v>2</v>
      </c>
      <c r="M638" s="1" t="s">
        <v>13</v>
      </c>
      <c r="N638" s="1" t="s">
        <v>29</v>
      </c>
      <c r="O638" s="1">
        <f t="shared" si="104"/>
        <v>21</v>
      </c>
      <c r="P638" s="1">
        <f t="shared" si="105"/>
        <v>1</v>
      </c>
      <c r="Q638" s="1">
        <f t="shared" si="106"/>
        <v>2003</v>
      </c>
      <c r="R638" s="1">
        <f t="shared" si="107"/>
        <v>3</v>
      </c>
      <c r="S638" s="1" t="str">
        <f t="shared" si="109"/>
        <v>Ok</v>
      </c>
      <c r="T638" s="1" t="str">
        <f t="shared" si="110"/>
        <v>Ok</v>
      </c>
      <c r="U638" s="1" t="b">
        <f t="shared" si="111"/>
        <v>0</v>
      </c>
      <c r="V638" s="1">
        <f t="shared" si="112"/>
        <v>0</v>
      </c>
      <c r="W638" s="1" t="str">
        <f>VLOOKUP(K638,Master!$G$8:$H$12,2,1)</f>
        <v>Ok</v>
      </c>
      <c r="X638" s="1" t="str">
        <f>HLOOKUP(K638,Master!$F$3:$J$4,2,1)</f>
        <v>Ok</v>
      </c>
      <c r="Y638" s="1" t="s">
        <v>650</v>
      </c>
      <c r="Z638" s="1" t="s">
        <v>834</v>
      </c>
      <c r="AA638" s="1">
        <f>SEARCH("(",Sheet7!A638,1)</f>
        <v>12</v>
      </c>
      <c r="AB638" s="1">
        <f>SEARCH(")",Sheet7!A638,1)</f>
        <v>16</v>
      </c>
      <c r="AC638" s="1" t="str">
        <f>MID(Sheet7!A638,SEARCH("(",Sheet7!A638,1)+1,SEARCH(")",Sheet7!A638,1)-SEARCH("(",Sheet7!A638,1)-1)</f>
        <v>Aus</v>
      </c>
      <c r="AD638" s="1">
        <f>SEARCH(" ",Sheet7!A638,1)</f>
        <v>3</v>
      </c>
      <c r="AE638" s="1" t="str">
        <f>LEFT(Sheet7!A638,SEARCH(" ",Sheet7!A638,1)-1)</f>
        <v>RT</v>
      </c>
      <c r="AF638" s="1" t="str">
        <f>MID(Sheet7!A638,SEARCH(" ",Sheet7!A638,1)+1,SEARCH("(",Sheet7!A638,1)-SEARCH(" ",Sheet7!A638,1)-2)</f>
        <v>Ponting</v>
      </c>
      <c r="AG638" s="1">
        <f t="shared" si="113"/>
        <v>7</v>
      </c>
      <c r="AH638" s="1" t="str">
        <f t="shared" si="114"/>
        <v>PONTING</v>
      </c>
      <c r="AI638" s="1" t="str">
        <f t="shared" si="108"/>
        <v>RT Ponting belongs to Australia</v>
      </c>
    </row>
    <row r="639" spans="1:35" x14ac:dyDescent="0.3">
      <c r="A639" s="1">
        <v>638</v>
      </c>
      <c r="B639" s="2">
        <v>37661</v>
      </c>
      <c r="C639" t="s">
        <v>224</v>
      </c>
      <c r="D639" s="1">
        <v>116</v>
      </c>
      <c r="E639" s="1" t="s">
        <v>432</v>
      </c>
      <c r="F639" s="1">
        <v>181</v>
      </c>
      <c r="H639" s="1">
        <v>134</v>
      </c>
      <c r="I639" s="1">
        <v>12</v>
      </c>
      <c r="J639" s="1">
        <v>2</v>
      </c>
      <c r="K639" s="1">
        <v>86.56</v>
      </c>
      <c r="L639" s="1">
        <v>1</v>
      </c>
      <c r="M639" s="1" t="s">
        <v>15</v>
      </c>
      <c r="N639" s="1" t="s">
        <v>269</v>
      </c>
      <c r="O639" s="1">
        <f t="shared" si="104"/>
        <v>9</v>
      </c>
      <c r="P639" s="1">
        <f t="shared" si="105"/>
        <v>2</v>
      </c>
      <c r="Q639" s="1">
        <f t="shared" si="106"/>
        <v>2003</v>
      </c>
      <c r="R639" s="1">
        <f t="shared" si="107"/>
        <v>1</v>
      </c>
      <c r="S639" s="1" t="str">
        <f t="shared" si="109"/>
        <v>Slow</v>
      </c>
      <c r="T639" s="1" t="str">
        <f t="shared" si="110"/>
        <v>Ok</v>
      </c>
      <c r="U639" s="1" t="b">
        <f t="shared" si="111"/>
        <v>0</v>
      </c>
      <c r="V639" s="1">
        <f t="shared" si="112"/>
        <v>0</v>
      </c>
      <c r="W639" s="1" t="str">
        <f>VLOOKUP(K639,Master!$G$8:$H$12,2,1)</f>
        <v>Slow</v>
      </c>
      <c r="X639" s="1" t="str">
        <f>HLOOKUP(K639,Master!$F$3:$J$4,2,1)</f>
        <v>Slow</v>
      </c>
      <c r="Y639" s="1" t="s">
        <v>626</v>
      </c>
      <c r="Z639" s="1" t="s">
        <v>831</v>
      </c>
      <c r="AA639" s="1">
        <f>SEARCH("(",Sheet7!A639,1)</f>
        <v>9</v>
      </c>
      <c r="AB639" s="1">
        <f>SEARCH(")",Sheet7!A639,1)</f>
        <v>12</v>
      </c>
      <c r="AC639" s="1" t="str">
        <f>MID(Sheet7!A639,SEARCH("(",Sheet7!A639,1)+1,SEARCH(")",Sheet7!A639,1)-SEARCH("(",Sheet7!A639,1)-1)</f>
        <v>WI</v>
      </c>
      <c r="AD639" s="1">
        <f>SEARCH(" ",Sheet7!A639,1)</f>
        <v>3</v>
      </c>
      <c r="AE639" s="1" t="str">
        <f>LEFT(Sheet7!A639,SEARCH(" ",Sheet7!A639,1)-1)</f>
        <v>BC</v>
      </c>
      <c r="AF639" s="1" t="str">
        <f>MID(Sheet7!A639,SEARCH(" ",Sheet7!A639,1)+1,SEARCH("(",Sheet7!A639,1)-SEARCH(" ",Sheet7!A639,1)-2)</f>
        <v>Lara</v>
      </c>
      <c r="AG639" s="1">
        <f t="shared" si="113"/>
        <v>4</v>
      </c>
      <c r="AH639" s="1" t="str">
        <f t="shared" si="114"/>
        <v>LARA</v>
      </c>
      <c r="AI639" s="1" t="str">
        <f t="shared" si="108"/>
        <v>BC Lara belongs to West Indies</v>
      </c>
    </row>
    <row r="640" spans="1:35" x14ac:dyDescent="0.3">
      <c r="A640" s="1">
        <v>639</v>
      </c>
      <c r="B640" s="2">
        <v>37662</v>
      </c>
      <c r="C640" t="s">
        <v>194</v>
      </c>
      <c r="D640" s="1">
        <v>172</v>
      </c>
      <c r="E640" s="1" t="s">
        <v>430</v>
      </c>
      <c r="F640" s="1">
        <v>191</v>
      </c>
      <c r="H640" s="1">
        <v>151</v>
      </c>
      <c r="I640" s="1">
        <v>18</v>
      </c>
      <c r="J640" s="1">
        <v>3</v>
      </c>
      <c r="K640" s="1">
        <v>113.9</v>
      </c>
      <c r="L640" s="1">
        <v>1</v>
      </c>
      <c r="M640" s="2" t="s">
        <v>436</v>
      </c>
      <c r="N640" s="1" t="s">
        <v>24</v>
      </c>
      <c r="O640" s="1">
        <f t="shared" si="104"/>
        <v>10</v>
      </c>
      <c r="P640" s="1">
        <f t="shared" si="105"/>
        <v>2</v>
      </c>
      <c r="Q640" s="1">
        <f t="shared" si="106"/>
        <v>2003</v>
      </c>
      <c r="R640" s="1">
        <f t="shared" si="107"/>
        <v>2</v>
      </c>
      <c r="S640" s="1" t="str">
        <f t="shared" si="109"/>
        <v>Ok</v>
      </c>
      <c r="T640" s="1" t="str">
        <f t="shared" si="110"/>
        <v>Ok</v>
      </c>
      <c r="U640" s="1" t="b">
        <f t="shared" si="111"/>
        <v>0</v>
      </c>
      <c r="V640" s="1">
        <f t="shared" si="112"/>
        <v>0</v>
      </c>
      <c r="W640" s="1" t="str">
        <f>VLOOKUP(K640,Master!$G$8:$H$12,2,1)</f>
        <v>Ok</v>
      </c>
      <c r="X640" s="1" t="str">
        <f>HLOOKUP(K640,Master!$F$3:$J$4,2,1)</f>
        <v>Ok</v>
      </c>
      <c r="Y640" s="1" t="s">
        <v>675</v>
      </c>
      <c r="Z640" s="1" t="s">
        <v>836</v>
      </c>
      <c r="AA640" s="1">
        <f>SEARCH("(",Sheet7!A640,1)</f>
        <v>12</v>
      </c>
      <c r="AB640" s="1">
        <f>SEARCH(")",Sheet7!A640,1)</f>
        <v>16</v>
      </c>
      <c r="AC640" s="1" t="str">
        <f>MID(Sheet7!A640,SEARCH("(",Sheet7!A640,1)+1,SEARCH(")",Sheet7!A640,1)-SEARCH("(",Sheet7!A640,1)-1)</f>
        <v>Zim</v>
      </c>
      <c r="AD640" s="1">
        <f>SEARCH(" ",Sheet7!A640,1)</f>
        <v>3</v>
      </c>
      <c r="AE640" s="1" t="str">
        <f>LEFT(Sheet7!A640,SEARCH(" ",Sheet7!A640,1)-1)</f>
        <v>CB</v>
      </c>
      <c r="AF640" s="1" t="str">
        <f>MID(Sheet7!A640,SEARCH(" ",Sheet7!A640,1)+1,SEARCH("(",Sheet7!A640,1)-SEARCH(" ",Sheet7!A640,1)-2)</f>
        <v>Wishart</v>
      </c>
      <c r="AG640" s="1">
        <f t="shared" si="113"/>
        <v>7</v>
      </c>
      <c r="AH640" s="1" t="str">
        <f t="shared" si="114"/>
        <v>WISHART</v>
      </c>
      <c r="AI640" s="1" t="e">
        <f t="shared" si="108"/>
        <v>#N/A</v>
      </c>
    </row>
    <row r="641" spans="1:35" x14ac:dyDescent="0.3">
      <c r="A641" s="1">
        <v>640</v>
      </c>
      <c r="B641" s="2">
        <v>37662</v>
      </c>
      <c r="C641" t="s">
        <v>105</v>
      </c>
      <c r="D641" s="1">
        <v>141</v>
      </c>
      <c r="E641" s="1" t="s">
        <v>432</v>
      </c>
      <c r="F641" s="1">
        <v>177</v>
      </c>
      <c r="H641" s="1">
        <v>125</v>
      </c>
      <c r="I641" s="1">
        <v>3</v>
      </c>
      <c r="J641" s="1">
        <v>6</v>
      </c>
      <c r="K641" s="1">
        <v>112.8</v>
      </c>
      <c r="L641" s="1">
        <v>2</v>
      </c>
      <c r="M641" s="1" t="s">
        <v>13</v>
      </c>
      <c r="N641" s="1" t="s">
        <v>205</v>
      </c>
      <c r="O641" s="1">
        <f t="shared" si="104"/>
        <v>10</v>
      </c>
      <c r="P641" s="1">
        <f t="shared" si="105"/>
        <v>2</v>
      </c>
      <c r="Q641" s="1">
        <f t="shared" si="106"/>
        <v>2003</v>
      </c>
      <c r="R641" s="1">
        <f t="shared" si="107"/>
        <v>2</v>
      </c>
      <c r="S641" s="1" t="str">
        <f t="shared" si="109"/>
        <v>Ok</v>
      </c>
      <c r="T641" s="1" t="str">
        <f t="shared" si="110"/>
        <v>Ok</v>
      </c>
      <c r="U641" s="1" t="b">
        <f t="shared" si="111"/>
        <v>0</v>
      </c>
      <c r="V641" s="1">
        <f t="shared" si="112"/>
        <v>0</v>
      </c>
      <c r="W641" s="1" t="str">
        <f>VLOOKUP(K641,Master!$G$8:$H$12,2,1)</f>
        <v>Ok</v>
      </c>
      <c r="X641" s="1" t="str">
        <f>HLOOKUP(K641,Master!$F$3:$J$4,2,1)</f>
        <v>Ok</v>
      </c>
      <c r="Y641" s="1" t="s">
        <v>715</v>
      </c>
      <c r="Z641" s="1" t="s">
        <v>832</v>
      </c>
      <c r="AA641" s="1">
        <f>SEARCH("(",Sheet7!A641,1)</f>
        <v>11</v>
      </c>
      <c r="AB641" s="1">
        <f>SEARCH(")",Sheet7!A641,1)</f>
        <v>14</v>
      </c>
      <c r="AC641" s="1" t="str">
        <f>MID(Sheet7!A641,SEARCH("(",Sheet7!A641,1)+1,SEARCH(")",Sheet7!A641,1)-SEARCH("(",Sheet7!A641,1)-1)</f>
        <v>NZ</v>
      </c>
      <c r="AD641" s="1">
        <f>SEARCH(" ",Sheet7!A641,1)</f>
        <v>3</v>
      </c>
      <c r="AE641" s="1" t="str">
        <f>LEFT(Sheet7!A641,SEARCH(" ",Sheet7!A641,1)-1)</f>
        <v>SB</v>
      </c>
      <c r="AF641" s="1" t="str">
        <f>MID(Sheet7!A641,SEARCH(" ",Sheet7!A641,1)+1,SEARCH("(",Sheet7!A641,1)-SEARCH(" ",Sheet7!A641,1)-2)</f>
        <v>Styris</v>
      </c>
      <c r="AG641" s="1">
        <f t="shared" si="113"/>
        <v>6</v>
      </c>
      <c r="AH641" s="1" t="str">
        <f t="shared" si="114"/>
        <v>STYRIS</v>
      </c>
      <c r="AI641" s="1" t="str">
        <f t="shared" si="108"/>
        <v>SB Styris belongs to New Zealand</v>
      </c>
    </row>
    <row r="642" spans="1:35" x14ac:dyDescent="0.3">
      <c r="A642" s="1">
        <v>641</v>
      </c>
      <c r="B642" s="2">
        <v>37662</v>
      </c>
      <c r="C642" t="s">
        <v>216</v>
      </c>
      <c r="D642" s="1">
        <v>120</v>
      </c>
      <c r="E642" s="1" t="s">
        <v>432</v>
      </c>
      <c r="F642" s="1">
        <v>147</v>
      </c>
      <c r="H642" s="1">
        <v>125</v>
      </c>
      <c r="I642" s="1">
        <v>14</v>
      </c>
      <c r="J642" s="1">
        <v>0</v>
      </c>
      <c r="K642" s="1">
        <v>96</v>
      </c>
      <c r="L642" s="1">
        <v>1</v>
      </c>
      <c r="M642" s="1" t="s">
        <v>31</v>
      </c>
      <c r="N642" s="1" t="s">
        <v>205</v>
      </c>
      <c r="O642" s="1">
        <f t="shared" ref="O642:O705" si="115">DAY(B642)</f>
        <v>10</v>
      </c>
      <c r="P642" s="1">
        <f t="shared" ref="P642:P705" si="116">MONTH(B642)</f>
        <v>2</v>
      </c>
      <c r="Q642" s="1">
        <f t="shared" ref="Q642:Q705" si="117">YEAR(B642)</f>
        <v>2003</v>
      </c>
      <c r="R642" s="1">
        <f t="shared" ref="R642:R705" si="118">WEEKDAY(B642)</f>
        <v>2</v>
      </c>
      <c r="S642" s="1" t="str">
        <f t="shared" si="109"/>
        <v>Slow</v>
      </c>
      <c r="T642" s="1" t="str">
        <f t="shared" si="110"/>
        <v>Ok</v>
      </c>
      <c r="U642" s="1" t="b">
        <f t="shared" si="111"/>
        <v>0</v>
      </c>
      <c r="V642" s="1">
        <f t="shared" si="112"/>
        <v>0</v>
      </c>
      <c r="W642" s="1" t="str">
        <f>VLOOKUP(K642,Master!$G$8:$H$12,2,1)</f>
        <v>Slow</v>
      </c>
      <c r="X642" s="1" t="str">
        <f>HLOOKUP(K642,Master!$F$3:$J$4,2,1)</f>
        <v>Slow</v>
      </c>
      <c r="Y642" s="1" t="s">
        <v>640</v>
      </c>
      <c r="Z642" s="1" t="s">
        <v>835</v>
      </c>
      <c r="AA642" s="1">
        <f>SEARCH("(",Sheet7!A642,1)</f>
        <v>15</v>
      </c>
      <c r="AB642" s="1">
        <f>SEARCH(")",Sheet7!A642,1)</f>
        <v>18</v>
      </c>
      <c r="AC642" s="1" t="str">
        <f>MID(Sheet7!A642,SEARCH("(",Sheet7!A642,1)+1,SEARCH(")",Sheet7!A642,1)-SEARCH("(",Sheet7!A642,1)-1)</f>
        <v>SL</v>
      </c>
      <c r="AD642" s="1">
        <f>SEARCH(" ",Sheet7!A642,1)</f>
        <v>3</v>
      </c>
      <c r="AE642" s="1" t="str">
        <f>LEFT(Sheet7!A642,SEARCH(" ",Sheet7!A642,1)-1)</f>
        <v>ST</v>
      </c>
      <c r="AF642" s="1" t="str">
        <f>MID(Sheet7!A642,SEARCH(" ",Sheet7!A642,1)+1,SEARCH("(",Sheet7!A642,1)-SEARCH(" ",Sheet7!A642,1)-2)</f>
        <v>Jayasuriya</v>
      </c>
      <c r="AG642" s="1">
        <f t="shared" si="113"/>
        <v>10</v>
      </c>
      <c r="AH642" s="1" t="str">
        <f t="shared" si="114"/>
        <v>JAYASURIYA</v>
      </c>
      <c r="AI642" s="1" t="str">
        <f t="shared" ref="AI642:AI705" si="119">CONCATENATE(AE642," ",AF642," belongs to ",VLOOKUP(AC642,Countries,2,0))</f>
        <v>ST Jayasuriya belongs to Sri Lanka</v>
      </c>
    </row>
    <row r="643" spans="1:35" x14ac:dyDescent="0.3">
      <c r="A643" s="1">
        <v>642</v>
      </c>
      <c r="B643" s="2">
        <v>37663</v>
      </c>
      <c r="C643" t="s">
        <v>99</v>
      </c>
      <c r="D643" s="1">
        <v>143</v>
      </c>
      <c r="E643" s="1" t="s">
        <v>430</v>
      </c>
      <c r="F643" s="1">
        <v>139</v>
      </c>
      <c r="H643" s="1">
        <v>125</v>
      </c>
      <c r="I643" s="1">
        <v>18</v>
      </c>
      <c r="J643" s="1">
        <v>2</v>
      </c>
      <c r="K643" s="1">
        <v>114.4</v>
      </c>
      <c r="L643" s="1">
        <v>1</v>
      </c>
      <c r="M643" s="1" t="s">
        <v>9</v>
      </c>
      <c r="N643" s="1" t="s">
        <v>28</v>
      </c>
      <c r="O643" s="1">
        <f t="shared" si="115"/>
        <v>11</v>
      </c>
      <c r="P643" s="1">
        <f t="shared" si="116"/>
        <v>2</v>
      </c>
      <c r="Q643" s="1">
        <f t="shared" si="117"/>
        <v>2003</v>
      </c>
      <c r="R643" s="1">
        <f t="shared" si="118"/>
        <v>3</v>
      </c>
      <c r="S643" s="1" t="str">
        <f t="shared" ref="S643:S706" si="120">IF(K643&gt;$AK$7,$AK$13,IF(K643&gt;$AK$8,$AK$14,IF(K643&gt;$AK$9,$AK$15,IF(K643&gt;$AK$10,$AK$16,$AK$17))))</f>
        <v>Ok</v>
      </c>
      <c r="T643" s="1" t="str">
        <f t="shared" ref="T643:T706" si="121">IF(AND(D643&gt;150,K643&gt;150,J643&gt;3),"Phenominal","Ok")</f>
        <v>Ok</v>
      </c>
      <c r="U643" s="1" t="b">
        <f t="shared" ref="U643:U706" si="122">OR(D643&gt;175,K643&gt;200,J643&gt;7)</f>
        <v>0</v>
      </c>
      <c r="V643" s="1">
        <f t="shared" ref="V643:V706" si="123">SUM(D643&gt;175,J643&gt;7,K643&gt;150)</f>
        <v>0</v>
      </c>
      <c r="W643" s="1" t="str">
        <f>VLOOKUP(K643,Master!$G$8:$H$12,2,1)</f>
        <v>Ok</v>
      </c>
      <c r="X643" s="1" t="str">
        <f>HLOOKUP(K643,Master!$F$3:$J$4,2,1)</f>
        <v>Ok</v>
      </c>
      <c r="Y643" s="1" t="s">
        <v>716</v>
      </c>
      <c r="Z643" s="1" t="s">
        <v>834</v>
      </c>
      <c r="AA643" s="1">
        <f>SEARCH("(",Sheet7!A643,1)</f>
        <v>11</v>
      </c>
      <c r="AB643" s="1">
        <f>SEARCH(")",Sheet7!A643,1)</f>
        <v>15</v>
      </c>
      <c r="AC643" s="1" t="str">
        <f>MID(Sheet7!A643,SEARCH("(",Sheet7!A643,1)+1,SEARCH(")",Sheet7!A643,1)-SEARCH("(",Sheet7!A643,1)-1)</f>
        <v>Aus</v>
      </c>
      <c r="AD643" s="1">
        <f>SEARCH(" ",Sheet7!A643,1)</f>
        <v>2</v>
      </c>
      <c r="AE643" s="1" t="str">
        <f>LEFT(Sheet7!A643,SEARCH(" ",Sheet7!A643,1)-1)</f>
        <v>A</v>
      </c>
      <c r="AF643" s="1" t="str">
        <f>MID(Sheet7!A643,SEARCH(" ",Sheet7!A643,1)+1,SEARCH("(",Sheet7!A643,1)-SEARCH(" ",Sheet7!A643,1)-2)</f>
        <v>Symonds</v>
      </c>
      <c r="AG643" s="1">
        <f t="shared" ref="AG643:AG706" si="124">LEN(AF643)</f>
        <v>7</v>
      </c>
      <c r="AH643" s="1" t="str">
        <f t="shared" ref="AH643:AH706" si="125">UPPER(AF643)</f>
        <v>SYMONDS</v>
      </c>
      <c r="AI643" s="1" t="str">
        <f t="shared" si="119"/>
        <v>A Symonds belongs to Australia</v>
      </c>
    </row>
    <row r="644" spans="1:35" x14ac:dyDescent="0.3">
      <c r="A644" s="1">
        <v>643</v>
      </c>
      <c r="B644" s="2">
        <v>37668</v>
      </c>
      <c r="C644" t="s">
        <v>68</v>
      </c>
      <c r="D644" s="1">
        <v>143</v>
      </c>
      <c r="E644" s="1" t="s">
        <v>432</v>
      </c>
      <c r="F644" s="1">
        <v>195</v>
      </c>
      <c r="H644" s="1">
        <v>141</v>
      </c>
      <c r="I644" s="1">
        <v>19</v>
      </c>
      <c r="J644" s="1">
        <v>3</v>
      </c>
      <c r="K644" s="1">
        <v>101.41</v>
      </c>
      <c r="L644" s="1">
        <v>1</v>
      </c>
      <c r="M644" s="1" t="s">
        <v>31</v>
      </c>
      <c r="N644" s="1" t="s">
        <v>28</v>
      </c>
      <c r="O644" s="1">
        <f t="shared" si="115"/>
        <v>16</v>
      </c>
      <c r="P644" s="1">
        <f t="shared" si="116"/>
        <v>2</v>
      </c>
      <c r="Q644" s="1">
        <f t="shared" si="117"/>
        <v>2003</v>
      </c>
      <c r="R644" s="1">
        <f t="shared" si="118"/>
        <v>1</v>
      </c>
      <c r="S644" s="1" t="str">
        <f t="shared" si="120"/>
        <v>Ok</v>
      </c>
      <c r="T644" s="1" t="str">
        <f t="shared" si="121"/>
        <v>Ok</v>
      </c>
      <c r="U644" s="1" t="b">
        <f t="shared" si="122"/>
        <v>0</v>
      </c>
      <c r="V644" s="1">
        <f t="shared" si="123"/>
        <v>0</v>
      </c>
      <c r="W644" s="1" t="str">
        <f>VLOOKUP(K644,Master!$G$8:$H$12,2,1)</f>
        <v>Ok</v>
      </c>
      <c r="X644" s="1" t="str">
        <f>HLOOKUP(K644,Master!$F$3:$J$4,2,1)</f>
        <v>Ok</v>
      </c>
      <c r="Y644" s="1" t="s">
        <v>681</v>
      </c>
      <c r="Z644" s="1" t="s">
        <v>837</v>
      </c>
      <c r="AA644" s="1">
        <f>SEARCH("(",Sheet7!A644,1)</f>
        <v>10</v>
      </c>
      <c r="AB644" s="1">
        <f>SEARCH(")",Sheet7!A644,1)</f>
        <v>13</v>
      </c>
      <c r="AC644" s="1" t="str">
        <f>MID(Sheet7!A644,SEARCH("(",Sheet7!A644,1)+1,SEARCH(")",Sheet7!A644,1)-SEARCH("(",Sheet7!A644,1)-1)</f>
        <v>SA</v>
      </c>
      <c r="AD644" s="1">
        <f>SEARCH(" ",Sheet7!A644,1)</f>
        <v>3</v>
      </c>
      <c r="AE644" s="1" t="str">
        <f>LEFT(Sheet7!A644,SEARCH(" ",Sheet7!A644,1)-1)</f>
        <v>HH</v>
      </c>
      <c r="AF644" s="1" t="str">
        <f>MID(Sheet7!A644,SEARCH(" ",Sheet7!A644,1)+1,SEARCH("(",Sheet7!A644,1)-SEARCH(" ",Sheet7!A644,1)-2)</f>
        <v>Gibbs</v>
      </c>
      <c r="AG644" s="1">
        <f t="shared" si="124"/>
        <v>5</v>
      </c>
      <c r="AH644" s="1" t="str">
        <f t="shared" si="125"/>
        <v>GIBBS</v>
      </c>
      <c r="AI644" s="1" t="e">
        <f t="shared" si="119"/>
        <v>#N/A</v>
      </c>
    </row>
    <row r="645" spans="1:35" x14ac:dyDescent="0.3">
      <c r="A645" s="1">
        <v>644</v>
      </c>
      <c r="B645" s="2">
        <v>37668</v>
      </c>
      <c r="C645" t="s">
        <v>264</v>
      </c>
      <c r="D645" s="1">
        <v>134</v>
      </c>
      <c r="E645" s="1" t="s">
        <v>430</v>
      </c>
      <c r="F645" s="1">
        <v>158</v>
      </c>
      <c r="H645" s="1">
        <v>132</v>
      </c>
      <c r="I645" s="1">
        <v>21</v>
      </c>
      <c r="J645" s="1">
        <v>0</v>
      </c>
      <c r="K645" s="1">
        <v>101.51</v>
      </c>
      <c r="L645" s="1">
        <v>2</v>
      </c>
      <c r="M645" s="1" t="s">
        <v>15</v>
      </c>
      <c r="N645" s="1" t="s">
        <v>28</v>
      </c>
      <c r="O645" s="1">
        <f t="shared" si="115"/>
        <v>16</v>
      </c>
      <c r="P645" s="1">
        <f t="shared" si="116"/>
        <v>2</v>
      </c>
      <c r="Q645" s="1">
        <f t="shared" si="117"/>
        <v>2003</v>
      </c>
      <c r="R645" s="1">
        <f t="shared" si="118"/>
        <v>1</v>
      </c>
      <c r="S645" s="1" t="str">
        <f t="shared" si="120"/>
        <v>Ok</v>
      </c>
      <c r="T645" s="1" t="str">
        <f t="shared" si="121"/>
        <v>Ok</v>
      </c>
      <c r="U645" s="1" t="b">
        <f t="shared" si="122"/>
        <v>0</v>
      </c>
      <c r="V645" s="1">
        <f t="shared" si="123"/>
        <v>0</v>
      </c>
      <c r="W645" s="1" t="str">
        <f>VLOOKUP(K645,Master!$G$8:$H$12,2,1)</f>
        <v>Ok</v>
      </c>
      <c r="X645" s="1" t="str">
        <f>HLOOKUP(K645,Master!$F$3:$J$4,2,1)</f>
        <v>Ok</v>
      </c>
      <c r="Y645" s="1" t="s">
        <v>653</v>
      </c>
      <c r="Z645" s="1" t="s">
        <v>832</v>
      </c>
      <c r="AA645" s="1">
        <f>SEARCH("(",Sheet7!A645,1)</f>
        <v>12</v>
      </c>
      <c r="AB645" s="1">
        <f>SEARCH(")",Sheet7!A645,1)</f>
        <v>15</v>
      </c>
      <c r="AC645" s="1" t="str">
        <f>MID(Sheet7!A645,SEARCH("(",Sheet7!A645,1)+1,SEARCH(")",Sheet7!A645,1)-SEARCH("(",Sheet7!A645,1)-1)</f>
        <v>NZ</v>
      </c>
      <c r="AD645" s="1">
        <f>SEARCH(" ",Sheet7!A645,1)</f>
        <v>3</v>
      </c>
      <c r="AE645" s="1" t="str">
        <f>LEFT(Sheet7!A645,SEARCH(" ",Sheet7!A645,1)-1)</f>
        <v>SP</v>
      </c>
      <c r="AF645" s="1" t="str">
        <f>MID(Sheet7!A645,SEARCH(" ",Sheet7!A645,1)+1,SEARCH("(",Sheet7!A645,1)-SEARCH(" ",Sheet7!A645,1)-2)</f>
        <v>Fleming</v>
      </c>
      <c r="AG645" s="1">
        <f t="shared" si="124"/>
        <v>7</v>
      </c>
      <c r="AH645" s="1" t="str">
        <f t="shared" si="125"/>
        <v>FLEMING</v>
      </c>
      <c r="AI645" s="1" t="str">
        <f t="shared" si="119"/>
        <v>SP Fleming belongs to New Zealand</v>
      </c>
    </row>
    <row r="646" spans="1:35" x14ac:dyDescent="0.3">
      <c r="A646" s="1">
        <v>645</v>
      </c>
      <c r="B646" s="2">
        <v>37675</v>
      </c>
      <c r="C646" t="s">
        <v>60</v>
      </c>
      <c r="D646" s="1">
        <v>152</v>
      </c>
      <c r="E646" s="1" t="s">
        <v>432</v>
      </c>
      <c r="F646" s="1">
        <v>193</v>
      </c>
      <c r="H646" s="1">
        <v>151</v>
      </c>
      <c r="I646" s="1">
        <v>18</v>
      </c>
      <c r="J646" s="1">
        <v>0</v>
      </c>
      <c r="K646" s="1">
        <v>100.66</v>
      </c>
      <c r="L646" s="1">
        <v>1</v>
      </c>
      <c r="M646" s="1" t="s">
        <v>436</v>
      </c>
      <c r="N646" s="1" t="s">
        <v>52</v>
      </c>
      <c r="O646" s="1">
        <f t="shared" si="115"/>
        <v>23</v>
      </c>
      <c r="P646" s="1">
        <f t="shared" si="116"/>
        <v>2</v>
      </c>
      <c r="Q646" s="1">
        <f t="shared" si="117"/>
        <v>2003</v>
      </c>
      <c r="R646" s="1">
        <f t="shared" si="118"/>
        <v>1</v>
      </c>
      <c r="S646" s="1" t="str">
        <f t="shared" si="120"/>
        <v>Ok</v>
      </c>
      <c r="T646" s="1" t="str">
        <f t="shared" si="121"/>
        <v>Ok</v>
      </c>
      <c r="U646" s="1" t="b">
        <f t="shared" si="122"/>
        <v>0</v>
      </c>
      <c r="V646" s="1">
        <f t="shared" si="123"/>
        <v>0</v>
      </c>
      <c r="W646" s="1" t="str">
        <f>VLOOKUP(K646,Master!$G$8:$H$12,2,1)</f>
        <v>Ok</v>
      </c>
      <c r="X646" s="1" t="str">
        <f>HLOOKUP(K646,Master!$F$3:$J$4,2,1)</f>
        <v>Ok</v>
      </c>
      <c r="Y646" s="1" t="s">
        <v>635</v>
      </c>
      <c r="Z646" s="1" t="s">
        <v>4</v>
      </c>
      <c r="AA646" s="1">
        <f>SEARCH("(",Sheet7!A646,1)</f>
        <v>14</v>
      </c>
      <c r="AB646" s="1">
        <f>SEARCH(")",Sheet7!A646,1)</f>
        <v>20</v>
      </c>
      <c r="AC646" s="1" t="str">
        <f>MID(Sheet7!A646,SEARCH("(",Sheet7!A646,1)+1,SEARCH(")",Sheet7!A646,1)-SEARCH("(",Sheet7!A646,1)-1)</f>
        <v>India</v>
      </c>
      <c r="AD646" s="1">
        <f>SEARCH(" ",Sheet7!A646,1)</f>
        <v>3</v>
      </c>
      <c r="AE646" s="1" t="str">
        <f>LEFT(Sheet7!A646,SEARCH(" ",Sheet7!A646,1)-1)</f>
        <v>SR</v>
      </c>
      <c r="AF646" s="1" t="str">
        <f>MID(Sheet7!A646,SEARCH(" ",Sheet7!A646,1)+1,SEARCH("(",Sheet7!A646,1)-SEARCH(" ",Sheet7!A646,1)-2)</f>
        <v>Tendulkar</v>
      </c>
      <c r="AG646" s="1">
        <f t="shared" si="124"/>
        <v>9</v>
      </c>
      <c r="AH646" s="1" t="str">
        <f t="shared" si="125"/>
        <v>TENDULKAR</v>
      </c>
      <c r="AI646" s="1" t="e">
        <f t="shared" si="119"/>
        <v>#N/A</v>
      </c>
    </row>
    <row r="647" spans="1:35" x14ac:dyDescent="0.3">
      <c r="A647" s="1">
        <v>646</v>
      </c>
      <c r="B647" s="2">
        <v>37675</v>
      </c>
      <c r="C647" t="s">
        <v>218</v>
      </c>
      <c r="D647" s="1">
        <v>112</v>
      </c>
      <c r="E647" s="1" t="s">
        <v>430</v>
      </c>
      <c r="F647" s="1">
        <v>173</v>
      </c>
      <c r="H647" s="1">
        <v>119</v>
      </c>
      <c r="I647" s="1">
        <v>6</v>
      </c>
      <c r="J647" s="1">
        <v>4</v>
      </c>
      <c r="K647" s="1">
        <v>94.11</v>
      </c>
      <c r="L647" s="1">
        <v>1</v>
      </c>
      <c r="M647" s="1" t="s">
        <v>436</v>
      </c>
      <c r="N647" s="1" t="s">
        <v>52</v>
      </c>
      <c r="O647" s="1">
        <f t="shared" si="115"/>
        <v>23</v>
      </c>
      <c r="P647" s="1">
        <f t="shared" si="116"/>
        <v>2</v>
      </c>
      <c r="Q647" s="1">
        <f t="shared" si="117"/>
        <v>2003</v>
      </c>
      <c r="R647" s="1">
        <f t="shared" si="118"/>
        <v>1</v>
      </c>
      <c r="S647" s="1" t="str">
        <f t="shared" si="120"/>
        <v>Slow</v>
      </c>
      <c r="T647" s="1" t="str">
        <f t="shared" si="121"/>
        <v>Ok</v>
      </c>
      <c r="U647" s="1" t="b">
        <f t="shared" si="122"/>
        <v>0</v>
      </c>
      <c r="V647" s="1">
        <f t="shared" si="123"/>
        <v>0</v>
      </c>
      <c r="W647" s="1" t="str">
        <f>VLOOKUP(K647,Master!$G$8:$H$12,2,1)</f>
        <v>Slow</v>
      </c>
      <c r="X647" s="1" t="str">
        <f>HLOOKUP(K647,Master!$F$3:$J$4,2,1)</f>
        <v>Slow</v>
      </c>
      <c r="Y647" s="1" t="s">
        <v>665</v>
      </c>
      <c r="Z647" s="1" t="s">
        <v>4</v>
      </c>
      <c r="AA647" s="1">
        <f>SEARCH("(",Sheet7!A647,1)</f>
        <v>12</v>
      </c>
      <c r="AB647" s="1">
        <f>SEARCH(")",Sheet7!A647,1)</f>
        <v>18</v>
      </c>
      <c r="AC647" s="1" t="str">
        <f>MID(Sheet7!A647,SEARCH("(",Sheet7!A647,1)+1,SEARCH(")",Sheet7!A647,1)-SEARCH("(",Sheet7!A647,1)-1)</f>
        <v>India</v>
      </c>
      <c r="AD647" s="1">
        <f>SEARCH(" ",Sheet7!A647,1)</f>
        <v>3</v>
      </c>
      <c r="AE647" s="1" t="str">
        <f>LEFT(Sheet7!A647,SEARCH(" ",Sheet7!A647,1)-1)</f>
        <v>SC</v>
      </c>
      <c r="AF647" s="1" t="str">
        <f>MID(Sheet7!A647,SEARCH(" ",Sheet7!A647,1)+1,SEARCH("(",Sheet7!A647,1)-SEARCH(" ",Sheet7!A647,1)-2)</f>
        <v>Ganguly</v>
      </c>
      <c r="AG647" s="1">
        <f t="shared" si="124"/>
        <v>7</v>
      </c>
      <c r="AH647" s="1" t="str">
        <f t="shared" si="125"/>
        <v>GANGULY</v>
      </c>
      <c r="AI647" s="1" t="e">
        <f t="shared" si="119"/>
        <v>#N/A</v>
      </c>
    </row>
    <row r="648" spans="1:35" x14ac:dyDescent="0.3">
      <c r="A648" s="1">
        <v>647</v>
      </c>
      <c r="B648" s="2">
        <v>37675</v>
      </c>
      <c r="C648" t="s">
        <v>355</v>
      </c>
      <c r="D648" s="1">
        <v>111</v>
      </c>
      <c r="E648" s="1" t="s">
        <v>432</v>
      </c>
      <c r="F648" s="1">
        <v>98</v>
      </c>
      <c r="H648" s="1">
        <v>76</v>
      </c>
      <c r="I648" s="1">
        <v>8</v>
      </c>
      <c r="J648" s="1">
        <v>6</v>
      </c>
      <c r="K648" s="1">
        <v>146.05000000000001</v>
      </c>
      <c r="L648" s="1">
        <v>1</v>
      </c>
      <c r="M648" s="1" t="s">
        <v>11</v>
      </c>
      <c r="N648" s="1" t="s">
        <v>33</v>
      </c>
      <c r="O648" s="1">
        <f t="shared" si="115"/>
        <v>23</v>
      </c>
      <c r="P648" s="1">
        <f t="shared" si="116"/>
        <v>2</v>
      </c>
      <c r="Q648" s="1">
        <f t="shared" si="117"/>
        <v>2003</v>
      </c>
      <c r="R648" s="1">
        <f t="shared" si="118"/>
        <v>1</v>
      </c>
      <c r="S648" s="1" t="str">
        <f t="shared" si="120"/>
        <v>Ok</v>
      </c>
      <c r="T648" s="1" t="str">
        <f t="shared" si="121"/>
        <v>Ok</v>
      </c>
      <c r="U648" s="1" t="b">
        <f t="shared" si="122"/>
        <v>0</v>
      </c>
      <c r="V648" s="1">
        <f t="shared" si="123"/>
        <v>0</v>
      </c>
      <c r="W648" s="1" t="str">
        <f>VLOOKUP(K648,Master!$G$8:$H$12,2,1)</f>
        <v>Ok</v>
      </c>
      <c r="X648" s="1" t="str">
        <f>HLOOKUP(K648,Master!$F$3:$J$4,2,1)</f>
        <v>Ok</v>
      </c>
      <c r="Y648" s="1" t="s">
        <v>717</v>
      </c>
      <c r="Z648" s="1" t="s">
        <v>839</v>
      </c>
      <c r="AA648" s="1">
        <f>SEARCH("(",Sheet7!A648,1)</f>
        <v>12</v>
      </c>
      <c r="AB648" s="1">
        <f>SEARCH(")",Sheet7!A648,1)</f>
        <v>16</v>
      </c>
      <c r="AC648" s="1" t="str">
        <f>MID(Sheet7!A648,SEARCH("(",Sheet7!A648,1)+1,SEARCH(")",Sheet7!A648,1)-SEARCH("(",Sheet7!A648,1)-1)</f>
        <v>Can</v>
      </c>
      <c r="AD648" s="1">
        <f>SEARCH(" ",Sheet7!A648,1)</f>
        <v>3</v>
      </c>
      <c r="AE648" s="1" t="str">
        <f>LEFT(Sheet7!A648,SEARCH(" ",Sheet7!A648,1)-1)</f>
        <v>JM</v>
      </c>
      <c r="AF648" s="1" t="str">
        <f>MID(Sheet7!A648,SEARCH(" ",Sheet7!A648,1)+1,SEARCH("(",Sheet7!A648,1)-SEARCH(" ",Sheet7!A648,1)-2)</f>
        <v>Davison</v>
      </c>
      <c r="AG648" s="1">
        <f t="shared" si="124"/>
        <v>7</v>
      </c>
      <c r="AH648" s="1" t="str">
        <f t="shared" si="125"/>
        <v>DAVISON</v>
      </c>
      <c r="AI648" s="1" t="e">
        <f t="shared" si="119"/>
        <v>#N/A</v>
      </c>
    </row>
    <row r="649" spans="1:35" x14ac:dyDescent="0.3">
      <c r="A649" s="1">
        <v>648</v>
      </c>
      <c r="B649" s="2">
        <v>37681</v>
      </c>
      <c r="C649" t="s">
        <v>63</v>
      </c>
      <c r="D649" s="1">
        <v>101</v>
      </c>
      <c r="E649" s="1" t="s">
        <v>432</v>
      </c>
      <c r="F649" s="1">
        <v>174</v>
      </c>
      <c r="H649" s="1">
        <v>126</v>
      </c>
      <c r="I649" s="1">
        <v>7</v>
      </c>
      <c r="J649" s="1">
        <v>0</v>
      </c>
      <c r="K649" s="1">
        <v>80.150000000000006</v>
      </c>
      <c r="L649" s="1">
        <v>1</v>
      </c>
      <c r="M649" s="1" t="s">
        <v>4</v>
      </c>
      <c r="N649" s="1" t="s">
        <v>33</v>
      </c>
      <c r="O649" s="1">
        <f t="shared" si="115"/>
        <v>1</v>
      </c>
      <c r="P649" s="1">
        <f t="shared" si="116"/>
        <v>3</v>
      </c>
      <c r="Q649" s="1">
        <f t="shared" si="117"/>
        <v>2003</v>
      </c>
      <c r="R649" s="1">
        <f t="shared" si="118"/>
        <v>7</v>
      </c>
      <c r="S649" s="1" t="str">
        <f t="shared" si="120"/>
        <v>Slow</v>
      </c>
      <c r="T649" s="1" t="str">
        <f t="shared" si="121"/>
        <v>Ok</v>
      </c>
      <c r="U649" s="1" t="b">
        <f t="shared" si="122"/>
        <v>0</v>
      </c>
      <c r="V649" s="1">
        <f t="shared" si="123"/>
        <v>0</v>
      </c>
      <c r="W649" s="1" t="str">
        <f>VLOOKUP(K649,Master!$G$8:$H$12,2,1)</f>
        <v>Slow</v>
      </c>
      <c r="X649" s="1" t="str">
        <f>HLOOKUP(K649,Master!$F$3:$J$4,2,1)</f>
        <v>Slow</v>
      </c>
      <c r="Y649" s="1" t="s">
        <v>611</v>
      </c>
      <c r="Z649" s="1" t="s">
        <v>833</v>
      </c>
      <c r="AA649" s="1">
        <f>SEARCH("(",Sheet7!A649,1)</f>
        <v>13</v>
      </c>
      <c r="AB649" s="1">
        <f>SEARCH(")",Sheet7!A649,1)</f>
        <v>17</v>
      </c>
      <c r="AC649" s="1" t="str">
        <f>MID(Sheet7!A649,SEARCH("(",Sheet7!A649,1)+1,SEARCH(")",Sheet7!A649,1)-SEARCH("(",Sheet7!A649,1)-1)</f>
        <v>Pak</v>
      </c>
      <c r="AD649" s="1">
        <f>SEARCH(" ",Sheet7!A649,1)</f>
        <v>6</v>
      </c>
      <c r="AE649" s="1" t="str">
        <f>LEFT(Sheet7!A649,SEARCH(" ",Sheet7!A649,1)-1)</f>
        <v>Saeed</v>
      </c>
      <c r="AF649" s="1" t="str">
        <f>MID(Sheet7!A649,SEARCH(" ",Sheet7!A649,1)+1,SEARCH("(",Sheet7!A649,1)-SEARCH(" ",Sheet7!A649,1)-2)</f>
        <v>Anwar</v>
      </c>
      <c r="AG649" s="1">
        <f t="shared" si="124"/>
        <v>5</v>
      </c>
      <c r="AH649" s="1" t="str">
        <f t="shared" si="125"/>
        <v>ANWAR</v>
      </c>
      <c r="AI649" s="1" t="str">
        <f t="shared" si="119"/>
        <v>Saeed Anwar belongs to Pakistan</v>
      </c>
    </row>
    <row r="650" spans="1:35" x14ac:dyDescent="0.3">
      <c r="A650" s="1">
        <v>649</v>
      </c>
      <c r="B650" s="2">
        <v>37683</v>
      </c>
      <c r="C650" t="s">
        <v>265</v>
      </c>
      <c r="D650" s="1">
        <v>134</v>
      </c>
      <c r="E650" s="1" t="s">
        <v>430</v>
      </c>
      <c r="F650" s="1">
        <v>188</v>
      </c>
      <c r="H650" s="1">
        <v>129</v>
      </c>
      <c r="I650" s="1">
        <v>11</v>
      </c>
      <c r="J650" s="1">
        <v>3</v>
      </c>
      <c r="K650" s="1">
        <v>103.87</v>
      </c>
      <c r="L650" s="1">
        <v>1</v>
      </c>
      <c r="M650" s="1" t="s">
        <v>436</v>
      </c>
      <c r="N650" s="1" t="s">
        <v>205</v>
      </c>
      <c r="O650" s="1">
        <f t="shared" si="115"/>
        <v>3</v>
      </c>
      <c r="P650" s="1">
        <f t="shared" si="116"/>
        <v>3</v>
      </c>
      <c r="Q650" s="1">
        <f t="shared" si="117"/>
        <v>2003</v>
      </c>
      <c r="R650" s="1">
        <f t="shared" si="118"/>
        <v>2</v>
      </c>
      <c r="S650" s="1" t="str">
        <f t="shared" si="120"/>
        <v>Ok</v>
      </c>
      <c r="T650" s="1" t="str">
        <f t="shared" si="121"/>
        <v>Ok</v>
      </c>
      <c r="U650" s="1" t="b">
        <f t="shared" si="122"/>
        <v>0</v>
      </c>
      <c r="V650" s="1">
        <f t="shared" si="123"/>
        <v>0</v>
      </c>
      <c r="W650" s="1" t="str">
        <f>VLOOKUP(K650,Master!$G$8:$H$12,2,1)</f>
        <v>Ok</v>
      </c>
      <c r="X650" s="1" t="str">
        <f>HLOOKUP(K650,Master!$F$3:$J$4,2,1)</f>
        <v>Ok</v>
      </c>
      <c r="Y650" s="1" t="s">
        <v>718</v>
      </c>
      <c r="Z650" s="1" t="s">
        <v>840</v>
      </c>
      <c r="AA650" s="1">
        <f>SEARCH("(",Sheet7!A650,1)</f>
        <v>19</v>
      </c>
      <c r="AB650" s="1">
        <f>SEARCH(")",Sheet7!A650,1)</f>
        <v>24</v>
      </c>
      <c r="AC650" s="1" t="str">
        <f>MID(Sheet7!A650,SEARCH("(",Sheet7!A650,1)+1,SEARCH(")",Sheet7!A650,1)-SEARCH("(",Sheet7!A650,1)-1)</f>
        <v>Neth</v>
      </c>
      <c r="AD650" s="1">
        <f>SEARCH(" ",Sheet7!A650,1)</f>
        <v>4</v>
      </c>
      <c r="AE650" s="1" t="str">
        <f>LEFT(Sheet7!A650,SEARCH(" ",Sheet7!A650,1)-1)</f>
        <v>KJJ</v>
      </c>
      <c r="AF650" s="1" t="str">
        <f>MID(Sheet7!A650,SEARCH(" ",Sheet7!A650,1)+1,SEARCH("(",Sheet7!A650,1)-SEARCH(" ",Sheet7!A650,1)-2)</f>
        <v>van Noortwijk</v>
      </c>
      <c r="AG650" s="1">
        <f t="shared" si="124"/>
        <v>13</v>
      </c>
      <c r="AH650" s="1" t="str">
        <f t="shared" si="125"/>
        <v>VAN NOORTWIJK</v>
      </c>
      <c r="AI650" s="1" t="e">
        <f t="shared" si="119"/>
        <v>#N/A</v>
      </c>
    </row>
    <row r="651" spans="1:35" x14ac:dyDescent="0.3">
      <c r="A651" s="1">
        <v>650</v>
      </c>
      <c r="B651" s="2">
        <v>37683</v>
      </c>
      <c r="C651" t="s">
        <v>66</v>
      </c>
      <c r="D651" s="1">
        <v>124</v>
      </c>
      <c r="E651" s="1" t="s">
        <v>432</v>
      </c>
      <c r="F651" s="1">
        <v>191</v>
      </c>
      <c r="H651" s="1">
        <v>129</v>
      </c>
      <c r="I651" s="1">
        <v>18</v>
      </c>
      <c r="J651" s="1">
        <v>0</v>
      </c>
      <c r="K651" s="1">
        <v>96.12</v>
      </c>
      <c r="L651" s="1">
        <v>1</v>
      </c>
      <c r="M651" s="1" t="s">
        <v>15</v>
      </c>
      <c r="N651" s="1" t="s">
        <v>278</v>
      </c>
      <c r="O651" s="1">
        <f t="shared" si="115"/>
        <v>3</v>
      </c>
      <c r="P651" s="1">
        <f t="shared" si="116"/>
        <v>3</v>
      </c>
      <c r="Q651" s="1">
        <f t="shared" si="117"/>
        <v>2003</v>
      </c>
      <c r="R651" s="1">
        <f t="shared" si="118"/>
        <v>2</v>
      </c>
      <c r="S651" s="1" t="str">
        <f t="shared" si="120"/>
        <v>Slow</v>
      </c>
      <c r="T651" s="1" t="str">
        <f t="shared" si="121"/>
        <v>Ok</v>
      </c>
      <c r="U651" s="1" t="b">
        <f t="shared" si="122"/>
        <v>0</v>
      </c>
      <c r="V651" s="1">
        <f t="shared" si="123"/>
        <v>0</v>
      </c>
      <c r="W651" s="1" t="str">
        <f>VLOOKUP(K651,Master!$G$8:$H$12,2,1)</f>
        <v>Slow</v>
      </c>
      <c r="X651" s="1" t="str">
        <f>HLOOKUP(K651,Master!$F$3:$J$4,2,1)</f>
        <v>Slow</v>
      </c>
      <c r="Y651" s="1" t="s">
        <v>664</v>
      </c>
      <c r="Z651" s="1" t="s">
        <v>835</v>
      </c>
      <c r="AA651" s="1">
        <f>SEARCH("(",Sheet7!A651,1)</f>
        <v>13</v>
      </c>
      <c r="AB651" s="1">
        <f>SEARCH(")",Sheet7!A651,1)</f>
        <v>16</v>
      </c>
      <c r="AC651" s="1" t="str">
        <f>MID(Sheet7!A651,SEARCH("(",Sheet7!A651,1)+1,SEARCH(")",Sheet7!A651,1)-SEARCH("(",Sheet7!A651,1)-1)</f>
        <v>SL</v>
      </c>
      <c r="AD651" s="1">
        <f>SEARCH(" ",Sheet7!A651,1)</f>
        <v>3</v>
      </c>
      <c r="AE651" s="1" t="str">
        <f>LEFT(Sheet7!A651,SEARCH(" ",Sheet7!A651,1)-1)</f>
        <v>MS</v>
      </c>
      <c r="AF651" s="1" t="str">
        <f>MID(Sheet7!A651,SEARCH(" ",Sheet7!A651,1)+1,SEARCH("(",Sheet7!A651,1)-SEARCH(" ",Sheet7!A651,1)-2)</f>
        <v>Atapattu</v>
      </c>
      <c r="AG651" s="1">
        <f t="shared" si="124"/>
        <v>8</v>
      </c>
      <c r="AH651" s="1" t="str">
        <f t="shared" si="125"/>
        <v>ATAPATTU</v>
      </c>
      <c r="AI651" s="1" t="str">
        <f t="shared" si="119"/>
        <v>MS Atapattu belongs to Sri Lanka</v>
      </c>
    </row>
    <row r="652" spans="1:35" x14ac:dyDescent="0.3">
      <c r="A652" s="1">
        <v>651</v>
      </c>
      <c r="B652" s="2">
        <v>37683</v>
      </c>
      <c r="C652" t="s">
        <v>305</v>
      </c>
      <c r="D652" s="1">
        <v>121</v>
      </c>
      <c r="E652" s="1" t="s">
        <v>432</v>
      </c>
      <c r="F652" s="1">
        <v>182</v>
      </c>
      <c r="H652" s="1">
        <v>142</v>
      </c>
      <c r="I652" s="1">
        <v>6</v>
      </c>
      <c r="J652" s="1">
        <v>4</v>
      </c>
      <c r="K652" s="1">
        <v>85.21</v>
      </c>
      <c r="L652" s="1">
        <v>1</v>
      </c>
      <c r="M652" s="1" t="s">
        <v>436</v>
      </c>
      <c r="N652" s="1" t="s">
        <v>205</v>
      </c>
      <c r="O652" s="1">
        <f t="shared" si="115"/>
        <v>3</v>
      </c>
      <c r="P652" s="1">
        <f t="shared" si="116"/>
        <v>3</v>
      </c>
      <c r="Q652" s="1">
        <f t="shared" si="117"/>
        <v>2003</v>
      </c>
      <c r="R652" s="1">
        <f t="shared" si="118"/>
        <v>2</v>
      </c>
      <c r="S652" s="1" t="str">
        <f t="shared" si="120"/>
        <v>Slow</v>
      </c>
      <c r="T652" s="1" t="str">
        <f t="shared" si="121"/>
        <v>Ok</v>
      </c>
      <c r="U652" s="1" t="b">
        <f t="shared" si="122"/>
        <v>0</v>
      </c>
      <c r="V652" s="1">
        <f t="shared" si="123"/>
        <v>0</v>
      </c>
      <c r="W652" s="1" t="str">
        <f>VLOOKUP(K652,Master!$G$8:$H$12,2,1)</f>
        <v>Slow</v>
      </c>
      <c r="X652" s="1" t="str">
        <f>HLOOKUP(K652,Master!$F$3:$J$4,2,1)</f>
        <v>Slow</v>
      </c>
      <c r="Y652" s="1" t="s">
        <v>719</v>
      </c>
      <c r="Z652" s="1" t="s">
        <v>840</v>
      </c>
      <c r="AA652" s="1">
        <f>SEARCH("(",Sheet7!A652,1)</f>
        <v>16</v>
      </c>
      <c r="AB652" s="1">
        <f>SEARCH(")",Sheet7!A652,1)</f>
        <v>21</v>
      </c>
      <c r="AC652" s="1" t="str">
        <f>MID(Sheet7!A652,SEARCH("(",Sheet7!A652,1)+1,SEARCH(")",Sheet7!A652,1)-SEARCH("(",Sheet7!A652,1)-1)</f>
        <v>Neth</v>
      </c>
      <c r="AD652" s="1">
        <f>SEARCH(" ",Sheet7!A652,1)</f>
        <v>3</v>
      </c>
      <c r="AE652" s="1" t="str">
        <f>LEFT(Sheet7!A652,SEARCH(" ",Sheet7!A652,1)-1)</f>
        <v>JF</v>
      </c>
      <c r="AF652" s="1" t="str">
        <f>MID(Sheet7!A652,SEARCH(" ",Sheet7!A652,1)+1,SEARCH("(",Sheet7!A652,1)-SEARCH(" ",Sheet7!A652,1)-2)</f>
        <v>Kloppenburg</v>
      </c>
      <c r="AG652" s="1">
        <f t="shared" si="124"/>
        <v>11</v>
      </c>
      <c r="AH652" s="1" t="str">
        <f t="shared" si="125"/>
        <v>KLOPPENBURG</v>
      </c>
      <c r="AI652" s="1" t="e">
        <f t="shared" si="119"/>
        <v>#N/A</v>
      </c>
    </row>
    <row r="653" spans="1:35" x14ac:dyDescent="0.3">
      <c r="A653" s="1">
        <v>652</v>
      </c>
      <c r="B653" s="2">
        <v>37684</v>
      </c>
      <c r="C653" t="s">
        <v>229</v>
      </c>
      <c r="D653" s="1">
        <v>119</v>
      </c>
      <c r="E653" s="1" t="s">
        <v>432</v>
      </c>
      <c r="F653" s="1">
        <v>175</v>
      </c>
      <c r="H653" s="1">
        <v>151</v>
      </c>
      <c r="I653" s="1">
        <v>8</v>
      </c>
      <c r="J653" s="1">
        <v>2</v>
      </c>
      <c r="K653" s="1">
        <v>78.8</v>
      </c>
      <c r="L653" s="1">
        <v>1</v>
      </c>
      <c r="M653" s="1" t="s">
        <v>434</v>
      </c>
      <c r="N653" s="1" t="s">
        <v>309</v>
      </c>
      <c r="O653" s="1">
        <f t="shared" si="115"/>
        <v>4</v>
      </c>
      <c r="P653" s="1">
        <f t="shared" si="116"/>
        <v>3</v>
      </c>
      <c r="Q653" s="1">
        <f t="shared" si="117"/>
        <v>2003</v>
      </c>
      <c r="R653" s="1">
        <f t="shared" si="118"/>
        <v>3</v>
      </c>
      <c r="S653" s="1" t="str">
        <f t="shared" si="120"/>
        <v>Slow</v>
      </c>
      <c r="T653" s="1" t="str">
        <f t="shared" si="121"/>
        <v>Ok</v>
      </c>
      <c r="U653" s="1" t="b">
        <f t="shared" si="122"/>
        <v>0</v>
      </c>
      <c r="V653" s="1">
        <f t="shared" si="123"/>
        <v>0</v>
      </c>
      <c r="W653" s="1" t="str">
        <f>VLOOKUP(K653,Master!$G$8:$H$12,2,1)</f>
        <v>Slow</v>
      </c>
      <c r="X653" s="1" t="str">
        <f>HLOOKUP(K653,Master!$F$3:$J$4,2,1)</f>
        <v>Slow</v>
      </c>
      <c r="Y653" s="1" t="s">
        <v>703</v>
      </c>
      <c r="Z653" s="1" t="s">
        <v>831</v>
      </c>
      <c r="AA653" s="1">
        <f>SEARCH("(",Sheet7!A653,1)</f>
        <v>10</v>
      </c>
      <c r="AB653" s="1">
        <f>SEARCH(")",Sheet7!A653,1)</f>
        <v>13</v>
      </c>
      <c r="AC653" s="1" t="str">
        <f>MID(Sheet7!A653,SEARCH("(",Sheet7!A653,1)+1,SEARCH(")",Sheet7!A653,1)-SEARCH("(",Sheet7!A653,1)-1)</f>
        <v>WI</v>
      </c>
      <c r="AD653" s="1">
        <f>SEARCH(" ",Sheet7!A653,1)</f>
        <v>3</v>
      </c>
      <c r="AE653" s="1" t="str">
        <f>LEFT(Sheet7!A653,SEARCH(" ",Sheet7!A653,1)-1)</f>
        <v>CH</v>
      </c>
      <c r="AF653" s="1" t="str">
        <f>MID(Sheet7!A653,SEARCH(" ",Sheet7!A653,1)+1,SEARCH("(",Sheet7!A653,1)-SEARCH(" ",Sheet7!A653,1)-2)</f>
        <v>Gayle</v>
      </c>
      <c r="AG653" s="1">
        <f t="shared" si="124"/>
        <v>5</v>
      </c>
      <c r="AH653" s="1" t="str">
        <f t="shared" si="125"/>
        <v>GAYLE</v>
      </c>
      <c r="AI653" s="1" t="str">
        <f t="shared" si="119"/>
        <v>CH Gayle belongs to West Indies</v>
      </c>
    </row>
    <row r="654" spans="1:35" x14ac:dyDescent="0.3">
      <c r="A654" s="1">
        <v>653</v>
      </c>
      <c r="B654" s="2">
        <v>37687</v>
      </c>
      <c r="C654" t="s">
        <v>225</v>
      </c>
      <c r="D654" s="1">
        <v>114</v>
      </c>
      <c r="E654" s="1" t="s">
        <v>432</v>
      </c>
      <c r="F654" s="1">
        <v>130</v>
      </c>
      <c r="H654" s="1">
        <v>109</v>
      </c>
      <c r="I654" s="1">
        <v>8</v>
      </c>
      <c r="J654" s="1">
        <v>4</v>
      </c>
      <c r="K654" s="1">
        <v>104.58</v>
      </c>
      <c r="L654" s="1">
        <v>1</v>
      </c>
      <c r="M654" s="1" t="s">
        <v>13</v>
      </c>
      <c r="N654" s="1" t="s">
        <v>33</v>
      </c>
      <c r="O654" s="1">
        <f t="shared" si="115"/>
        <v>7</v>
      </c>
      <c r="P654" s="1">
        <f t="shared" si="116"/>
        <v>3</v>
      </c>
      <c r="Q654" s="1">
        <f t="shared" si="117"/>
        <v>2003</v>
      </c>
      <c r="R654" s="1">
        <f t="shared" si="118"/>
        <v>6</v>
      </c>
      <c r="S654" s="1" t="str">
        <f t="shared" si="120"/>
        <v>Ok</v>
      </c>
      <c r="T654" s="1" t="str">
        <f t="shared" si="121"/>
        <v>Ok</v>
      </c>
      <c r="U654" s="1" t="b">
        <f t="shared" si="122"/>
        <v>0</v>
      </c>
      <c r="V654" s="1">
        <f t="shared" si="123"/>
        <v>0</v>
      </c>
      <c r="W654" s="1" t="str">
        <f>VLOOKUP(K654,Master!$G$8:$H$12,2,1)</f>
        <v>Ok</v>
      </c>
      <c r="X654" s="1" t="str">
        <f>HLOOKUP(K654,Master!$F$3:$J$4,2,1)</f>
        <v>Ok</v>
      </c>
      <c r="Y654" s="1" t="s">
        <v>650</v>
      </c>
      <c r="Z654" s="1" t="s">
        <v>834</v>
      </c>
      <c r="AA654" s="1">
        <f>SEARCH("(",Sheet7!A654,1)</f>
        <v>12</v>
      </c>
      <c r="AB654" s="1">
        <f>SEARCH(")",Sheet7!A654,1)</f>
        <v>16</v>
      </c>
      <c r="AC654" s="1" t="str">
        <f>MID(Sheet7!A654,SEARCH("(",Sheet7!A654,1)+1,SEARCH(")",Sheet7!A654,1)-SEARCH("(",Sheet7!A654,1)-1)</f>
        <v>Aus</v>
      </c>
      <c r="AD654" s="1">
        <f>SEARCH(" ",Sheet7!A654,1)</f>
        <v>3</v>
      </c>
      <c r="AE654" s="1" t="str">
        <f>LEFT(Sheet7!A654,SEARCH(" ",Sheet7!A654,1)-1)</f>
        <v>RT</v>
      </c>
      <c r="AF654" s="1" t="str">
        <f>MID(Sheet7!A654,SEARCH(" ",Sheet7!A654,1)+1,SEARCH("(",Sheet7!A654,1)-SEARCH(" ",Sheet7!A654,1)-2)</f>
        <v>Ponting</v>
      </c>
      <c r="AG654" s="1">
        <f t="shared" si="124"/>
        <v>7</v>
      </c>
      <c r="AH654" s="1" t="str">
        <f t="shared" si="125"/>
        <v>PONTING</v>
      </c>
      <c r="AI654" s="1" t="str">
        <f t="shared" si="119"/>
        <v>RT Ponting belongs to Australia</v>
      </c>
    </row>
    <row r="655" spans="1:35" x14ac:dyDescent="0.3">
      <c r="A655" s="1">
        <v>654</v>
      </c>
      <c r="B655" s="2">
        <v>37687</v>
      </c>
      <c r="C655" t="s">
        <v>218</v>
      </c>
      <c r="D655" s="1">
        <v>107</v>
      </c>
      <c r="E655" s="1" t="s">
        <v>430</v>
      </c>
      <c r="F655" s="1">
        <v>196</v>
      </c>
      <c r="H655" s="1">
        <v>120</v>
      </c>
      <c r="I655" s="1">
        <v>11</v>
      </c>
      <c r="J655" s="1">
        <v>2</v>
      </c>
      <c r="K655" s="1">
        <v>89.16</v>
      </c>
      <c r="L655" s="1">
        <v>2</v>
      </c>
      <c r="M655" s="1" t="s">
        <v>434</v>
      </c>
      <c r="N655" s="1" t="s">
        <v>269</v>
      </c>
      <c r="O655" s="1">
        <f t="shared" si="115"/>
        <v>7</v>
      </c>
      <c r="P655" s="1">
        <f t="shared" si="116"/>
        <v>3</v>
      </c>
      <c r="Q655" s="1">
        <f t="shared" si="117"/>
        <v>2003</v>
      </c>
      <c r="R655" s="1">
        <f t="shared" si="118"/>
        <v>6</v>
      </c>
      <c r="S655" s="1" t="str">
        <f t="shared" si="120"/>
        <v>Slow</v>
      </c>
      <c r="T655" s="1" t="str">
        <f t="shared" si="121"/>
        <v>Ok</v>
      </c>
      <c r="U655" s="1" t="b">
        <f t="shared" si="122"/>
        <v>0</v>
      </c>
      <c r="V655" s="1">
        <f t="shared" si="123"/>
        <v>0</v>
      </c>
      <c r="W655" s="1" t="str">
        <f>VLOOKUP(K655,Master!$G$8:$H$12,2,1)</f>
        <v>Slow</v>
      </c>
      <c r="X655" s="1" t="str">
        <f>HLOOKUP(K655,Master!$F$3:$J$4,2,1)</f>
        <v>Slow</v>
      </c>
      <c r="Y655" s="1" t="s">
        <v>665</v>
      </c>
      <c r="Z655" s="1" t="s">
        <v>4</v>
      </c>
      <c r="AA655" s="1">
        <f>SEARCH("(",Sheet7!A655,1)</f>
        <v>12</v>
      </c>
      <c r="AB655" s="1">
        <f>SEARCH(")",Sheet7!A655,1)</f>
        <v>18</v>
      </c>
      <c r="AC655" s="1" t="str">
        <f>MID(Sheet7!A655,SEARCH("(",Sheet7!A655,1)+1,SEARCH(")",Sheet7!A655,1)-SEARCH("(",Sheet7!A655,1)-1)</f>
        <v>India</v>
      </c>
      <c r="AD655" s="1">
        <f>SEARCH(" ",Sheet7!A655,1)</f>
        <v>3</v>
      </c>
      <c r="AE655" s="1" t="str">
        <f>LEFT(Sheet7!A655,SEARCH(" ",Sheet7!A655,1)-1)</f>
        <v>SC</v>
      </c>
      <c r="AF655" s="1" t="str">
        <f>MID(Sheet7!A655,SEARCH(" ",Sheet7!A655,1)+1,SEARCH("(",Sheet7!A655,1)-SEARCH(" ",Sheet7!A655,1)-2)</f>
        <v>Ganguly</v>
      </c>
      <c r="AG655" s="1">
        <f t="shared" si="124"/>
        <v>7</v>
      </c>
      <c r="AH655" s="1" t="str">
        <f t="shared" si="125"/>
        <v>GANGULY</v>
      </c>
      <c r="AI655" s="1" t="e">
        <f t="shared" si="119"/>
        <v>#N/A</v>
      </c>
    </row>
    <row r="656" spans="1:35" x14ac:dyDescent="0.3">
      <c r="A656" s="1">
        <v>655</v>
      </c>
      <c r="B656" s="2">
        <v>37688</v>
      </c>
      <c r="C656" t="s">
        <v>73</v>
      </c>
      <c r="D656" s="1">
        <v>102</v>
      </c>
      <c r="E656" s="1" t="s">
        <v>430</v>
      </c>
      <c r="F656" s="1">
        <v>187</v>
      </c>
      <c r="H656" s="1">
        <v>122</v>
      </c>
      <c r="I656" s="1">
        <v>11</v>
      </c>
      <c r="J656" s="1">
        <v>0</v>
      </c>
      <c r="K656" s="1">
        <v>83.6</v>
      </c>
      <c r="L656" s="1">
        <v>2</v>
      </c>
      <c r="M656" s="1" t="s">
        <v>7</v>
      </c>
      <c r="N656" s="1" t="s">
        <v>205</v>
      </c>
      <c r="O656" s="1">
        <f t="shared" si="115"/>
        <v>8</v>
      </c>
      <c r="P656" s="1">
        <f t="shared" si="116"/>
        <v>3</v>
      </c>
      <c r="Q656" s="1">
        <f t="shared" si="117"/>
        <v>2003</v>
      </c>
      <c r="R656" s="1">
        <f t="shared" si="118"/>
        <v>7</v>
      </c>
      <c r="S656" s="1" t="str">
        <f t="shared" si="120"/>
        <v>Slow</v>
      </c>
      <c r="T656" s="1" t="str">
        <f t="shared" si="121"/>
        <v>Ok</v>
      </c>
      <c r="U656" s="1" t="b">
        <f t="shared" si="122"/>
        <v>0</v>
      </c>
      <c r="V656" s="1">
        <f t="shared" si="123"/>
        <v>0</v>
      </c>
      <c r="W656" s="1" t="str">
        <f>VLOOKUP(K656,Master!$G$8:$H$12,2,1)</f>
        <v>Slow</v>
      </c>
      <c r="X656" s="1" t="str">
        <f>HLOOKUP(K656,Master!$F$3:$J$4,2,1)</f>
        <v>Slow</v>
      </c>
      <c r="Y656" s="1" t="s">
        <v>649</v>
      </c>
      <c r="Z656" s="1" t="s">
        <v>832</v>
      </c>
      <c r="AA656" s="1">
        <f>SEARCH("(",Sheet7!A656,1)</f>
        <v>10</v>
      </c>
      <c r="AB656" s="1">
        <f>SEARCH(")",Sheet7!A656,1)</f>
        <v>13</v>
      </c>
      <c r="AC656" s="1" t="str">
        <f>MID(Sheet7!A656,SEARCH("(",Sheet7!A656,1)+1,SEARCH(")",Sheet7!A656,1)-SEARCH("(",Sheet7!A656,1)-1)</f>
        <v>NZ</v>
      </c>
      <c r="AD656" s="1">
        <f>SEARCH(" ",Sheet7!A656,1)</f>
        <v>3</v>
      </c>
      <c r="AE656" s="1" t="str">
        <f>LEFT(Sheet7!A656,SEARCH(" ",Sheet7!A656,1)-1)</f>
        <v>NJ</v>
      </c>
      <c r="AF656" s="1" t="str">
        <f>MID(Sheet7!A656,SEARCH(" ",Sheet7!A656,1)+1,SEARCH("(",Sheet7!A656,1)-SEARCH(" ",Sheet7!A656,1)-2)</f>
        <v>Astle</v>
      </c>
      <c r="AG656" s="1">
        <f t="shared" si="124"/>
        <v>5</v>
      </c>
      <c r="AH656" s="1" t="str">
        <f t="shared" si="125"/>
        <v>ASTLE</v>
      </c>
      <c r="AI656" s="1" t="str">
        <f t="shared" si="119"/>
        <v>NJ Astle belongs to New Zealand</v>
      </c>
    </row>
    <row r="657" spans="1:35" x14ac:dyDescent="0.3">
      <c r="A657" s="1">
        <v>656</v>
      </c>
      <c r="B657" s="2">
        <v>37695</v>
      </c>
      <c r="C657" t="s">
        <v>66</v>
      </c>
      <c r="D657" s="1">
        <v>103</v>
      </c>
      <c r="E657" s="1" t="s">
        <v>430</v>
      </c>
      <c r="F657" s="1">
        <v>207</v>
      </c>
      <c r="H657" s="1">
        <v>127</v>
      </c>
      <c r="I657" s="1">
        <v>7</v>
      </c>
      <c r="J657" s="1">
        <v>0</v>
      </c>
      <c r="K657" s="1">
        <v>81.099999999999994</v>
      </c>
      <c r="L657" s="1">
        <v>1</v>
      </c>
      <c r="M657" s="1" t="s">
        <v>7</v>
      </c>
      <c r="N657" s="1" t="s">
        <v>58</v>
      </c>
      <c r="O657" s="1">
        <f t="shared" si="115"/>
        <v>15</v>
      </c>
      <c r="P657" s="1">
        <f t="shared" si="116"/>
        <v>3</v>
      </c>
      <c r="Q657" s="1">
        <f t="shared" si="117"/>
        <v>2003</v>
      </c>
      <c r="R657" s="1">
        <f t="shared" si="118"/>
        <v>7</v>
      </c>
      <c r="S657" s="1" t="str">
        <f t="shared" si="120"/>
        <v>Slow</v>
      </c>
      <c r="T657" s="1" t="str">
        <f t="shared" si="121"/>
        <v>Ok</v>
      </c>
      <c r="U657" s="1" t="b">
        <f t="shared" si="122"/>
        <v>0</v>
      </c>
      <c r="V657" s="1">
        <f t="shared" si="123"/>
        <v>0</v>
      </c>
      <c r="W657" s="1" t="str">
        <f>VLOOKUP(K657,Master!$G$8:$H$12,2,1)</f>
        <v>Slow</v>
      </c>
      <c r="X657" s="1" t="str">
        <f>HLOOKUP(K657,Master!$F$3:$J$4,2,1)</f>
        <v>Slow</v>
      </c>
      <c r="Y657" s="1" t="s">
        <v>664</v>
      </c>
      <c r="Z657" s="1" t="s">
        <v>835</v>
      </c>
      <c r="AA657" s="1">
        <f>SEARCH("(",Sheet7!A657,1)</f>
        <v>13</v>
      </c>
      <c r="AB657" s="1">
        <f>SEARCH(")",Sheet7!A657,1)</f>
        <v>16</v>
      </c>
      <c r="AC657" s="1" t="str">
        <f>MID(Sheet7!A657,SEARCH("(",Sheet7!A657,1)+1,SEARCH(")",Sheet7!A657,1)-SEARCH("(",Sheet7!A657,1)-1)</f>
        <v>SL</v>
      </c>
      <c r="AD657" s="1">
        <f>SEARCH(" ",Sheet7!A657,1)</f>
        <v>3</v>
      </c>
      <c r="AE657" s="1" t="str">
        <f>LEFT(Sheet7!A657,SEARCH(" ",Sheet7!A657,1)-1)</f>
        <v>MS</v>
      </c>
      <c r="AF657" s="1" t="str">
        <f>MID(Sheet7!A657,SEARCH(" ",Sheet7!A657,1)+1,SEARCH("(",Sheet7!A657,1)-SEARCH(" ",Sheet7!A657,1)-2)</f>
        <v>Atapattu</v>
      </c>
      <c r="AG657" s="1">
        <f t="shared" si="124"/>
        <v>8</v>
      </c>
      <c r="AH657" s="1" t="str">
        <f t="shared" si="125"/>
        <v>ATAPATTU</v>
      </c>
      <c r="AI657" s="1" t="str">
        <f t="shared" si="119"/>
        <v>MS Atapattu belongs to Sri Lanka</v>
      </c>
    </row>
    <row r="658" spans="1:35" x14ac:dyDescent="0.3">
      <c r="A658" s="1">
        <v>657</v>
      </c>
      <c r="B658" s="2">
        <v>37700</v>
      </c>
      <c r="C658" t="s">
        <v>218</v>
      </c>
      <c r="D658" s="1">
        <v>111</v>
      </c>
      <c r="E658" s="1" t="s">
        <v>430</v>
      </c>
      <c r="F658" s="1">
        <v>140</v>
      </c>
      <c r="H658" s="1">
        <v>114</v>
      </c>
      <c r="I658" s="1">
        <v>5</v>
      </c>
      <c r="J658" s="1">
        <v>5</v>
      </c>
      <c r="K658" s="1">
        <v>97.36</v>
      </c>
      <c r="L658" s="1">
        <v>1</v>
      </c>
      <c r="M658" s="1" t="s">
        <v>434</v>
      </c>
      <c r="N658" s="1" t="s">
        <v>278</v>
      </c>
      <c r="O658" s="1">
        <f t="shared" si="115"/>
        <v>20</v>
      </c>
      <c r="P658" s="1">
        <f t="shared" si="116"/>
        <v>3</v>
      </c>
      <c r="Q658" s="1">
        <f t="shared" si="117"/>
        <v>2003</v>
      </c>
      <c r="R658" s="1">
        <f t="shared" si="118"/>
        <v>5</v>
      </c>
      <c r="S658" s="1" t="str">
        <f t="shared" si="120"/>
        <v>Slow</v>
      </c>
      <c r="T658" s="1" t="str">
        <f t="shared" si="121"/>
        <v>Ok</v>
      </c>
      <c r="U658" s="1" t="b">
        <f t="shared" si="122"/>
        <v>0</v>
      </c>
      <c r="V658" s="1">
        <f t="shared" si="123"/>
        <v>0</v>
      </c>
      <c r="W658" s="1" t="str">
        <f>VLOOKUP(K658,Master!$G$8:$H$12,2,1)</f>
        <v>Slow</v>
      </c>
      <c r="X658" s="1" t="str">
        <f>HLOOKUP(K658,Master!$F$3:$J$4,2,1)</f>
        <v>Slow</v>
      </c>
      <c r="Y658" s="1" t="s">
        <v>665</v>
      </c>
      <c r="Z658" s="1" t="s">
        <v>4</v>
      </c>
      <c r="AA658" s="1">
        <f>SEARCH("(",Sheet7!A658,1)</f>
        <v>12</v>
      </c>
      <c r="AB658" s="1">
        <f>SEARCH(")",Sheet7!A658,1)</f>
        <v>18</v>
      </c>
      <c r="AC658" s="1" t="str">
        <f>MID(Sheet7!A658,SEARCH("(",Sheet7!A658,1)+1,SEARCH(")",Sheet7!A658,1)-SEARCH("(",Sheet7!A658,1)-1)</f>
        <v>India</v>
      </c>
      <c r="AD658" s="1">
        <f>SEARCH(" ",Sheet7!A658,1)</f>
        <v>3</v>
      </c>
      <c r="AE658" s="1" t="str">
        <f>LEFT(Sheet7!A658,SEARCH(" ",Sheet7!A658,1)-1)</f>
        <v>SC</v>
      </c>
      <c r="AF658" s="1" t="str">
        <f>MID(Sheet7!A658,SEARCH(" ",Sheet7!A658,1)+1,SEARCH("(",Sheet7!A658,1)-SEARCH(" ",Sheet7!A658,1)-2)</f>
        <v>Ganguly</v>
      </c>
      <c r="AG658" s="1">
        <f t="shared" si="124"/>
        <v>7</v>
      </c>
      <c r="AH658" s="1" t="str">
        <f t="shared" si="125"/>
        <v>GANGULY</v>
      </c>
      <c r="AI658" s="1" t="e">
        <f t="shared" si="119"/>
        <v>#N/A</v>
      </c>
    </row>
    <row r="659" spans="1:35" x14ac:dyDescent="0.3">
      <c r="A659" s="1">
        <v>658</v>
      </c>
      <c r="B659" s="2">
        <v>37703</v>
      </c>
      <c r="C659" t="s">
        <v>225</v>
      </c>
      <c r="D659" s="1">
        <v>140</v>
      </c>
      <c r="E659" s="1" t="s">
        <v>430</v>
      </c>
      <c r="F659" s="1">
        <v>138</v>
      </c>
      <c r="H659" s="1">
        <v>121</v>
      </c>
      <c r="I659" s="1">
        <v>4</v>
      </c>
      <c r="J659" s="1">
        <v>8</v>
      </c>
      <c r="K659" s="1">
        <v>115.7</v>
      </c>
      <c r="L659" s="1">
        <v>1</v>
      </c>
      <c r="M659" s="1" t="s">
        <v>4</v>
      </c>
      <c r="N659" s="1" t="s">
        <v>28</v>
      </c>
      <c r="O659" s="1">
        <f t="shared" si="115"/>
        <v>23</v>
      </c>
      <c r="P659" s="1">
        <f t="shared" si="116"/>
        <v>3</v>
      </c>
      <c r="Q659" s="1">
        <f t="shared" si="117"/>
        <v>2003</v>
      </c>
      <c r="R659" s="1">
        <f t="shared" si="118"/>
        <v>1</v>
      </c>
      <c r="S659" s="1" t="str">
        <f t="shared" si="120"/>
        <v>Ok</v>
      </c>
      <c r="T659" s="1" t="str">
        <f t="shared" si="121"/>
        <v>Ok</v>
      </c>
      <c r="U659" s="1" t="b">
        <f t="shared" si="122"/>
        <v>1</v>
      </c>
      <c r="V659" s="1">
        <f t="shared" si="123"/>
        <v>1</v>
      </c>
      <c r="W659" s="1" t="str">
        <f>VLOOKUP(K659,Master!$G$8:$H$12,2,1)</f>
        <v>Ok</v>
      </c>
      <c r="X659" s="1" t="str">
        <f>HLOOKUP(K659,Master!$F$3:$J$4,2,1)</f>
        <v>Ok</v>
      </c>
      <c r="Y659" s="1" t="s">
        <v>650</v>
      </c>
      <c r="Z659" s="1" t="s">
        <v>834</v>
      </c>
      <c r="AA659" s="1">
        <f>SEARCH("(",Sheet7!A659,1)</f>
        <v>12</v>
      </c>
      <c r="AB659" s="1">
        <f>SEARCH(")",Sheet7!A659,1)</f>
        <v>16</v>
      </c>
      <c r="AC659" s="1" t="str">
        <f>MID(Sheet7!A659,SEARCH("(",Sheet7!A659,1)+1,SEARCH(")",Sheet7!A659,1)-SEARCH("(",Sheet7!A659,1)-1)</f>
        <v>Aus</v>
      </c>
      <c r="AD659" s="1">
        <f>SEARCH(" ",Sheet7!A659,1)</f>
        <v>3</v>
      </c>
      <c r="AE659" s="1" t="str">
        <f>LEFT(Sheet7!A659,SEARCH(" ",Sheet7!A659,1)-1)</f>
        <v>RT</v>
      </c>
      <c r="AF659" s="1" t="str">
        <f>MID(Sheet7!A659,SEARCH(" ",Sheet7!A659,1)+1,SEARCH("(",Sheet7!A659,1)-SEARCH(" ",Sheet7!A659,1)-2)</f>
        <v>Ponting</v>
      </c>
      <c r="AG659" s="1">
        <f t="shared" si="124"/>
        <v>7</v>
      </c>
      <c r="AH659" s="1" t="str">
        <f t="shared" si="125"/>
        <v>PONTING</v>
      </c>
      <c r="AI659" s="1" t="str">
        <f t="shared" si="119"/>
        <v>RT Ponting belongs to Australia</v>
      </c>
    </row>
    <row r="660" spans="1:35" x14ac:dyDescent="0.3">
      <c r="A660" s="1">
        <v>659</v>
      </c>
      <c r="B660" s="2">
        <v>37715</v>
      </c>
      <c r="C660" t="s">
        <v>260</v>
      </c>
      <c r="D660" s="1">
        <v>100</v>
      </c>
      <c r="E660" s="1" t="s">
        <v>430</v>
      </c>
      <c r="F660" s="1">
        <v>140</v>
      </c>
      <c r="H660" s="1">
        <v>111</v>
      </c>
      <c r="I660" s="1">
        <v>9</v>
      </c>
      <c r="J660" s="1">
        <v>0</v>
      </c>
      <c r="K660" s="1">
        <v>90.09</v>
      </c>
      <c r="L660" s="1">
        <v>1</v>
      </c>
      <c r="M660" s="1" t="s">
        <v>9</v>
      </c>
      <c r="N660" s="1" t="s">
        <v>14</v>
      </c>
      <c r="O660" s="1">
        <f t="shared" si="115"/>
        <v>4</v>
      </c>
      <c r="P660" s="1">
        <f t="shared" si="116"/>
        <v>4</v>
      </c>
      <c r="Q660" s="1">
        <f t="shared" si="117"/>
        <v>2003</v>
      </c>
      <c r="R660" s="1">
        <f t="shared" si="118"/>
        <v>6</v>
      </c>
      <c r="S660" s="1" t="str">
        <f t="shared" si="120"/>
        <v>Slow</v>
      </c>
      <c r="T660" s="1" t="str">
        <f t="shared" si="121"/>
        <v>Ok</v>
      </c>
      <c r="U660" s="1" t="b">
        <f t="shared" si="122"/>
        <v>0</v>
      </c>
      <c r="V660" s="1">
        <f t="shared" si="123"/>
        <v>0</v>
      </c>
      <c r="W660" s="1" t="str">
        <f>VLOOKUP(K660,Master!$G$8:$H$12,2,1)</f>
        <v>Slow</v>
      </c>
      <c r="X660" s="1" t="str">
        <f>HLOOKUP(K660,Master!$F$3:$J$4,2,1)</f>
        <v>Slow</v>
      </c>
      <c r="Y660" s="1" t="s">
        <v>720</v>
      </c>
      <c r="Z660" s="1" t="s">
        <v>835</v>
      </c>
      <c r="AA660" s="1">
        <f>SEARCH("(",Sheet7!A660,1)</f>
        <v>15</v>
      </c>
      <c r="AB660" s="1">
        <f>SEARCH(")",Sheet7!A660,1)</f>
        <v>18</v>
      </c>
      <c r="AC660" s="1" t="str">
        <f>MID(Sheet7!A660,SEARCH("(",Sheet7!A660,1)+1,SEARCH(")",Sheet7!A660,1)-SEARCH("(",Sheet7!A660,1)-1)</f>
        <v>SL</v>
      </c>
      <c r="AD660" s="1">
        <f>SEARCH(" ",Sheet7!A660,1)</f>
        <v>3</v>
      </c>
      <c r="AE660" s="1" t="str">
        <f>LEFT(Sheet7!A660,SEARCH(" ",Sheet7!A660,1)-1)</f>
        <v>KC</v>
      </c>
      <c r="AF660" s="1" t="str">
        <f>MID(Sheet7!A660,SEARCH(" ",Sheet7!A660,1)+1,SEARCH("(",Sheet7!A660,1)-SEARCH(" ",Sheet7!A660,1)-2)</f>
        <v>Sangakkara</v>
      </c>
      <c r="AG660" s="1">
        <f t="shared" si="124"/>
        <v>10</v>
      </c>
      <c r="AH660" s="1" t="str">
        <f t="shared" si="125"/>
        <v>SANGAKKARA</v>
      </c>
      <c r="AI660" s="1" t="str">
        <f t="shared" si="119"/>
        <v>KC Sangakkara belongs to Sri Lanka</v>
      </c>
    </row>
    <row r="661" spans="1:35" x14ac:dyDescent="0.3">
      <c r="A661" s="1">
        <v>660</v>
      </c>
      <c r="B661" s="2">
        <v>37716</v>
      </c>
      <c r="C661" t="s">
        <v>426</v>
      </c>
      <c r="D661" s="1">
        <v>100</v>
      </c>
      <c r="E661" s="1" t="s">
        <v>432</v>
      </c>
      <c r="F661" s="1">
        <v>181</v>
      </c>
      <c r="H661" s="1">
        <v>140</v>
      </c>
      <c r="I661" s="1">
        <v>7</v>
      </c>
      <c r="J661" s="1">
        <v>2</v>
      </c>
      <c r="K661" s="1">
        <v>71.42</v>
      </c>
      <c r="L661" s="1">
        <v>2</v>
      </c>
      <c r="M661" s="1" t="s">
        <v>434</v>
      </c>
      <c r="N661" s="1" t="s">
        <v>14</v>
      </c>
      <c r="O661" s="1">
        <f t="shared" si="115"/>
        <v>5</v>
      </c>
      <c r="P661" s="1">
        <f t="shared" si="116"/>
        <v>4</v>
      </c>
      <c r="Q661" s="1">
        <f t="shared" si="117"/>
        <v>2003</v>
      </c>
      <c r="R661" s="1">
        <f t="shared" si="118"/>
        <v>7</v>
      </c>
      <c r="S661" s="1" t="str">
        <f t="shared" si="120"/>
        <v>Slow</v>
      </c>
      <c r="T661" s="1" t="str">
        <f t="shared" si="121"/>
        <v>Ok</v>
      </c>
      <c r="U661" s="1" t="b">
        <f t="shared" si="122"/>
        <v>0</v>
      </c>
      <c r="V661" s="1">
        <f t="shared" si="123"/>
        <v>0</v>
      </c>
      <c r="W661" s="1" t="str">
        <f>VLOOKUP(K661,Master!$G$8:$H$12,2,1)</f>
        <v>Slow</v>
      </c>
      <c r="X661" s="1" t="str">
        <f>HLOOKUP(K661,Master!$F$3:$J$4,2,1)</f>
        <v>Slow</v>
      </c>
      <c r="Y661" s="1" t="s">
        <v>721</v>
      </c>
      <c r="Z661" s="1" t="s">
        <v>836</v>
      </c>
      <c r="AA661" s="1">
        <f>SEARCH("(",Sheet7!A661,1)</f>
        <v>14</v>
      </c>
      <c r="AB661" s="1">
        <f>SEARCH(")",Sheet7!A661,1)</f>
        <v>18</v>
      </c>
      <c r="AC661" s="1" t="str">
        <f>MID(Sheet7!A661,SEARCH("(",Sheet7!A661,1)+1,SEARCH(")",Sheet7!A661,1)-SEARCH("(",Sheet7!A661,1)-1)</f>
        <v>Zim</v>
      </c>
      <c r="AD661" s="1">
        <f>SEARCH(" ",Sheet7!A661,1)</f>
        <v>3</v>
      </c>
      <c r="AE661" s="1" t="str">
        <f>LEFT(Sheet7!A661,SEARCH(" ",Sheet7!A661,1)-1)</f>
        <v>DA</v>
      </c>
      <c r="AF661" s="1" t="str">
        <f>MID(Sheet7!A661,SEARCH(" ",Sheet7!A661,1)+1,SEARCH("(",Sheet7!A661,1)-SEARCH(" ",Sheet7!A661,1)-2)</f>
        <v>Marillier</v>
      </c>
      <c r="AG661" s="1">
        <f t="shared" si="124"/>
        <v>9</v>
      </c>
      <c r="AH661" s="1" t="str">
        <f t="shared" si="125"/>
        <v>MARILLIER</v>
      </c>
      <c r="AI661" s="1" t="e">
        <f t="shared" si="119"/>
        <v>#N/A</v>
      </c>
    </row>
    <row r="662" spans="1:35" x14ac:dyDescent="0.3">
      <c r="A662" s="1">
        <v>661</v>
      </c>
      <c r="B662" s="2">
        <v>37717</v>
      </c>
      <c r="C662" t="s">
        <v>260</v>
      </c>
      <c r="D662" s="1">
        <v>103</v>
      </c>
      <c r="E662" s="1" t="s">
        <v>430</v>
      </c>
      <c r="F662" s="1">
        <v>137</v>
      </c>
      <c r="H662" s="1">
        <v>108</v>
      </c>
      <c r="I662" s="1">
        <v>9</v>
      </c>
      <c r="J662" s="1">
        <v>0</v>
      </c>
      <c r="K662" s="1">
        <v>95.37</v>
      </c>
      <c r="L662" s="1">
        <v>1</v>
      </c>
      <c r="M662" s="1" t="s">
        <v>434</v>
      </c>
      <c r="N662" s="1" t="s">
        <v>14</v>
      </c>
      <c r="O662" s="1">
        <f t="shared" si="115"/>
        <v>6</v>
      </c>
      <c r="P662" s="1">
        <f t="shared" si="116"/>
        <v>4</v>
      </c>
      <c r="Q662" s="1">
        <f t="shared" si="117"/>
        <v>2003</v>
      </c>
      <c r="R662" s="1">
        <f t="shared" si="118"/>
        <v>1</v>
      </c>
      <c r="S662" s="1" t="str">
        <f t="shared" si="120"/>
        <v>Slow</v>
      </c>
      <c r="T662" s="1" t="str">
        <f t="shared" si="121"/>
        <v>Ok</v>
      </c>
      <c r="U662" s="1" t="b">
        <f t="shared" si="122"/>
        <v>0</v>
      </c>
      <c r="V662" s="1">
        <f t="shared" si="123"/>
        <v>0</v>
      </c>
      <c r="W662" s="1" t="str">
        <f>VLOOKUP(K662,Master!$G$8:$H$12,2,1)</f>
        <v>Slow</v>
      </c>
      <c r="X662" s="1" t="str">
        <f>HLOOKUP(K662,Master!$F$3:$J$4,2,1)</f>
        <v>Slow</v>
      </c>
      <c r="Y662" s="1" t="s">
        <v>720</v>
      </c>
      <c r="Z662" s="1" t="s">
        <v>835</v>
      </c>
      <c r="AA662" s="1">
        <f>SEARCH("(",Sheet7!A662,1)</f>
        <v>15</v>
      </c>
      <c r="AB662" s="1">
        <f>SEARCH(")",Sheet7!A662,1)</f>
        <v>18</v>
      </c>
      <c r="AC662" s="1" t="str">
        <f>MID(Sheet7!A662,SEARCH("(",Sheet7!A662,1)+1,SEARCH(")",Sheet7!A662,1)-SEARCH("(",Sheet7!A662,1)-1)</f>
        <v>SL</v>
      </c>
      <c r="AD662" s="1">
        <f>SEARCH(" ",Sheet7!A662,1)</f>
        <v>3</v>
      </c>
      <c r="AE662" s="1" t="str">
        <f>LEFT(Sheet7!A662,SEARCH(" ",Sheet7!A662,1)-1)</f>
        <v>KC</v>
      </c>
      <c r="AF662" s="1" t="str">
        <f>MID(Sheet7!A662,SEARCH(" ",Sheet7!A662,1)+1,SEARCH("(",Sheet7!A662,1)-SEARCH(" ",Sheet7!A662,1)-2)</f>
        <v>Sangakkara</v>
      </c>
      <c r="AG662" s="1">
        <f t="shared" si="124"/>
        <v>10</v>
      </c>
      <c r="AH662" s="1" t="str">
        <f t="shared" si="125"/>
        <v>SANGAKKARA</v>
      </c>
      <c r="AI662" s="1" t="str">
        <f t="shared" si="119"/>
        <v>KC Sangakkara belongs to Sri Lanka</v>
      </c>
    </row>
    <row r="663" spans="1:35" x14ac:dyDescent="0.3">
      <c r="A663" s="1">
        <v>662</v>
      </c>
      <c r="B663" s="2">
        <v>37722</v>
      </c>
      <c r="C663" t="s">
        <v>256</v>
      </c>
      <c r="D663" s="1">
        <v>102</v>
      </c>
      <c r="E663" s="1" t="s">
        <v>430</v>
      </c>
      <c r="F663" s="1">
        <v>99</v>
      </c>
      <c r="H663" s="1">
        <v>85</v>
      </c>
      <c r="I663" s="1">
        <v>9</v>
      </c>
      <c r="J663" s="1">
        <v>4</v>
      </c>
      <c r="K663" s="1">
        <v>120</v>
      </c>
      <c r="L663" s="1">
        <v>1</v>
      </c>
      <c r="M663" s="1" t="s">
        <v>47</v>
      </c>
      <c r="N663" s="1" t="s">
        <v>19</v>
      </c>
      <c r="O663" s="1">
        <f t="shared" si="115"/>
        <v>11</v>
      </c>
      <c r="P663" s="1">
        <f t="shared" si="116"/>
        <v>4</v>
      </c>
      <c r="Q663" s="1">
        <f t="shared" si="117"/>
        <v>2003</v>
      </c>
      <c r="R663" s="1">
        <f t="shared" si="118"/>
        <v>6</v>
      </c>
      <c r="S663" s="1" t="str">
        <f t="shared" si="120"/>
        <v>Ok</v>
      </c>
      <c r="T663" s="1" t="str">
        <f t="shared" si="121"/>
        <v>Ok</v>
      </c>
      <c r="U663" s="1" t="b">
        <f t="shared" si="122"/>
        <v>0</v>
      </c>
      <c r="V663" s="1">
        <f t="shared" si="123"/>
        <v>0</v>
      </c>
      <c r="W663" s="1" t="str">
        <f>VLOOKUP(K663,Master!$G$8:$H$12,2,1)</f>
        <v>Ok</v>
      </c>
      <c r="X663" s="1" t="str">
        <f>HLOOKUP(K663,Master!$F$3:$J$4,2,1)</f>
        <v>Ok</v>
      </c>
      <c r="Y663" s="1" t="s">
        <v>722</v>
      </c>
      <c r="Z663" s="1" t="s">
        <v>4</v>
      </c>
      <c r="AA663" s="1">
        <f>SEARCH("(",Sheet7!A663,1)</f>
        <v>14</v>
      </c>
      <c r="AB663" s="1">
        <f>SEARCH(")",Sheet7!A663,1)</f>
        <v>20</v>
      </c>
      <c r="AC663" s="1" t="str">
        <f>MID(Sheet7!A663,SEARCH("(",Sheet7!A663,1)+1,SEARCH(")",Sheet7!A663,1)-SEARCH("(",Sheet7!A663,1)-1)</f>
        <v>India</v>
      </c>
      <c r="AD663" s="1">
        <f>SEARCH(" ",Sheet7!A663,1)</f>
        <v>7</v>
      </c>
      <c r="AE663" s="1" t="str">
        <f>LEFT(Sheet7!A663,SEARCH(" ",Sheet7!A663,1)-1)</f>
        <v>Yuvraj</v>
      </c>
      <c r="AF663" s="1" t="str">
        <f>MID(Sheet7!A663,SEARCH(" ",Sheet7!A663,1)+1,SEARCH("(",Sheet7!A663,1)-SEARCH(" ",Sheet7!A663,1)-2)</f>
        <v>Singh</v>
      </c>
      <c r="AG663" s="1">
        <f t="shared" si="124"/>
        <v>5</v>
      </c>
      <c r="AH663" s="1" t="str">
        <f t="shared" si="125"/>
        <v>SINGH</v>
      </c>
      <c r="AI663" s="1" t="e">
        <f t="shared" si="119"/>
        <v>#N/A</v>
      </c>
    </row>
    <row r="664" spans="1:35" x14ac:dyDescent="0.3">
      <c r="A664" s="1">
        <v>663</v>
      </c>
      <c r="B664" s="2">
        <v>37771</v>
      </c>
      <c r="C664" t="s">
        <v>146</v>
      </c>
      <c r="D664" s="1">
        <v>125</v>
      </c>
      <c r="E664" s="1" t="s">
        <v>430</v>
      </c>
      <c r="F664" s="1" t="s">
        <v>214</v>
      </c>
      <c r="H664" s="1">
        <v>140</v>
      </c>
      <c r="I664" s="1">
        <v>5</v>
      </c>
      <c r="J664" s="1">
        <v>6</v>
      </c>
      <c r="K664" s="1">
        <v>89.28</v>
      </c>
      <c r="L664" s="1">
        <v>2</v>
      </c>
      <c r="M664" s="1" t="s">
        <v>18</v>
      </c>
      <c r="N664" s="1" t="s">
        <v>207</v>
      </c>
      <c r="O664" s="1">
        <f t="shared" si="115"/>
        <v>30</v>
      </c>
      <c r="P664" s="1">
        <f t="shared" si="116"/>
        <v>5</v>
      </c>
      <c r="Q664" s="1">
        <f t="shared" si="117"/>
        <v>2003</v>
      </c>
      <c r="R664" s="1">
        <f t="shared" si="118"/>
        <v>6</v>
      </c>
      <c r="S664" s="1" t="str">
        <f t="shared" si="120"/>
        <v>Slow</v>
      </c>
      <c r="T664" s="1" t="str">
        <f t="shared" si="121"/>
        <v>Ok</v>
      </c>
      <c r="U664" s="1" t="b">
        <f t="shared" si="122"/>
        <v>0</v>
      </c>
      <c r="V664" s="1">
        <f t="shared" si="123"/>
        <v>0</v>
      </c>
      <c r="W664" s="1" t="str">
        <f>VLOOKUP(K664,Master!$G$8:$H$12,2,1)</f>
        <v>Slow</v>
      </c>
      <c r="X664" s="1" t="str">
        <f>HLOOKUP(K664,Master!$F$3:$J$4,2,1)</f>
        <v>Slow</v>
      </c>
      <c r="Y664" s="1" t="s">
        <v>690</v>
      </c>
      <c r="Z664" s="1" t="s">
        <v>831</v>
      </c>
      <c r="AA664" s="1">
        <f>SEARCH("(",Sheet7!A664,1)</f>
        <v>10</v>
      </c>
      <c r="AB664" s="1">
        <f>SEARCH(")",Sheet7!A664,1)</f>
        <v>13</v>
      </c>
      <c r="AC664" s="1" t="str">
        <f>MID(Sheet7!A664,SEARCH("(",Sheet7!A664,1)+1,SEARCH(")",Sheet7!A664,1)-SEARCH("(",Sheet7!A664,1)-1)</f>
        <v>WI</v>
      </c>
      <c r="AD664" s="1">
        <f>SEARCH(" ",Sheet7!A664,1)</f>
        <v>3</v>
      </c>
      <c r="AE664" s="1" t="str">
        <f>LEFT(Sheet7!A664,SEARCH(" ",Sheet7!A664,1)-1)</f>
        <v>WW</v>
      </c>
      <c r="AF664" s="1" t="str">
        <f>MID(Sheet7!A664,SEARCH(" ",Sheet7!A664,1)+1,SEARCH("(",Sheet7!A664,1)-SEARCH(" ",Sheet7!A664,1)-2)</f>
        <v>Hinds</v>
      </c>
      <c r="AG664" s="1">
        <f t="shared" si="124"/>
        <v>5</v>
      </c>
      <c r="AH664" s="1" t="str">
        <f t="shared" si="125"/>
        <v>HINDS</v>
      </c>
      <c r="AI664" s="1" t="str">
        <f t="shared" si="119"/>
        <v>WW Hinds belongs to West Indies</v>
      </c>
    </row>
    <row r="665" spans="1:35" x14ac:dyDescent="0.3">
      <c r="A665" s="1">
        <v>664</v>
      </c>
      <c r="B665" s="2">
        <v>37773</v>
      </c>
      <c r="C665" t="s">
        <v>142</v>
      </c>
      <c r="D665" s="1">
        <v>107</v>
      </c>
      <c r="E665" s="1" t="s">
        <v>432</v>
      </c>
      <c r="F665" s="1" t="s">
        <v>214</v>
      </c>
      <c r="H665" s="1">
        <v>109</v>
      </c>
      <c r="I665" s="1">
        <v>10</v>
      </c>
      <c r="J665" s="1">
        <v>1</v>
      </c>
      <c r="K665" s="1">
        <v>98.16</v>
      </c>
      <c r="L665" s="1">
        <v>1</v>
      </c>
      <c r="M665" s="1" t="s">
        <v>11</v>
      </c>
      <c r="N665" s="1" t="s">
        <v>207</v>
      </c>
      <c r="O665" s="1">
        <f t="shared" si="115"/>
        <v>1</v>
      </c>
      <c r="P665" s="1">
        <f t="shared" si="116"/>
        <v>6</v>
      </c>
      <c r="Q665" s="1">
        <f t="shared" si="117"/>
        <v>2003</v>
      </c>
      <c r="R665" s="1">
        <f t="shared" si="118"/>
        <v>1</v>
      </c>
      <c r="S665" s="1" t="str">
        <f t="shared" si="120"/>
        <v>Slow</v>
      </c>
      <c r="T665" s="1" t="str">
        <f t="shared" si="121"/>
        <v>Ok</v>
      </c>
      <c r="U665" s="1" t="b">
        <f t="shared" si="122"/>
        <v>0</v>
      </c>
      <c r="V665" s="1">
        <f t="shared" si="123"/>
        <v>0</v>
      </c>
      <c r="W665" s="1" t="str">
        <f>VLOOKUP(K665,Master!$G$8:$H$12,2,1)</f>
        <v>Slow</v>
      </c>
      <c r="X665" s="1" t="str">
        <f>HLOOKUP(K665,Master!$F$3:$J$4,2,1)</f>
        <v>Slow</v>
      </c>
      <c r="Y665" s="1" t="s">
        <v>677</v>
      </c>
      <c r="Z665" s="1" t="s">
        <v>834</v>
      </c>
      <c r="AA665" s="1">
        <f>SEARCH("(",Sheet7!A665,1)</f>
        <v>12</v>
      </c>
      <c r="AB665" s="1">
        <f>SEARCH(")",Sheet7!A665,1)</f>
        <v>16</v>
      </c>
      <c r="AC665" s="1" t="str">
        <f>MID(Sheet7!A665,SEARCH("(",Sheet7!A665,1)+1,SEARCH(")",Sheet7!A665,1)-SEARCH("(",Sheet7!A665,1)-1)</f>
        <v>Aus</v>
      </c>
      <c r="AD665" s="1">
        <f>SEARCH(" ",Sheet7!A665,1)</f>
        <v>3</v>
      </c>
      <c r="AE665" s="1" t="str">
        <f>LEFT(Sheet7!A665,SEARCH(" ",Sheet7!A665,1)-1)</f>
        <v>DS</v>
      </c>
      <c r="AF665" s="1" t="str">
        <f>MID(Sheet7!A665,SEARCH(" ",Sheet7!A665,1)+1,SEARCH("(",Sheet7!A665,1)-SEARCH(" ",Sheet7!A665,1)-2)</f>
        <v>Lehmann</v>
      </c>
      <c r="AG665" s="1">
        <f t="shared" si="124"/>
        <v>7</v>
      </c>
      <c r="AH665" s="1" t="str">
        <f t="shared" si="125"/>
        <v>LEHMANN</v>
      </c>
      <c r="AI665" s="1" t="str">
        <f t="shared" si="119"/>
        <v>DS Lehmann belongs to Australia</v>
      </c>
    </row>
    <row r="666" spans="1:35" x14ac:dyDescent="0.3">
      <c r="A666" s="1">
        <v>665</v>
      </c>
      <c r="B666" s="2">
        <v>37773</v>
      </c>
      <c r="C666" t="s">
        <v>146</v>
      </c>
      <c r="D666" s="1">
        <v>103</v>
      </c>
      <c r="E666" s="1" t="s">
        <v>430</v>
      </c>
      <c r="F666" s="1" t="s">
        <v>214</v>
      </c>
      <c r="H666" s="1">
        <v>130</v>
      </c>
      <c r="I666" s="1">
        <v>6</v>
      </c>
      <c r="J666" s="1">
        <v>3</v>
      </c>
      <c r="K666" s="1">
        <v>79.23</v>
      </c>
      <c r="L666" s="1">
        <v>2</v>
      </c>
      <c r="M666" s="1" t="s">
        <v>18</v>
      </c>
      <c r="N666" s="1" t="s">
        <v>207</v>
      </c>
      <c r="O666" s="1">
        <f t="shared" si="115"/>
        <v>1</v>
      </c>
      <c r="P666" s="1">
        <f t="shared" si="116"/>
        <v>6</v>
      </c>
      <c r="Q666" s="1">
        <f t="shared" si="117"/>
        <v>2003</v>
      </c>
      <c r="R666" s="1">
        <f t="shared" si="118"/>
        <v>1</v>
      </c>
      <c r="S666" s="1" t="str">
        <f t="shared" si="120"/>
        <v>Slow</v>
      </c>
      <c r="T666" s="1" t="str">
        <f t="shared" si="121"/>
        <v>Ok</v>
      </c>
      <c r="U666" s="1" t="b">
        <f t="shared" si="122"/>
        <v>0</v>
      </c>
      <c r="V666" s="1">
        <f t="shared" si="123"/>
        <v>0</v>
      </c>
      <c r="W666" s="1" t="str">
        <f>VLOOKUP(K666,Master!$G$8:$H$12,2,1)</f>
        <v>Slow</v>
      </c>
      <c r="X666" s="1" t="str">
        <f>HLOOKUP(K666,Master!$F$3:$J$4,2,1)</f>
        <v>Slow</v>
      </c>
      <c r="Y666" s="1" t="s">
        <v>690</v>
      </c>
      <c r="Z666" s="1" t="s">
        <v>831</v>
      </c>
      <c r="AA666" s="1">
        <f>SEARCH("(",Sheet7!A666,1)</f>
        <v>10</v>
      </c>
      <c r="AB666" s="1">
        <f>SEARCH(")",Sheet7!A666,1)</f>
        <v>13</v>
      </c>
      <c r="AC666" s="1" t="str">
        <f>MID(Sheet7!A666,SEARCH("(",Sheet7!A666,1)+1,SEARCH(")",Sheet7!A666,1)-SEARCH("(",Sheet7!A666,1)-1)</f>
        <v>WI</v>
      </c>
      <c r="AD666" s="1">
        <f>SEARCH(" ",Sheet7!A666,1)</f>
        <v>3</v>
      </c>
      <c r="AE666" s="1" t="str">
        <f>LEFT(Sheet7!A666,SEARCH(" ",Sheet7!A666,1)-1)</f>
        <v>WW</v>
      </c>
      <c r="AF666" s="1" t="str">
        <f>MID(Sheet7!A666,SEARCH(" ",Sheet7!A666,1)+1,SEARCH("(",Sheet7!A666,1)-SEARCH(" ",Sheet7!A666,1)-2)</f>
        <v>Hinds</v>
      </c>
      <c r="AG666" s="1">
        <f t="shared" si="124"/>
        <v>5</v>
      </c>
      <c r="AH666" s="1" t="str">
        <f t="shared" si="125"/>
        <v>HINDS</v>
      </c>
      <c r="AI666" s="1" t="str">
        <f t="shared" si="119"/>
        <v>WW Hinds belongs to West Indies</v>
      </c>
    </row>
    <row r="667" spans="1:35" x14ac:dyDescent="0.3">
      <c r="A667" s="1">
        <v>666</v>
      </c>
      <c r="B667" s="2">
        <v>37780</v>
      </c>
      <c r="C667" t="s">
        <v>224</v>
      </c>
      <c r="D667" s="1">
        <v>116</v>
      </c>
      <c r="E667" s="1" t="s">
        <v>432</v>
      </c>
      <c r="F667" s="1" t="s">
        <v>214</v>
      </c>
      <c r="H667" s="1">
        <v>106</v>
      </c>
      <c r="I667" s="1">
        <v>8</v>
      </c>
      <c r="J667" s="1">
        <v>2</v>
      </c>
      <c r="K667" s="1">
        <v>109.43</v>
      </c>
      <c r="L667" s="1">
        <v>1</v>
      </c>
      <c r="M667" s="1" t="s">
        <v>13</v>
      </c>
      <c r="N667" s="1" t="s">
        <v>198</v>
      </c>
      <c r="O667" s="1">
        <f t="shared" si="115"/>
        <v>8</v>
      </c>
      <c r="P667" s="1">
        <f t="shared" si="116"/>
        <v>6</v>
      </c>
      <c r="Q667" s="1">
        <f t="shared" si="117"/>
        <v>2003</v>
      </c>
      <c r="R667" s="1">
        <f t="shared" si="118"/>
        <v>1</v>
      </c>
      <c r="S667" s="1" t="str">
        <f t="shared" si="120"/>
        <v>Ok</v>
      </c>
      <c r="T667" s="1" t="str">
        <f t="shared" si="121"/>
        <v>Ok</v>
      </c>
      <c r="U667" s="1" t="b">
        <f t="shared" si="122"/>
        <v>0</v>
      </c>
      <c r="V667" s="1">
        <f t="shared" si="123"/>
        <v>0</v>
      </c>
      <c r="W667" s="1" t="str">
        <f>VLOOKUP(K667,Master!$G$8:$H$12,2,1)</f>
        <v>Ok</v>
      </c>
      <c r="X667" s="1" t="str">
        <f>HLOOKUP(K667,Master!$F$3:$J$4,2,1)</f>
        <v>Ok</v>
      </c>
      <c r="Y667" s="1" t="s">
        <v>626</v>
      </c>
      <c r="Z667" s="1" t="s">
        <v>831</v>
      </c>
      <c r="AA667" s="1">
        <f>SEARCH("(",Sheet7!A667,1)</f>
        <v>9</v>
      </c>
      <c r="AB667" s="1">
        <f>SEARCH(")",Sheet7!A667,1)</f>
        <v>12</v>
      </c>
      <c r="AC667" s="1" t="str">
        <f>MID(Sheet7!A667,SEARCH("(",Sheet7!A667,1)+1,SEARCH(")",Sheet7!A667,1)-SEARCH("(",Sheet7!A667,1)-1)</f>
        <v>WI</v>
      </c>
      <c r="AD667" s="1">
        <f>SEARCH(" ",Sheet7!A667,1)</f>
        <v>3</v>
      </c>
      <c r="AE667" s="1" t="str">
        <f>LEFT(Sheet7!A667,SEARCH(" ",Sheet7!A667,1)-1)</f>
        <v>BC</v>
      </c>
      <c r="AF667" s="1" t="str">
        <f>MID(Sheet7!A667,SEARCH(" ",Sheet7!A667,1)+1,SEARCH("(",Sheet7!A667,1)-SEARCH(" ",Sheet7!A667,1)-2)</f>
        <v>Lara</v>
      </c>
      <c r="AG667" s="1">
        <f t="shared" si="124"/>
        <v>4</v>
      </c>
      <c r="AH667" s="1" t="str">
        <f t="shared" si="125"/>
        <v>LARA</v>
      </c>
      <c r="AI667" s="1" t="str">
        <f t="shared" si="119"/>
        <v>BC Lara belongs to West Indies</v>
      </c>
    </row>
    <row r="668" spans="1:35" x14ac:dyDescent="0.3">
      <c r="A668" s="1">
        <v>667</v>
      </c>
      <c r="B668" s="2">
        <v>37794</v>
      </c>
      <c r="C668" t="s">
        <v>110</v>
      </c>
      <c r="D668" s="1">
        <v>108</v>
      </c>
      <c r="E668" s="1" t="s">
        <v>430</v>
      </c>
      <c r="F668" s="1">
        <v>227</v>
      </c>
      <c r="H668" s="1">
        <v>145</v>
      </c>
      <c r="I668" s="1">
        <v>9</v>
      </c>
      <c r="J668" s="1">
        <v>1</v>
      </c>
      <c r="K668" s="1">
        <v>74.48</v>
      </c>
      <c r="L668" s="1">
        <v>2</v>
      </c>
      <c r="M668" s="1" t="s">
        <v>9</v>
      </c>
      <c r="N668" s="1" t="s">
        <v>259</v>
      </c>
      <c r="O668" s="1">
        <f t="shared" si="115"/>
        <v>22</v>
      </c>
      <c r="P668" s="1">
        <f t="shared" si="116"/>
        <v>6</v>
      </c>
      <c r="Q668" s="1">
        <f t="shared" si="117"/>
        <v>2003</v>
      </c>
      <c r="R668" s="1">
        <f t="shared" si="118"/>
        <v>1</v>
      </c>
      <c r="S668" s="1" t="str">
        <f t="shared" si="120"/>
        <v>Slow</v>
      </c>
      <c r="T668" s="1" t="str">
        <f t="shared" si="121"/>
        <v>Ok</v>
      </c>
      <c r="U668" s="1" t="b">
        <f t="shared" si="122"/>
        <v>0</v>
      </c>
      <c r="V668" s="1">
        <f t="shared" si="123"/>
        <v>0</v>
      </c>
      <c r="W668" s="1" t="str">
        <f>VLOOKUP(K668,Master!$G$8:$H$12,2,1)</f>
        <v>Slow</v>
      </c>
      <c r="X668" s="1" t="str">
        <f>HLOOKUP(K668,Master!$F$3:$J$4,2,1)</f>
        <v>Slow</v>
      </c>
      <c r="Y668" s="1" t="s">
        <v>701</v>
      </c>
      <c r="Z668" s="1" t="s">
        <v>830</v>
      </c>
      <c r="AA668" s="1">
        <f>SEARCH("(",Sheet7!A668,1)</f>
        <v>16</v>
      </c>
      <c r="AB668" s="1">
        <f>SEARCH(")",Sheet7!A668,1)</f>
        <v>20</v>
      </c>
      <c r="AC668" s="1" t="str">
        <f>MID(Sheet7!A668,SEARCH("(",Sheet7!A668,1)+1,SEARCH(")",Sheet7!A668,1)-SEARCH("(",Sheet7!A668,1)-1)</f>
        <v>Eng</v>
      </c>
      <c r="AD668" s="1">
        <f>SEARCH(" ",Sheet7!A668,1)</f>
        <v>3</v>
      </c>
      <c r="AE668" s="1" t="str">
        <f>LEFT(Sheet7!A668,SEARCH(" ",Sheet7!A668,1)-1)</f>
        <v>ME</v>
      </c>
      <c r="AF668" s="1" t="str">
        <f>MID(Sheet7!A668,SEARCH(" ",Sheet7!A668,1)+1,SEARCH("(",Sheet7!A668,1)-SEARCH(" ",Sheet7!A668,1)-2)</f>
        <v>Trescothick</v>
      </c>
      <c r="AG668" s="1">
        <f t="shared" si="124"/>
        <v>11</v>
      </c>
      <c r="AH668" s="1" t="str">
        <f t="shared" si="125"/>
        <v>TRESCOTHICK</v>
      </c>
      <c r="AI668" s="1" t="str">
        <f t="shared" si="119"/>
        <v>ME Trescothick belongs to England</v>
      </c>
    </row>
    <row r="669" spans="1:35" x14ac:dyDescent="0.3">
      <c r="A669" s="1">
        <v>668</v>
      </c>
      <c r="B669" s="2">
        <v>37800</v>
      </c>
      <c r="C669" t="s">
        <v>110</v>
      </c>
      <c r="D669" s="1">
        <v>114</v>
      </c>
      <c r="E669" s="1" t="s">
        <v>430</v>
      </c>
      <c r="F669" s="1">
        <v>200</v>
      </c>
      <c r="H669" s="1">
        <v>125</v>
      </c>
      <c r="I669" s="1">
        <v>13</v>
      </c>
      <c r="J669" s="1">
        <v>0</v>
      </c>
      <c r="K669" s="1">
        <v>91.2</v>
      </c>
      <c r="L669" s="1">
        <v>2</v>
      </c>
      <c r="M669" s="1" t="s">
        <v>15</v>
      </c>
      <c r="N669" s="1" t="s">
        <v>208</v>
      </c>
      <c r="O669" s="1">
        <f t="shared" si="115"/>
        <v>28</v>
      </c>
      <c r="P669" s="1">
        <f t="shared" si="116"/>
        <v>6</v>
      </c>
      <c r="Q669" s="1">
        <f t="shared" si="117"/>
        <v>2003</v>
      </c>
      <c r="R669" s="1">
        <f t="shared" si="118"/>
        <v>7</v>
      </c>
      <c r="S669" s="1" t="str">
        <f t="shared" si="120"/>
        <v>Slow</v>
      </c>
      <c r="T669" s="1" t="str">
        <f t="shared" si="121"/>
        <v>Ok</v>
      </c>
      <c r="U669" s="1" t="b">
        <f t="shared" si="122"/>
        <v>0</v>
      </c>
      <c r="V669" s="1">
        <f t="shared" si="123"/>
        <v>0</v>
      </c>
      <c r="W669" s="1" t="str">
        <f>VLOOKUP(K669,Master!$G$8:$H$12,2,1)</f>
        <v>Slow</v>
      </c>
      <c r="X669" s="1" t="str">
        <f>HLOOKUP(K669,Master!$F$3:$J$4,2,1)</f>
        <v>Slow</v>
      </c>
      <c r="Y669" s="1" t="s">
        <v>701</v>
      </c>
      <c r="Z669" s="1" t="s">
        <v>830</v>
      </c>
      <c r="AA669" s="1">
        <f>SEARCH("(",Sheet7!A669,1)</f>
        <v>16</v>
      </c>
      <c r="AB669" s="1">
        <f>SEARCH(")",Sheet7!A669,1)</f>
        <v>20</v>
      </c>
      <c r="AC669" s="1" t="str">
        <f>MID(Sheet7!A669,SEARCH("(",Sheet7!A669,1)+1,SEARCH(")",Sheet7!A669,1)-SEARCH("(",Sheet7!A669,1)-1)</f>
        <v>Eng</v>
      </c>
      <c r="AD669" s="1">
        <f>SEARCH(" ",Sheet7!A669,1)</f>
        <v>3</v>
      </c>
      <c r="AE669" s="1" t="str">
        <f>LEFT(Sheet7!A669,SEARCH(" ",Sheet7!A669,1)-1)</f>
        <v>ME</v>
      </c>
      <c r="AF669" s="1" t="str">
        <f>MID(Sheet7!A669,SEARCH(" ",Sheet7!A669,1)+1,SEARCH("(",Sheet7!A669,1)-SEARCH(" ",Sheet7!A669,1)-2)</f>
        <v>Trescothick</v>
      </c>
      <c r="AG669" s="1">
        <f t="shared" si="124"/>
        <v>11</v>
      </c>
      <c r="AH669" s="1" t="str">
        <f t="shared" si="125"/>
        <v>TRESCOTHICK</v>
      </c>
      <c r="AI669" s="1" t="str">
        <f t="shared" si="119"/>
        <v>ME Trescothick belongs to England</v>
      </c>
    </row>
    <row r="670" spans="1:35" x14ac:dyDescent="0.3">
      <c r="A670" s="1">
        <v>669</v>
      </c>
      <c r="B670" s="2">
        <v>37800</v>
      </c>
      <c r="C670" t="s">
        <v>257</v>
      </c>
      <c r="D670" s="1">
        <v>107</v>
      </c>
      <c r="E670" s="1" t="s">
        <v>432</v>
      </c>
      <c r="F670" s="1">
        <v>183</v>
      </c>
      <c r="H670" s="1">
        <v>133</v>
      </c>
      <c r="I670" s="1">
        <v>12</v>
      </c>
      <c r="J670" s="1">
        <v>0</v>
      </c>
      <c r="K670" s="1">
        <v>80.45</v>
      </c>
      <c r="L670" s="1">
        <v>1</v>
      </c>
      <c r="M670" s="1" t="s">
        <v>34</v>
      </c>
      <c r="N670" s="1" t="s">
        <v>208</v>
      </c>
      <c r="O670" s="1">
        <f t="shared" si="115"/>
        <v>28</v>
      </c>
      <c r="P670" s="1">
        <f t="shared" si="116"/>
        <v>6</v>
      </c>
      <c r="Q670" s="1">
        <f t="shared" si="117"/>
        <v>2003</v>
      </c>
      <c r="R670" s="1">
        <f t="shared" si="118"/>
        <v>7</v>
      </c>
      <c r="S670" s="1" t="str">
        <f t="shared" si="120"/>
        <v>Slow</v>
      </c>
      <c r="T670" s="1" t="str">
        <f t="shared" si="121"/>
        <v>Ok</v>
      </c>
      <c r="U670" s="1" t="b">
        <f t="shared" si="122"/>
        <v>0</v>
      </c>
      <c r="V670" s="1">
        <f t="shared" si="123"/>
        <v>0</v>
      </c>
      <c r="W670" s="1" t="str">
        <f>VLOOKUP(K670,Master!$G$8:$H$12,2,1)</f>
        <v>Slow</v>
      </c>
      <c r="X670" s="1" t="str">
        <f>HLOOKUP(K670,Master!$F$3:$J$4,2,1)</f>
        <v>Slow</v>
      </c>
      <c r="Y670" s="1" t="s">
        <v>670</v>
      </c>
      <c r="Z670" s="1" t="s">
        <v>837</v>
      </c>
      <c r="AA670" s="1">
        <f>SEARCH("(",Sheet7!A670,1)</f>
        <v>11</v>
      </c>
      <c r="AB670" s="1">
        <f>SEARCH(")",Sheet7!A670,1)</f>
        <v>14</v>
      </c>
      <c r="AC670" s="1" t="str">
        <f>MID(Sheet7!A670,SEARCH("(",Sheet7!A670,1)+1,SEARCH(")",Sheet7!A670,1)-SEARCH("(",Sheet7!A670,1)-1)</f>
        <v>SA</v>
      </c>
      <c r="AD670" s="1">
        <f>SEARCH(" ",Sheet7!A670,1)</f>
        <v>3</v>
      </c>
      <c r="AE670" s="1" t="str">
        <f>LEFT(Sheet7!A670,SEARCH(" ",Sheet7!A670,1)-1)</f>
        <v>JH</v>
      </c>
      <c r="AF670" s="1" t="str">
        <f>MID(Sheet7!A670,SEARCH(" ",Sheet7!A670,1)+1,SEARCH("(",Sheet7!A670,1)-SEARCH(" ",Sheet7!A670,1)-2)</f>
        <v>Kallis</v>
      </c>
      <c r="AG670" s="1">
        <f t="shared" si="124"/>
        <v>6</v>
      </c>
      <c r="AH670" s="1" t="str">
        <f t="shared" si="125"/>
        <v>KALLIS</v>
      </c>
      <c r="AI670" s="1" t="e">
        <f t="shared" si="119"/>
        <v>#N/A</v>
      </c>
    </row>
    <row r="671" spans="1:35" x14ac:dyDescent="0.3">
      <c r="A671" s="1">
        <v>670</v>
      </c>
      <c r="B671" s="2">
        <v>37800</v>
      </c>
      <c r="C671" t="s">
        <v>389</v>
      </c>
      <c r="D671" s="1">
        <v>106</v>
      </c>
      <c r="E671" s="1" t="s">
        <v>432</v>
      </c>
      <c r="F671" s="1">
        <v>136</v>
      </c>
      <c r="H671" s="1">
        <v>108</v>
      </c>
      <c r="I671" s="1">
        <v>17</v>
      </c>
      <c r="J671" s="1">
        <v>0</v>
      </c>
      <c r="K671" s="1">
        <v>98.14</v>
      </c>
      <c r="L671" s="1">
        <v>2</v>
      </c>
      <c r="M671" s="1" t="s">
        <v>15</v>
      </c>
      <c r="N671" s="1" t="s">
        <v>208</v>
      </c>
      <c r="O671" s="1">
        <f t="shared" si="115"/>
        <v>28</v>
      </c>
      <c r="P671" s="1">
        <f t="shared" si="116"/>
        <v>6</v>
      </c>
      <c r="Q671" s="1">
        <f t="shared" si="117"/>
        <v>2003</v>
      </c>
      <c r="R671" s="1">
        <f t="shared" si="118"/>
        <v>7</v>
      </c>
      <c r="S671" s="1" t="str">
        <f t="shared" si="120"/>
        <v>Slow</v>
      </c>
      <c r="T671" s="1" t="str">
        <f t="shared" si="121"/>
        <v>Ok</v>
      </c>
      <c r="U671" s="1" t="b">
        <f t="shared" si="122"/>
        <v>0</v>
      </c>
      <c r="V671" s="1">
        <f t="shared" si="123"/>
        <v>0</v>
      </c>
      <c r="W671" s="1" t="str">
        <f>VLOOKUP(K671,Master!$G$8:$H$12,2,1)</f>
        <v>Slow</v>
      </c>
      <c r="X671" s="1" t="str">
        <f>HLOOKUP(K671,Master!$F$3:$J$4,2,1)</f>
        <v>Slow</v>
      </c>
      <c r="Y671" s="1" t="s">
        <v>723</v>
      </c>
      <c r="Z671" s="1" t="s">
        <v>830</v>
      </c>
      <c r="AA671" s="1">
        <f>SEARCH("(",Sheet7!A671,1)</f>
        <v>12</v>
      </c>
      <c r="AB671" s="1">
        <f>SEARCH(")",Sheet7!A671,1)</f>
        <v>16</v>
      </c>
      <c r="AC671" s="1" t="str">
        <f>MID(Sheet7!A671,SEARCH("(",Sheet7!A671,1)+1,SEARCH(")",Sheet7!A671,1)-SEARCH("(",Sheet7!A671,1)-1)</f>
        <v>Eng</v>
      </c>
      <c r="AD671" s="1">
        <f>SEARCH(" ",Sheet7!A671,1)</f>
        <v>3</v>
      </c>
      <c r="AE671" s="1" t="str">
        <f>LEFT(Sheet7!A671,SEARCH(" ",Sheet7!A671,1)-1)</f>
        <v>VS</v>
      </c>
      <c r="AF671" s="1" t="str">
        <f>MID(Sheet7!A671,SEARCH(" ",Sheet7!A671,1)+1,SEARCH("(",Sheet7!A671,1)-SEARCH(" ",Sheet7!A671,1)-2)</f>
        <v>Solanki</v>
      </c>
      <c r="AG671" s="1">
        <f t="shared" si="124"/>
        <v>7</v>
      </c>
      <c r="AH671" s="1" t="str">
        <f t="shared" si="125"/>
        <v>SOLANKI</v>
      </c>
      <c r="AI671" s="1" t="str">
        <f t="shared" si="119"/>
        <v>VS Solanki belongs to England</v>
      </c>
    </row>
    <row r="672" spans="1:35" x14ac:dyDescent="0.3">
      <c r="A672" s="1">
        <v>671</v>
      </c>
      <c r="B672" s="2">
        <v>37801</v>
      </c>
      <c r="C672" t="s">
        <v>257</v>
      </c>
      <c r="D672" s="1">
        <v>125</v>
      </c>
      <c r="E672" s="1" t="s">
        <v>430</v>
      </c>
      <c r="F672" s="1">
        <v>205</v>
      </c>
      <c r="H672" s="1">
        <v>147</v>
      </c>
      <c r="I672" s="1">
        <v>14</v>
      </c>
      <c r="J672" s="1">
        <v>1</v>
      </c>
      <c r="K672" s="1">
        <v>85.03</v>
      </c>
      <c r="L672" s="1">
        <v>1</v>
      </c>
      <c r="M672" s="1" t="s">
        <v>7</v>
      </c>
      <c r="N672" s="1" t="s">
        <v>285</v>
      </c>
      <c r="O672" s="1">
        <f t="shared" si="115"/>
        <v>29</v>
      </c>
      <c r="P672" s="1">
        <f t="shared" si="116"/>
        <v>6</v>
      </c>
      <c r="Q672" s="1">
        <f t="shared" si="117"/>
        <v>2003</v>
      </c>
      <c r="R672" s="1">
        <f t="shared" si="118"/>
        <v>1</v>
      </c>
      <c r="S672" s="1" t="str">
        <f t="shared" si="120"/>
        <v>Slow</v>
      </c>
      <c r="T672" s="1" t="str">
        <f t="shared" si="121"/>
        <v>Ok</v>
      </c>
      <c r="U672" s="1" t="b">
        <f t="shared" si="122"/>
        <v>0</v>
      </c>
      <c r="V672" s="1">
        <f t="shared" si="123"/>
        <v>0</v>
      </c>
      <c r="W672" s="1" t="str">
        <f>VLOOKUP(K672,Master!$G$8:$H$12,2,1)</f>
        <v>Slow</v>
      </c>
      <c r="X672" s="1" t="str">
        <f>HLOOKUP(K672,Master!$F$3:$J$4,2,1)</f>
        <v>Slow</v>
      </c>
      <c r="Y672" s="1" t="s">
        <v>670</v>
      </c>
      <c r="Z672" s="1" t="s">
        <v>837</v>
      </c>
      <c r="AA672" s="1">
        <f>SEARCH("(",Sheet7!A672,1)</f>
        <v>11</v>
      </c>
      <c r="AB672" s="1">
        <f>SEARCH(")",Sheet7!A672,1)</f>
        <v>14</v>
      </c>
      <c r="AC672" s="1" t="str">
        <f>MID(Sheet7!A672,SEARCH("(",Sheet7!A672,1)+1,SEARCH(")",Sheet7!A672,1)-SEARCH("(",Sheet7!A672,1)-1)</f>
        <v>SA</v>
      </c>
      <c r="AD672" s="1">
        <f>SEARCH(" ",Sheet7!A672,1)</f>
        <v>3</v>
      </c>
      <c r="AE672" s="1" t="str">
        <f>LEFT(Sheet7!A672,SEARCH(" ",Sheet7!A672,1)-1)</f>
        <v>JH</v>
      </c>
      <c r="AF672" s="1" t="str">
        <f>MID(Sheet7!A672,SEARCH(" ",Sheet7!A672,1)+1,SEARCH("(",Sheet7!A672,1)-SEARCH(" ",Sheet7!A672,1)-2)</f>
        <v>Kallis</v>
      </c>
      <c r="AG672" s="1">
        <f t="shared" si="124"/>
        <v>6</v>
      </c>
      <c r="AH672" s="1" t="str">
        <f t="shared" si="125"/>
        <v>KALLIS</v>
      </c>
      <c r="AI672" s="1" t="e">
        <f t="shared" si="119"/>
        <v>#N/A</v>
      </c>
    </row>
    <row r="673" spans="1:35" x14ac:dyDescent="0.3">
      <c r="A673" s="1">
        <v>672</v>
      </c>
      <c r="B673" s="2">
        <v>37839</v>
      </c>
      <c r="C673" t="s">
        <v>225</v>
      </c>
      <c r="D673" s="1">
        <v>101</v>
      </c>
      <c r="E673" s="1" t="s">
        <v>432</v>
      </c>
      <c r="F673" s="1">
        <v>142</v>
      </c>
      <c r="H673" s="1">
        <v>118</v>
      </c>
      <c r="I673" s="1">
        <v>2</v>
      </c>
      <c r="J673" s="1">
        <v>4</v>
      </c>
      <c r="K673" s="1">
        <v>85.59</v>
      </c>
      <c r="L673" s="1">
        <v>1</v>
      </c>
      <c r="M673" s="1" t="s">
        <v>47</v>
      </c>
      <c r="N673" s="1" t="s">
        <v>413</v>
      </c>
      <c r="O673" s="1">
        <f t="shared" si="115"/>
        <v>6</v>
      </c>
      <c r="P673" s="1">
        <f t="shared" si="116"/>
        <v>8</v>
      </c>
      <c r="Q673" s="1">
        <f t="shared" si="117"/>
        <v>2003</v>
      </c>
      <c r="R673" s="1">
        <f t="shared" si="118"/>
        <v>4</v>
      </c>
      <c r="S673" s="1" t="str">
        <f t="shared" si="120"/>
        <v>Slow</v>
      </c>
      <c r="T673" s="1" t="str">
        <f t="shared" si="121"/>
        <v>Ok</v>
      </c>
      <c r="U673" s="1" t="b">
        <f t="shared" si="122"/>
        <v>0</v>
      </c>
      <c r="V673" s="1">
        <f t="shared" si="123"/>
        <v>0</v>
      </c>
      <c r="W673" s="1" t="str">
        <f>VLOOKUP(K673,Master!$G$8:$H$12,2,1)</f>
        <v>Slow</v>
      </c>
      <c r="X673" s="1" t="str">
        <f>HLOOKUP(K673,Master!$F$3:$J$4,2,1)</f>
        <v>Slow</v>
      </c>
      <c r="Y673" s="1" t="s">
        <v>650</v>
      </c>
      <c r="Z673" s="1" t="s">
        <v>834</v>
      </c>
      <c r="AA673" s="1">
        <f>SEARCH("(",Sheet7!A673,1)</f>
        <v>12</v>
      </c>
      <c r="AB673" s="1">
        <f>SEARCH(")",Sheet7!A673,1)</f>
        <v>16</v>
      </c>
      <c r="AC673" s="1" t="str">
        <f>MID(Sheet7!A673,SEARCH("(",Sheet7!A673,1)+1,SEARCH(")",Sheet7!A673,1)-SEARCH("(",Sheet7!A673,1)-1)</f>
        <v>Aus</v>
      </c>
      <c r="AD673" s="1">
        <f>SEARCH(" ",Sheet7!A673,1)</f>
        <v>3</v>
      </c>
      <c r="AE673" s="1" t="str">
        <f>LEFT(Sheet7!A673,SEARCH(" ",Sheet7!A673,1)-1)</f>
        <v>RT</v>
      </c>
      <c r="AF673" s="1" t="str">
        <f>MID(Sheet7!A673,SEARCH(" ",Sheet7!A673,1)+1,SEARCH("(",Sheet7!A673,1)-SEARCH(" ",Sheet7!A673,1)-2)</f>
        <v>Ponting</v>
      </c>
      <c r="AG673" s="1">
        <f t="shared" si="124"/>
        <v>7</v>
      </c>
      <c r="AH673" s="1" t="str">
        <f t="shared" si="125"/>
        <v>PONTING</v>
      </c>
      <c r="AI673" s="1" t="str">
        <f t="shared" si="119"/>
        <v>RT Ponting belongs to Australia</v>
      </c>
    </row>
    <row r="674" spans="1:35" x14ac:dyDescent="0.3">
      <c r="A674" s="1">
        <v>673</v>
      </c>
      <c r="B674" s="2">
        <v>37873</v>
      </c>
      <c r="C674" t="s">
        <v>175</v>
      </c>
      <c r="D674" s="1">
        <v>116</v>
      </c>
      <c r="E674" s="1" t="s">
        <v>432</v>
      </c>
      <c r="F674" s="1">
        <v>159</v>
      </c>
      <c r="H674" s="1">
        <v>132</v>
      </c>
      <c r="I674" s="1">
        <v>14</v>
      </c>
      <c r="J674" s="1">
        <v>2</v>
      </c>
      <c r="K674" s="1">
        <v>87.87</v>
      </c>
      <c r="L674" s="1">
        <v>1</v>
      </c>
      <c r="M674" s="1" t="s">
        <v>47</v>
      </c>
      <c r="N674" s="1" t="s">
        <v>314</v>
      </c>
      <c r="O674" s="1">
        <f t="shared" si="115"/>
        <v>9</v>
      </c>
      <c r="P674" s="1">
        <f t="shared" si="116"/>
        <v>9</v>
      </c>
      <c r="Q674" s="1">
        <f t="shared" si="117"/>
        <v>2003</v>
      </c>
      <c r="R674" s="1">
        <f t="shared" si="118"/>
        <v>3</v>
      </c>
      <c r="S674" s="1" t="str">
        <f t="shared" si="120"/>
        <v>Slow</v>
      </c>
      <c r="T674" s="1" t="str">
        <f t="shared" si="121"/>
        <v>Ok</v>
      </c>
      <c r="U674" s="1" t="b">
        <f t="shared" si="122"/>
        <v>0</v>
      </c>
      <c r="V674" s="1">
        <f t="shared" si="123"/>
        <v>0</v>
      </c>
      <c r="W674" s="1" t="str">
        <f>VLOOKUP(K674,Master!$G$8:$H$12,2,1)</f>
        <v>Slow</v>
      </c>
      <c r="X674" s="1" t="str">
        <f>HLOOKUP(K674,Master!$F$3:$J$4,2,1)</f>
        <v>Slow</v>
      </c>
      <c r="Y674" s="1" t="s">
        <v>724</v>
      </c>
      <c r="Z674" s="1" t="s">
        <v>833</v>
      </c>
      <c r="AA674" s="1">
        <f>SEARCH("(",Sheet7!A674,1)</f>
        <v>14</v>
      </c>
      <c r="AB674" s="1">
        <f>SEARCH(")",Sheet7!A674,1)</f>
        <v>18</v>
      </c>
      <c r="AC674" s="1" t="str">
        <f>MID(Sheet7!A674,SEARCH("(",Sheet7!A674,1)+1,SEARCH(")",Sheet7!A674,1)-SEARCH("(",Sheet7!A674,1)-1)</f>
        <v>Pak</v>
      </c>
      <c r="AD674" s="1">
        <f>SEARCH(" ",Sheet7!A674,1)</f>
        <v>6</v>
      </c>
      <c r="AE674" s="1" t="str">
        <f>LEFT(Sheet7!A674,SEARCH(" ",Sheet7!A674,1)-1)</f>
        <v>Yasir</v>
      </c>
      <c r="AF674" s="1" t="str">
        <f>MID(Sheet7!A674,SEARCH(" ",Sheet7!A674,1)+1,SEARCH("(",Sheet7!A674,1)-SEARCH(" ",Sheet7!A674,1)-2)</f>
        <v>Hameed</v>
      </c>
      <c r="AG674" s="1">
        <f t="shared" si="124"/>
        <v>6</v>
      </c>
      <c r="AH674" s="1" t="str">
        <f t="shared" si="125"/>
        <v>HAMEED</v>
      </c>
      <c r="AI674" s="1" t="str">
        <f t="shared" si="119"/>
        <v>Yasir Hameed belongs to Pakistan</v>
      </c>
    </row>
    <row r="675" spans="1:35" x14ac:dyDescent="0.3">
      <c r="A675" s="1">
        <v>674</v>
      </c>
      <c r="B675" s="2">
        <v>37876</v>
      </c>
      <c r="C675" t="s">
        <v>249</v>
      </c>
      <c r="D675" s="1">
        <v>106</v>
      </c>
      <c r="E675" s="1" t="s">
        <v>432</v>
      </c>
      <c r="F675" s="1">
        <v>155</v>
      </c>
      <c r="H675" s="1">
        <v>127</v>
      </c>
      <c r="I675" s="1">
        <v>7</v>
      </c>
      <c r="J675" s="1">
        <v>1</v>
      </c>
      <c r="K675" s="1">
        <v>83.46</v>
      </c>
      <c r="L675" s="1">
        <v>1</v>
      </c>
      <c r="M675" s="1" t="s">
        <v>47</v>
      </c>
      <c r="N675" s="1" t="s">
        <v>372</v>
      </c>
      <c r="O675" s="1">
        <f t="shared" si="115"/>
        <v>12</v>
      </c>
      <c r="P675" s="1">
        <f t="shared" si="116"/>
        <v>9</v>
      </c>
      <c r="Q675" s="1">
        <f t="shared" si="117"/>
        <v>2003</v>
      </c>
      <c r="R675" s="1">
        <f t="shared" si="118"/>
        <v>6</v>
      </c>
      <c r="S675" s="1" t="str">
        <f t="shared" si="120"/>
        <v>Slow</v>
      </c>
      <c r="T675" s="1" t="str">
        <f t="shared" si="121"/>
        <v>Ok</v>
      </c>
      <c r="U675" s="1" t="b">
        <f t="shared" si="122"/>
        <v>0</v>
      </c>
      <c r="V675" s="1">
        <f t="shared" si="123"/>
        <v>0</v>
      </c>
      <c r="W675" s="1" t="str">
        <f>VLOOKUP(K675,Master!$G$8:$H$12,2,1)</f>
        <v>Slow</v>
      </c>
      <c r="X675" s="1" t="str">
        <f>HLOOKUP(K675,Master!$F$3:$J$4,2,1)</f>
        <v>Slow</v>
      </c>
      <c r="Y675" s="1" t="s">
        <v>678</v>
      </c>
      <c r="Z675" s="1" t="s">
        <v>833</v>
      </c>
      <c r="AA675" s="1">
        <f>SEARCH("(",Sheet7!A675,1)</f>
        <v>17</v>
      </c>
      <c r="AB675" s="1">
        <f>SEARCH(")",Sheet7!A675,1)</f>
        <v>21</v>
      </c>
      <c r="AC675" s="1" t="str">
        <f>MID(Sheet7!A675,SEARCH("(",Sheet7!A675,1)+1,SEARCH(")",Sheet7!A675,1)-SEARCH("(",Sheet7!A675,1)-1)</f>
        <v>Pak</v>
      </c>
      <c r="AD675" s="1">
        <f>SEARCH(" ",Sheet7!A675,1)</f>
        <v>9</v>
      </c>
      <c r="AE675" s="1" t="str">
        <f>LEFT(Sheet7!A675,SEARCH(" ",Sheet7!A675,1)-1)</f>
        <v>Mohammad</v>
      </c>
      <c r="AF675" s="1" t="str">
        <f>MID(Sheet7!A675,SEARCH(" ",Sheet7!A675,1)+1,SEARCH("(",Sheet7!A675,1)-SEARCH(" ",Sheet7!A675,1)-2)</f>
        <v>Yousuf</v>
      </c>
      <c r="AG675" s="1">
        <f t="shared" si="124"/>
        <v>6</v>
      </c>
      <c r="AH675" s="1" t="str">
        <f t="shared" si="125"/>
        <v>YOUSUF</v>
      </c>
      <c r="AI675" s="1" t="str">
        <f t="shared" si="119"/>
        <v>Mohammad Yousuf belongs to Pakistan</v>
      </c>
    </row>
    <row r="676" spans="1:35" x14ac:dyDescent="0.3">
      <c r="A676" s="1">
        <v>675</v>
      </c>
      <c r="B676" s="2">
        <v>37897</v>
      </c>
      <c r="C676" t="s">
        <v>286</v>
      </c>
      <c r="D676" s="1">
        <v>110</v>
      </c>
      <c r="E676" s="1" t="s">
        <v>430</v>
      </c>
      <c r="F676" s="1">
        <v>257</v>
      </c>
      <c r="H676" s="1">
        <v>131</v>
      </c>
      <c r="I676" s="1">
        <v>7</v>
      </c>
      <c r="J676" s="1">
        <v>2</v>
      </c>
      <c r="K676" s="1">
        <v>83.96</v>
      </c>
      <c r="L676" s="1">
        <v>2</v>
      </c>
      <c r="M676" s="1" t="s">
        <v>9</v>
      </c>
      <c r="N676" s="1" t="s">
        <v>209</v>
      </c>
      <c r="O676" s="1">
        <f t="shared" si="115"/>
        <v>3</v>
      </c>
      <c r="P676" s="1">
        <f t="shared" si="116"/>
        <v>10</v>
      </c>
      <c r="Q676" s="1">
        <f t="shared" si="117"/>
        <v>2003</v>
      </c>
      <c r="R676" s="1">
        <f t="shared" si="118"/>
        <v>6</v>
      </c>
      <c r="S676" s="1" t="str">
        <f t="shared" si="120"/>
        <v>Slow</v>
      </c>
      <c r="T676" s="1" t="str">
        <f t="shared" si="121"/>
        <v>Ok</v>
      </c>
      <c r="U676" s="1" t="b">
        <f t="shared" si="122"/>
        <v>0</v>
      </c>
      <c r="V676" s="1">
        <f t="shared" si="123"/>
        <v>0</v>
      </c>
      <c r="W676" s="1" t="str">
        <f>VLOOKUP(K676,Master!$G$8:$H$12,2,1)</f>
        <v>Slow</v>
      </c>
      <c r="X676" s="1" t="str">
        <f>HLOOKUP(K676,Master!$F$3:$J$4,2,1)</f>
        <v>Slow</v>
      </c>
      <c r="Y676" s="1" t="s">
        <v>725</v>
      </c>
      <c r="Z676" s="1" t="s">
        <v>837</v>
      </c>
      <c r="AA676" s="1">
        <f>SEARCH("(",Sheet7!A676,1)</f>
        <v>14</v>
      </c>
      <c r="AB676" s="1">
        <f>SEARCH(")",Sheet7!A676,1)</f>
        <v>17</v>
      </c>
      <c r="AC676" s="1" t="str">
        <f>MID(Sheet7!A676,SEARCH("(",Sheet7!A676,1)+1,SEARCH(")",Sheet7!A676,1)-SEARCH("(",Sheet7!A676,1)-1)</f>
        <v>SA</v>
      </c>
      <c r="AD676" s="1">
        <f>SEARCH(" ",Sheet7!A676,1)</f>
        <v>3</v>
      </c>
      <c r="AE676" s="1" t="str">
        <f>LEFT(Sheet7!A676,SEARCH(" ",Sheet7!A676,1)-1)</f>
        <v>HH</v>
      </c>
      <c r="AF676" s="1" t="str">
        <f>MID(Sheet7!A676,SEARCH(" ",Sheet7!A676,1)+1,SEARCH("(",Sheet7!A676,1)-SEARCH(" ",Sheet7!A676,1)-2)</f>
        <v>Dippenaar</v>
      </c>
      <c r="AG676" s="1">
        <f t="shared" si="124"/>
        <v>9</v>
      </c>
      <c r="AH676" s="1" t="str">
        <f t="shared" si="125"/>
        <v>DIPPENAAR</v>
      </c>
      <c r="AI676" s="1" t="e">
        <f t="shared" si="119"/>
        <v>#N/A</v>
      </c>
    </row>
    <row r="677" spans="1:35" x14ac:dyDescent="0.3">
      <c r="A677" s="1">
        <v>676</v>
      </c>
      <c r="B677" s="2">
        <v>37920</v>
      </c>
      <c r="C677" t="s">
        <v>160</v>
      </c>
      <c r="D677" s="1">
        <v>102</v>
      </c>
      <c r="E677" s="1" t="s">
        <v>432</v>
      </c>
      <c r="F677" s="1">
        <v>196</v>
      </c>
      <c r="H677" s="1">
        <v>134</v>
      </c>
      <c r="I677" s="1">
        <v>9</v>
      </c>
      <c r="J677" s="1">
        <v>0</v>
      </c>
      <c r="K677" s="1">
        <v>76.11</v>
      </c>
      <c r="L677" s="1">
        <v>1</v>
      </c>
      <c r="M677" s="1" t="s">
        <v>18</v>
      </c>
      <c r="N677" s="1" t="s">
        <v>6</v>
      </c>
      <c r="O677" s="1">
        <f t="shared" si="115"/>
        <v>26</v>
      </c>
      <c r="P677" s="1">
        <f t="shared" si="116"/>
        <v>10</v>
      </c>
      <c r="Q677" s="1">
        <f t="shared" si="117"/>
        <v>2003</v>
      </c>
      <c r="R677" s="1">
        <f t="shared" si="118"/>
        <v>1</v>
      </c>
      <c r="S677" s="1" t="str">
        <f t="shared" si="120"/>
        <v>Slow</v>
      </c>
      <c r="T677" s="1" t="str">
        <f t="shared" si="121"/>
        <v>Ok</v>
      </c>
      <c r="U677" s="1" t="b">
        <f t="shared" si="122"/>
        <v>0</v>
      </c>
      <c r="V677" s="1">
        <f t="shared" si="123"/>
        <v>0</v>
      </c>
      <c r="W677" s="1" t="str">
        <f>VLOOKUP(K677,Master!$G$8:$H$12,2,1)</f>
        <v>Slow</v>
      </c>
      <c r="X677" s="1" t="str">
        <f>HLOOKUP(K677,Master!$F$3:$J$4,2,1)</f>
        <v>Slow</v>
      </c>
      <c r="Y677" s="1" t="s">
        <v>699</v>
      </c>
      <c r="Z677" s="1" t="s">
        <v>4</v>
      </c>
      <c r="AA677" s="1">
        <f>SEARCH("(",Sheet7!A677,1)</f>
        <v>12</v>
      </c>
      <c r="AB677" s="1">
        <f>SEARCH(")",Sheet7!A677,1)</f>
        <v>18</v>
      </c>
      <c r="AC677" s="1" t="str">
        <f>MID(Sheet7!A677,SEARCH("(",Sheet7!A677,1)+1,SEARCH(")",Sheet7!A677,1)-SEARCH("(",Sheet7!A677,1)-1)</f>
        <v>India</v>
      </c>
      <c r="AD677" s="1">
        <f>SEARCH(" ",Sheet7!A677,1)</f>
        <v>4</v>
      </c>
      <c r="AE677" s="1" t="str">
        <f>LEFT(Sheet7!A677,SEARCH(" ",Sheet7!A677,1)-1)</f>
        <v>VVS</v>
      </c>
      <c r="AF677" s="1" t="str">
        <f>MID(Sheet7!A677,SEARCH(" ",Sheet7!A677,1)+1,SEARCH("(",Sheet7!A677,1)-SEARCH(" ",Sheet7!A677,1)-2)</f>
        <v>Laxman</v>
      </c>
      <c r="AG677" s="1">
        <f t="shared" si="124"/>
        <v>6</v>
      </c>
      <c r="AH677" s="1" t="str">
        <f t="shared" si="125"/>
        <v>LAXMAN</v>
      </c>
      <c r="AI677" s="1" t="e">
        <f t="shared" si="119"/>
        <v>#N/A</v>
      </c>
    </row>
    <row r="678" spans="1:35" x14ac:dyDescent="0.3">
      <c r="A678" s="1">
        <v>677</v>
      </c>
      <c r="B678" s="2">
        <v>37920</v>
      </c>
      <c r="C678" t="s">
        <v>60</v>
      </c>
      <c r="D678" s="1">
        <v>100</v>
      </c>
      <c r="E678" s="1" t="s">
        <v>432</v>
      </c>
      <c r="F678" s="1">
        <v>158</v>
      </c>
      <c r="H678" s="1">
        <v>119</v>
      </c>
      <c r="I678" s="1">
        <v>9</v>
      </c>
      <c r="J678" s="1">
        <v>1</v>
      </c>
      <c r="K678" s="1">
        <v>84.03</v>
      </c>
      <c r="L678" s="1">
        <v>1</v>
      </c>
      <c r="M678" s="1" t="s">
        <v>18</v>
      </c>
      <c r="N678" s="1" t="s">
        <v>6</v>
      </c>
      <c r="O678" s="1">
        <f t="shared" si="115"/>
        <v>26</v>
      </c>
      <c r="P678" s="1">
        <f t="shared" si="116"/>
        <v>10</v>
      </c>
      <c r="Q678" s="1">
        <f t="shared" si="117"/>
        <v>2003</v>
      </c>
      <c r="R678" s="1">
        <f t="shared" si="118"/>
        <v>1</v>
      </c>
      <c r="S678" s="1" t="str">
        <f t="shared" si="120"/>
        <v>Slow</v>
      </c>
      <c r="T678" s="1" t="str">
        <f t="shared" si="121"/>
        <v>Ok</v>
      </c>
      <c r="U678" s="1" t="b">
        <f t="shared" si="122"/>
        <v>0</v>
      </c>
      <c r="V678" s="1">
        <f t="shared" si="123"/>
        <v>0</v>
      </c>
      <c r="W678" s="1" t="str">
        <f>VLOOKUP(K678,Master!$G$8:$H$12,2,1)</f>
        <v>Slow</v>
      </c>
      <c r="X678" s="1" t="str">
        <f>HLOOKUP(K678,Master!$F$3:$J$4,2,1)</f>
        <v>Slow</v>
      </c>
      <c r="Y678" s="1" t="s">
        <v>635</v>
      </c>
      <c r="Z678" s="1" t="s">
        <v>4</v>
      </c>
      <c r="AA678" s="1">
        <f>SEARCH("(",Sheet7!A678,1)</f>
        <v>14</v>
      </c>
      <c r="AB678" s="1">
        <f>SEARCH(")",Sheet7!A678,1)</f>
        <v>20</v>
      </c>
      <c r="AC678" s="1" t="str">
        <f>MID(Sheet7!A678,SEARCH("(",Sheet7!A678,1)+1,SEARCH(")",Sheet7!A678,1)-SEARCH("(",Sheet7!A678,1)-1)</f>
        <v>India</v>
      </c>
      <c r="AD678" s="1">
        <f>SEARCH(" ",Sheet7!A678,1)</f>
        <v>3</v>
      </c>
      <c r="AE678" s="1" t="str">
        <f>LEFT(Sheet7!A678,SEARCH(" ",Sheet7!A678,1)-1)</f>
        <v>SR</v>
      </c>
      <c r="AF678" s="1" t="str">
        <f>MID(Sheet7!A678,SEARCH(" ",Sheet7!A678,1)+1,SEARCH("(",Sheet7!A678,1)-SEARCH(" ",Sheet7!A678,1)-2)</f>
        <v>Tendulkar</v>
      </c>
      <c r="AG678" s="1">
        <f t="shared" si="124"/>
        <v>9</v>
      </c>
      <c r="AH678" s="1" t="str">
        <f t="shared" si="125"/>
        <v>TENDULKAR</v>
      </c>
      <c r="AI678" s="1" t="e">
        <f t="shared" si="119"/>
        <v>#N/A</v>
      </c>
    </row>
    <row r="679" spans="1:35" x14ac:dyDescent="0.3">
      <c r="A679" s="1">
        <v>678</v>
      </c>
      <c r="B679" s="2">
        <v>37926</v>
      </c>
      <c r="C679" t="s">
        <v>93</v>
      </c>
      <c r="D679" s="1">
        <v>100</v>
      </c>
      <c r="E679" s="1" t="s">
        <v>432</v>
      </c>
      <c r="F679" s="1">
        <v>168</v>
      </c>
      <c r="H679" s="1">
        <v>119</v>
      </c>
      <c r="I679" s="1">
        <v>10</v>
      </c>
      <c r="J679" s="1">
        <v>1</v>
      </c>
      <c r="K679" s="1">
        <v>84.03</v>
      </c>
      <c r="L679" s="1">
        <v>1</v>
      </c>
      <c r="M679" s="1" t="s">
        <v>4</v>
      </c>
      <c r="N679" s="1" t="s">
        <v>55</v>
      </c>
      <c r="O679" s="1">
        <f t="shared" si="115"/>
        <v>1</v>
      </c>
      <c r="P679" s="1">
        <f t="shared" si="116"/>
        <v>11</v>
      </c>
      <c r="Q679" s="1">
        <f t="shared" si="117"/>
        <v>2003</v>
      </c>
      <c r="R679" s="1">
        <f t="shared" si="118"/>
        <v>7</v>
      </c>
      <c r="S679" s="1" t="str">
        <f t="shared" si="120"/>
        <v>Slow</v>
      </c>
      <c r="T679" s="1" t="str">
        <f t="shared" si="121"/>
        <v>Ok</v>
      </c>
      <c r="U679" s="1" t="b">
        <f t="shared" si="122"/>
        <v>0</v>
      </c>
      <c r="V679" s="1">
        <f t="shared" si="123"/>
        <v>0</v>
      </c>
      <c r="W679" s="1" t="str">
        <f>VLOOKUP(K679,Master!$G$8:$H$12,2,1)</f>
        <v>Slow</v>
      </c>
      <c r="X679" s="1" t="str">
        <f>HLOOKUP(K679,Master!$F$3:$J$4,2,1)</f>
        <v>Slow</v>
      </c>
      <c r="Y679" s="1" t="s">
        <v>688</v>
      </c>
      <c r="Z679" s="1" t="s">
        <v>834</v>
      </c>
      <c r="AA679" s="1">
        <f>SEARCH("(",Sheet7!A679,1)</f>
        <v>11</v>
      </c>
      <c r="AB679" s="1">
        <f>SEARCH(")",Sheet7!A679,1)</f>
        <v>15</v>
      </c>
      <c r="AC679" s="1" t="str">
        <f>MID(Sheet7!A679,SEARCH("(",Sheet7!A679,1)+1,SEARCH(")",Sheet7!A679,1)-SEARCH("(",Sheet7!A679,1)-1)</f>
        <v>Aus</v>
      </c>
      <c r="AD679" s="1">
        <f>SEARCH(" ",Sheet7!A679,1)</f>
        <v>3</v>
      </c>
      <c r="AE679" s="1" t="str">
        <f>LEFT(Sheet7!A679,SEARCH(" ",Sheet7!A679,1)-1)</f>
        <v>DR</v>
      </c>
      <c r="AF679" s="1" t="str">
        <f>MID(Sheet7!A679,SEARCH(" ",Sheet7!A679,1)+1,SEARCH("(",Sheet7!A679,1)-SEARCH(" ",Sheet7!A679,1)-2)</f>
        <v>Martyn</v>
      </c>
      <c r="AG679" s="1">
        <f t="shared" si="124"/>
        <v>6</v>
      </c>
      <c r="AH679" s="1" t="str">
        <f t="shared" si="125"/>
        <v>MARTYN</v>
      </c>
      <c r="AI679" s="1" t="str">
        <f t="shared" si="119"/>
        <v>DR Martyn belongs to Australia</v>
      </c>
    </row>
    <row r="680" spans="1:35" x14ac:dyDescent="0.3">
      <c r="A680" s="1">
        <v>679</v>
      </c>
      <c r="B680" s="2">
        <v>37937</v>
      </c>
      <c r="C680" t="s">
        <v>221</v>
      </c>
      <c r="D680" s="1">
        <v>111</v>
      </c>
      <c r="E680" s="1" t="s">
        <v>432</v>
      </c>
      <c r="F680" s="1">
        <v>142</v>
      </c>
      <c r="H680" s="1">
        <v>104</v>
      </c>
      <c r="I680" s="1">
        <v>14</v>
      </c>
      <c r="J680" s="1">
        <v>1</v>
      </c>
      <c r="K680" s="1">
        <v>106.73</v>
      </c>
      <c r="L680" s="1">
        <v>1</v>
      </c>
      <c r="M680" s="1" t="s">
        <v>4</v>
      </c>
      <c r="N680" s="1" t="s">
        <v>42</v>
      </c>
      <c r="O680" s="1">
        <f t="shared" si="115"/>
        <v>12</v>
      </c>
      <c r="P680" s="1">
        <f t="shared" si="116"/>
        <v>11</v>
      </c>
      <c r="Q680" s="1">
        <f t="shared" si="117"/>
        <v>2003</v>
      </c>
      <c r="R680" s="1">
        <f t="shared" si="118"/>
        <v>4</v>
      </c>
      <c r="S680" s="1" t="str">
        <f t="shared" si="120"/>
        <v>Ok</v>
      </c>
      <c r="T680" s="1" t="str">
        <f t="shared" si="121"/>
        <v>Ok</v>
      </c>
      <c r="U680" s="1" t="b">
        <f t="shared" si="122"/>
        <v>0</v>
      </c>
      <c r="V680" s="1">
        <f t="shared" si="123"/>
        <v>0</v>
      </c>
      <c r="W680" s="1" t="str">
        <f>VLOOKUP(K680,Master!$G$8:$H$12,2,1)</f>
        <v>Ok</v>
      </c>
      <c r="X680" s="1" t="str">
        <f>HLOOKUP(K680,Master!$F$3:$J$4,2,1)</f>
        <v>Ok</v>
      </c>
      <c r="Y680" s="1" t="s">
        <v>673</v>
      </c>
      <c r="Z680" s="1" t="s">
        <v>834</v>
      </c>
      <c r="AA680" s="1">
        <f>SEARCH("(",Sheet7!A680,1)</f>
        <v>14</v>
      </c>
      <c r="AB680" s="1">
        <f>SEARCH(")",Sheet7!A680,1)</f>
        <v>18</v>
      </c>
      <c r="AC680" s="1" t="str">
        <f>MID(Sheet7!A680,SEARCH("(",Sheet7!A680,1)+1,SEARCH(")",Sheet7!A680,1)-SEARCH("(",Sheet7!A680,1)-1)</f>
        <v>Aus</v>
      </c>
      <c r="AD680" s="1">
        <f>SEARCH(" ",Sheet7!A680,1)</f>
        <v>3</v>
      </c>
      <c r="AE680" s="1" t="str">
        <f>LEFT(Sheet7!A680,SEARCH(" ",Sheet7!A680,1)-1)</f>
        <v>AC</v>
      </c>
      <c r="AF680" s="1" t="str">
        <f>MID(Sheet7!A680,SEARCH(" ",Sheet7!A680,1)+1,SEARCH("(",Sheet7!A680,1)-SEARCH(" ",Sheet7!A680,1)-2)</f>
        <v>Gilchrist</v>
      </c>
      <c r="AG680" s="1">
        <f t="shared" si="124"/>
        <v>9</v>
      </c>
      <c r="AH680" s="1" t="str">
        <f t="shared" si="125"/>
        <v>GILCHRIST</v>
      </c>
      <c r="AI680" s="1" t="str">
        <f t="shared" si="119"/>
        <v>AC Gilchrist belongs to Australia</v>
      </c>
    </row>
    <row r="681" spans="1:35" x14ac:dyDescent="0.3">
      <c r="A681" s="1">
        <v>680</v>
      </c>
      <c r="B681" s="2">
        <v>37937</v>
      </c>
      <c r="C681" t="s">
        <v>225</v>
      </c>
      <c r="D681" s="1">
        <v>108</v>
      </c>
      <c r="E681" s="1" t="s">
        <v>430</v>
      </c>
      <c r="F681" s="1">
        <v>150</v>
      </c>
      <c r="H681" s="1">
        <v>103</v>
      </c>
      <c r="I681" s="1">
        <v>1</v>
      </c>
      <c r="J681" s="1">
        <v>7</v>
      </c>
      <c r="K681" s="1">
        <v>104.85</v>
      </c>
      <c r="L681" s="1">
        <v>1</v>
      </c>
      <c r="M681" s="1" t="s">
        <v>4</v>
      </c>
      <c r="N681" s="1" t="s">
        <v>42</v>
      </c>
      <c r="O681" s="1">
        <f t="shared" si="115"/>
        <v>12</v>
      </c>
      <c r="P681" s="1">
        <f t="shared" si="116"/>
        <v>11</v>
      </c>
      <c r="Q681" s="1">
        <f t="shared" si="117"/>
        <v>2003</v>
      </c>
      <c r="R681" s="1">
        <f t="shared" si="118"/>
        <v>4</v>
      </c>
      <c r="S681" s="1" t="str">
        <f t="shared" si="120"/>
        <v>Ok</v>
      </c>
      <c r="T681" s="1" t="str">
        <f t="shared" si="121"/>
        <v>Ok</v>
      </c>
      <c r="U681" s="1" t="b">
        <f t="shared" si="122"/>
        <v>0</v>
      </c>
      <c r="V681" s="1">
        <f t="shared" si="123"/>
        <v>0</v>
      </c>
      <c r="W681" s="1" t="str">
        <f>VLOOKUP(K681,Master!$G$8:$H$12,2,1)</f>
        <v>Ok</v>
      </c>
      <c r="X681" s="1" t="str">
        <f>HLOOKUP(K681,Master!$F$3:$J$4,2,1)</f>
        <v>Ok</v>
      </c>
      <c r="Y681" s="1" t="s">
        <v>650</v>
      </c>
      <c r="Z681" s="1" t="s">
        <v>834</v>
      </c>
      <c r="AA681" s="1">
        <f>SEARCH("(",Sheet7!A681,1)</f>
        <v>12</v>
      </c>
      <c r="AB681" s="1">
        <f>SEARCH(")",Sheet7!A681,1)</f>
        <v>16</v>
      </c>
      <c r="AC681" s="1" t="str">
        <f>MID(Sheet7!A681,SEARCH("(",Sheet7!A681,1)+1,SEARCH(")",Sheet7!A681,1)-SEARCH("(",Sheet7!A681,1)-1)</f>
        <v>Aus</v>
      </c>
      <c r="AD681" s="1">
        <f>SEARCH(" ",Sheet7!A681,1)</f>
        <v>3</v>
      </c>
      <c r="AE681" s="1" t="str">
        <f>LEFT(Sheet7!A681,SEARCH(" ",Sheet7!A681,1)-1)</f>
        <v>RT</v>
      </c>
      <c r="AF681" s="1" t="str">
        <f>MID(Sheet7!A681,SEARCH(" ",Sheet7!A681,1)+1,SEARCH("(",Sheet7!A681,1)-SEARCH(" ",Sheet7!A681,1)-2)</f>
        <v>Ponting</v>
      </c>
      <c r="AG681" s="1">
        <f t="shared" si="124"/>
        <v>7</v>
      </c>
      <c r="AH681" s="1" t="str">
        <f t="shared" si="125"/>
        <v>PONTING</v>
      </c>
      <c r="AI681" s="1" t="str">
        <f t="shared" si="119"/>
        <v>RT Ponting belongs to Australia</v>
      </c>
    </row>
    <row r="682" spans="1:35" x14ac:dyDescent="0.3">
      <c r="A682" s="1">
        <v>681</v>
      </c>
      <c r="B682" s="2">
        <v>37940</v>
      </c>
      <c r="C682" t="s">
        <v>213</v>
      </c>
      <c r="D682" s="1">
        <v>130</v>
      </c>
      <c r="E682" s="1" t="s">
        <v>432</v>
      </c>
      <c r="F682" s="1">
        <v>193</v>
      </c>
      <c r="H682" s="1">
        <v>134</v>
      </c>
      <c r="I682" s="1">
        <v>15</v>
      </c>
      <c r="J682" s="1">
        <v>2</v>
      </c>
      <c r="K682" s="1">
        <v>97.01</v>
      </c>
      <c r="L682" s="1">
        <v>1</v>
      </c>
      <c r="M682" s="1" t="s">
        <v>31</v>
      </c>
      <c r="N682" s="1" t="s">
        <v>17</v>
      </c>
      <c r="O682" s="1">
        <f t="shared" si="115"/>
        <v>15</v>
      </c>
      <c r="P682" s="1">
        <f t="shared" si="116"/>
        <v>11</v>
      </c>
      <c r="Q682" s="1">
        <f t="shared" si="117"/>
        <v>2003</v>
      </c>
      <c r="R682" s="1">
        <f t="shared" si="118"/>
        <v>7</v>
      </c>
      <c r="S682" s="1" t="str">
        <f t="shared" si="120"/>
        <v>Slow</v>
      </c>
      <c r="T682" s="1" t="str">
        <f t="shared" si="121"/>
        <v>Ok</v>
      </c>
      <c r="U682" s="1" t="b">
        <f t="shared" si="122"/>
        <v>0</v>
      </c>
      <c r="V682" s="1">
        <f t="shared" si="123"/>
        <v>0</v>
      </c>
      <c r="W682" s="1" t="str">
        <f>VLOOKUP(K682,Master!$G$8:$H$12,2,1)</f>
        <v>Slow</v>
      </c>
      <c r="X682" s="1" t="str">
        <f>HLOOKUP(K682,Master!$F$3:$J$4,2,1)</f>
        <v>Slow</v>
      </c>
      <c r="Y682" s="1" t="s">
        <v>702</v>
      </c>
      <c r="Z682" s="1" t="s">
        <v>4</v>
      </c>
      <c r="AA682" s="1">
        <f>SEARCH("(",Sheet7!A682,1)</f>
        <v>10</v>
      </c>
      <c r="AB682" s="1">
        <f>SEARCH(")",Sheet7!A682,1)</f>
        <v>16</v>
      </c>
      <c r="AC682" s="1" t="str">
        <f>MID(Sheet7!A682,SEARCH("(",Sheet7!A682,1)+1,SEARCH(")",Sheet7!A682,1)-SEARCH("(",Sheet7!A682,1)-1)</f>
        <v>India</v>
      </c>
      <c r="AD682" s="1">
        <f>SEARCH(" ",Sheet7!A682,1)</f>
        <v>2</v>
      </c>
      <c r="AE682" s="1" t="str">
        <f>LEFT(Sheet7!A682,SEARCH(" ",Sheet7!A682,1)-1)</f>
        <v>V</v>
      </c>
      <c r="AF682" s="1" t="str">
        <f>MID(Sheet7!A682,SEARCH(" ",Sheet7!A682,1)+1,SEARCH("(",Sheet7!A682,1)-SEARCH(" ",Sheet7!A682,1)-2)</f>
        <v>Sehwag</v>
      </c>
      <c r="AG682" s="1">
        <f t="shared" si="124"/>
        <v>6</v>
      </c>
      <c r="AH682" s="1" t="str">
        <f t="shared" si="125"/>
        <v>SEHWAG</v>
      </c>
      <c r="AI682" s="1" t="e">
        <f t="shared" si="119"/>
        <v>#N/A</v>
      </c>
    </row>
    <row r="683" spans="1:35" x14ac:dyDescent="0.3">
      <c r="A683" s="1">
        <v>682</v>
      </c>
      <c r="B683" s="2">
        <v>37940</v>
      </c>
      <c r="C683" t="s">
        <v>60</v>
      </c>
      <c r="D683" s="1">
        <v>102</v>
      </c>
      <c r="E683" s="1" t="s">
        <v>432</v>
      </c>
      <c r="F683" s="1">
        <v>124</v>
      </c>
      <c r="H683" s="1">
        <v>91</v>
      </c>
      <c r="I683" s="1">
        <v>12</v>
      </c>
      <c r="J683" s="1">
        <v>1</v>
      </c>
      <c r="K683" s="1">
        <v>112.08</v>
      </c>
      <c r="L683" s="1">
        <v>1</v>
      </c>
      <c r="M683" s="1" t="s">
        <v>31</v>
      </c>
      <c r="N683" s="1" t="s">
        <v>17</v>
      </c>
      <c r="O683" s="1">
        <f t="shared" si="115"/>
        <v>15</v>
      </c>
      <c r="P683" s="1">
        <f t="shared" si="116"/>
        <v>11</v>
      </c>
      <c r="Q683" s="1">
        <f t="shared" si="117"/>
        <v>2003</v>
      </c>
      <c r="R683" s="1">
        <f t="shared" si="118"/>
        <v>7</v>
      </c>
      <c r="S683" s="1" t="str">
        <f t="shared" si="120"/>
        <v>Ok</v>
      </c>
      <c r="T683" s="1" t="str">
        <f t="shared" si="121"/>
        <v>Ok</v>
      </c>
      <c r="U683" s="1" t="b">
        <f t="shared" si="122"/>
        <v>0</v>
      </c>
      <c r="V683" s="1">
        <f t="shared" si="123"/>
        <v>0</v>
      </c>
      <c r="W683" s="1" t="str">
        <f>VLOOKUP(K683,Master!$G$8:$H$12,2,1)</f>
        <v>Ok</v>
      </c>
      <c r="X683" s="1" t="str">
        <f>HLOOKUP(K683,Master!$F$3:$J$4,2,1)</f>
        <v>Ok</v>
      </c>
      <c r="Y683" s="1" t="s">
        <v>635</v>
      </c>
      <c r="Z683" s="1" t="s">
        <v>4</v>
      </c>
      <c r="AA683" s="1">
        <f>SEARCH("(",Sheet7!A683,1)</f>
        <v>14</v>
      </c>
      <c r="AB683" s="1">
        <f>SEARCH(")",Sheet7!A683,1)</f>
        <v>20</v>
      </c>
      <c r="AC683" s="1" t="str">
        <f>MID(Sheet7!A683,SEARCH("(",Sheet7!A683,1)+1,SEARCH(")",Sheet7!A683,1)-SEARCH("(",Sheet7!A683,1)-1)</f>
        <v>India</v>
      </c>
      <c r="AD683" s="1">
        <f>SEARCH(" ",Sheet7!A683,1)</f>
        <v>3</v>
      </c>
      <c r="AE683" s="1" t="str">
        <f>LEFT(Sheet7!A683,SEARCH(" ",Sheet7!A683,1)-1)</f>
        <v>SR</v>
      </c>
      <c r="AF683" s="1" t="str">
        <f>MID(Sheet7!A683,SEARCH(" ",Sheet7!A683,1)+1,SEARCH("(",Sheet7!A683,1)-SEARCH(" ",Sheet7!A683,1)-2)</f>
        <v>Tendulkar</v>
      </c>
      <c r="AG683" s="1">
        <f t="shared" si="124"/>
        <v>9</v>
      </c>
      <c r="AH683" s="1" t="str">
        <f t="shared" si="125"/>
        <v>TENDULKAR</v>
      </c>
      <c r="AI683" s="1" t="e">
        <f t="shared" si="119"/>
        <v>#N/A</v>
      </c>
    </row>
    <row r="684" spans="1:35" x14ac:dyDescent="0.3">
      <c r="A684" s="1">
        <v>683</v>
      </c>
      <c r="B684" s="2">
        <v>37947</v>
      </c>
      <c r="C684" t="s">
        <v>229</v>
      </c>
      <c r="D684" s="1">
        <v>153</v>
      </c>
      <c r="E684" s="1" t="s">
        <v>430</v>
      </c>
      <c r="F684" s="1">
        <v>225</v>
      </c>
      <c r="H684" s="1">
        <v>160</v>
      </c>
      <c r="I684" s="1">
        <v>19</v>
      </c>
      <c r="J684" s="1">
        <v>2</v>
      </c>
      <c r="K684" s="1">
        <v>95.62</v>
      </c>
      <c r="L684" s="1">
        <v>1</v>
      </c>
      <c r="M684" s="1" t="s">
        <v>7</v>
      </c>
      <c r="N684" s="1" t="s">
        <v>8</v>
      </c>
      <c r="O684" s="1">
        <f t="shared" si="115"/>
        <v>22</v>
      </c>
      <c r="P684" s="1">
        <f t="shared" si="116"/>
        <v>11</v>
      </c>
      <c r="Q684" s="1">
        <f t="shared" si="117"/>
        <v>2003</v>
      </c>
      <c r="R684" s="1">
        <f t="shared" si="118"/>
        <v>7</v>
      </c>
      <c r="S684" s="1" t="str">
        <f t="shared" si="120"/>
        <v>Slow</v>
      </c>
      <c r="T684" s="1" t="str">
        <f t="shared" si="121"/>
        <v>Ok</v>
      </c>
      <c r="U684" s="1" t="b">
        <f t="shared" si="122"/>
        <v>0</v>
      </c>
      <c r="V684" s="1">
        <f t="shared" si="123"/>
        <v>0</v>
      </c>
      <c r="W684" s="1" t="str">
        <f>VLOOKUP(K684,Master!$G$8:$H$12,2,1)</f>
        <v>Slow</v>
      </c>
      <c r="X684" s="1" t="str">
        <f>HLOOKUP(K684,Master!$F$3:$J$4,2,1)</f>
        <v>Slow</v>
      </c>
      <c r="Y684" s="1" t="s">
        <v>703</v>
      </c>
      <c r="Z684" s="1" t="s">
        <v>831</v>
      </c>
      <c r="AA684" s="1">
        <f>SEARCH("(",Sheet7!A684,1)</f>
        <v>10</v>
      </c>
      <c r="AB684" s="1">
        <f>SEARCH(")",Sheet7!A684,1)</f>
        <v>13</v>
      </c>
      <c r="AC684" s="1" t="str">
        <f>MID(Sheet7!A684,SEARCH("(",Sheet7!A684,1)+1,SEARCH(")",Sheet7!A684,1)-SEARCH("(",Sheet7!A684,1)-1)</f>
        <v>WI</v>
      </c>
      <c r="AD684" s="1">
        <f>SEARCH(" ",Sheet7!A684,1)</f>
        <v>3</v>
      </c>
      <c r="AE684" s="1" t="str">
        <f>LEFT(Sheet7!A684,SEARCH(" ",Sheet7!A684,1)-1)</f>
        <v>CH</v>
      </c>
      <c r="AF684" s="1" t="str">
        <f>MID(Sheet7!A684,SEARCH(" ",Sheet7!A684,1)+1,SEARCH("(",Sheet7!A684,1)-SEARCH(" ",Sheet7!A684,1)-2)</f>
        <v>Gayle</v>
      </c>
      <c r="AG684" s="1">
        <f t="shared" si="124"/>
        <v>5</v>
      </c>
      <c r="AH684" s="1" t="str">
        <f t="shared" si="125"/>
        <v>GAYLE</v>
      </c>
      <c r="AI684" s="1" t="str">
        <f t="shared" si="119"/>
        <v>CH Gayle belongs to West Indies</v>
      </c>
    </row>
    <row r="685" spans="1:35" x14ac:dyDescent="0.3">
      <c r="A685" s="1">
        <v>684</v>
      </c>
      <c r="B685" s="2">
        <v>37947</v>
      </c>
      <c r="C685" t="s">
        <v>224</v>
      </c>
      <c r="D685" s="1">
        <v>113</v>
      </c>
      <c r="E685" s="1" t="s">
        <v>432</v>
      </c>
      <c r="F685" s="1">
        <v>105</v>
      </c>
      <c r="H685" s="1">
        <v>82</v>
      </c>
      <c r="I685" s="1">
        <v>14</v>
      </c>
      <c r="J685" s="1">
        <v>3</v>
      </c>
      <c r="K685" s="1">
        <v>137.80000000000001</v>
      </c>
      <c r="L685" s="1">
        <v>1</v>
      </c>
      <c r="M685" s="1" t="s">
        <v>7</v>
      </c>
      <c r="N685" s="1" t="s">
        <v>8</v>
      </c>
      <c r="O685" s="1">
        <f t="shared" si="115"/>
        <v>22</v>
      </c>
      <c r="P685" s="1">
        <f t="shared" si="116"/>
        <v>11</v>
      </c>
      <c r="Q685" s="1">
        <f t="shared" si="117"/>
        <v>2003</v>
      </c>
      <c r="R685" s="1">
        <f t="shared" si="118"/>
        <v>7</v>
      </c>
      <c r="S685" s="1" t="str">
        <f t="shared" si="120"/>
        <v>Ok</v>
      </c>
      <c r="T685" s="1" t="str">
        <f t="shared" si="121"/>
        <v>Ok</v>
      </c>
      <c r="U685" s="1" t="b">
        <f t="shared" si="122"/>
        <v>0</v>
      </c>
      <c r="V685" s="1">
        <f t="shared" si="123"/>
        <v>0</v>
      </c>
      <c r="W685" s="1" t="str">
        <f>VLOOKUP(K685,Master!$G$8:$H$12,2,1)</f>
        <v>Ok</v>
      </c>
      <c r="X685" s="1" t="str">
        <f>HLOOKUP(K685,Master!$F$3:$J$4,2,1)</f>
        <v>Ok</v>
      </c>
      <c r="Y685" s="1" t="s">
        <v>626</v>
      </c>
      <c r="Z685" s="1" t="s">
        <v>831</v>
      </c>
      <c r="AA685" s="1">
        <f>SEARCH("(",Sheet7!A685,1)</f>
        <v>9</v>
      </c>
      <c r="AB685" s="1">
        <f>SEARCH(")",Sheet7!A685,1)</f>
        <v>12</v>
      </c>
      <c r="AC685" s="1" t="str">
        <f>MID(Sheet7!A685,SEARCH("(",Sheet7!A685,1)+1,SEARCH(")",Sheet7!A685,1)-SEARCH("(",Sheet7!A685,1)-1)</f>
        <v>WI</v>
      </c>
      <c r="AD685" s="1">
        <f>SEARCH(" ",Sheet7!A685,1)</f>
        <v>3</v>
      </c>
      <c r="AE685" s="1" t="str">
        <f>LEFT(Sheet7!A685,SEARCH(" ",Sheet7!A685,1)-1)</f>
        <v>BC</v>
      </c>
      <c r="AF685" s="1" t="str">
        <f>MID(Sheet7!A685,SEARCH(" ",Sheet7!A685,1)+1,SEARCH("(",Sheet7!A685,1)-SEARCH(" ",Sheet7!A685,1)-2)</f>
        <v>Lara</v>
      </c>
      <c r="AG685" s="1">
        <f t="shared" si="124"/>
        <v>4</v>
      </c>
      <c r="AH685" s="1" t="str">
        <f t="shared" si="125"/>
        <v>LARA</v>
      </c>
      <c r="AI685" s="1" t="str">
        <f t="shared" si="119"/>
        <v>BC Lara belongs to West Indies</v>
      </c>
    </row>
    <row r="686" spans="1:35" x14ac:dyDescent="0.3">
      <c r="A686" s="1">
        <v>685</v>
      </c>
      <c r="B686" s="2">
        <v>37954</v>
      </c>
      <c r="C686" t="s">
        <v>146</v>
      </c>
      <c r="D686" s="1">
        <v>127</v>
      </c>
      <c r="E686" s="1" t="s">
        <v>430</v>
      </c>
      <c r="F686" s="1">
        <v>195</v>
      </c>
      <c r="H686" s="1">
        <v>141</v>
      </c>
      <c r="I686" s="1">
        <v>10</v>
      </c>
      <c r="J686" s="1">
        <v>4</v>
      </c>
      <c r="K686" s="1">
        <v>90.07</v>
      </c>
      <c r="L686" s="1">
        <v>1</v>
      </c>
      <c r="M686" s="1" t="s">
        <v>7</v>
      </c>
      <c r="N686" s="1" t="s">
        <v>24</v>
      </c>
      <c r="O686" s="1">
        <f t="shared" si="115"/>
        <v>29</v>
      </c>
      <c r="P686" s="1">
        <f t="shared" si="116"/>
        <v>11</v>
      </c>
      <c r="Q686" s="1">
        <f t="shared" si="117"/>
        <v>2003</v>
      </c>
      <c r="R686" s="1">
        <f t="shared" si="118"/>
        <v>7</v>
      </c>
      <c r="S686" s="1" t="str">
        <f t="shared" si="120"/>
        <v>Slow</v>
      </c>
      <c r="T686" s="1" t="str">
        <f t="shared" si="121"/>
        <v>Ok</v>
      </c>
      <c r="U686" s="1" t="b">
        <f t="shared" si="122"/>
        <v>0</v>
      </c>
      <c r="V686" s="1">
        <f t="shared" si="123"/>
        <v>0</v>
      </c>
      <c r="W686" s="1" t="str">
        <f>VLOOKUP(K686,Master!$G$8:$H$12,2,1)</f>
        <v>Slow</v>
      </c>
      <c r="X686" s="1" t="str">
        <f>HLOOKUP(K686,Master!$F$3:$J$4,2,1)</f>
        <v>Slow</v>
      </c>
      <c r="Y686" s="1" t="s">
        <v>690</v>
      </c>
      <c r="Z686" s="1" t="s">
        <v>831</v>
      </c>
      <c r="AA686" s="1">
        <f>SEARCH("(",Sheet7!A686,1)</f>
        <v>10</v>
      </c>
      <c r="AB686" s="1">
        <f>SEARCH(")",Sheet7!A686,1)</f>
        <v>13</v>
      </c>
      <c r="AC686" s="1" t="str">
        <f>MID(Sheet7!A686,SEARCH("(",Sheet7!A686,1)+1,SEARCH(")",Sheet7!A686,1)-SEARCH("(",Sheet7!A686,1)-1)</f>
        <v>WI</v>
      </c>
      <c r="AD686" s="1">
        <f>SEARCH(" ",Sheet7!A686,1)</f>
        <v>3</v>
      </c>
      <c r="AE686" s="1" t="str">
        <f>LEFT(Sheet7!A686,SEARCH(" ",Sheet7!A686,1)-1)</f>
        <v>WW</v>
      </c>
      <c r="AF686" s="1" t="str">
        <f>MID(Sheet7!A686,SEARCH(" ",Sheet7!A686,1)+1,SEARCH("(",Sheet7!A686,1)-SEARCH(" ",Sheet7!A686,1)-2)</f>
        <v>Hinds</v>
      </c>
      <c r="AG686" s="1">
        <f t="shared" si="124"/>
        <v>5</v>
      </c>
      <c r="AH686" s="1" t="str">
        <f t="shared" si="125"/>
        <v>HINDS</v>
      </c>
      <c r="AI686" s="1" t="str">
        <f t="shared" si="119"/>
        <v>WW Hinds belongs to West Indies</v>
      </c>
    </row>
    <row r="687" spans="1:35" x14ac:dyDescent="0.3">
      <c r="A687" s="1">
        <v>686</v>
      </c>
      <c r="B687" s="2">
        <v>37955</v>
      </c>
      <c r="C687" t="s">
        <v>229</v>
      </c>
      <c r="D687" s="1">
        <v>112</v>
      </c>
      <c r="E687" s="1" t="s">
        <v>430</v>
      </c>
      <c r="F687" s="1">
        <v>127</v>
      </c>
      <c r="H687" s="1">
        <v>75</v>
      </c>
      <c r="I687" s="1">
        <v>17</v>
      </c>
      <c r="J687" s="1">
        <v>2</v>
      </c>
      <c r="K687" s="1">
        <v>149.33000000000001</v>
      </c>
      <c r="L687" s="1">
        <v>2</v>
      </c>
      <c r="M687" s="1" t="s">
        <v>7</v>
      </c>
      <c r="N687" s="1" t="s">
        <v>24</v>
      </c>
      <c r="O687" s="1">
        <f t="shared" si="115"/>
        <v>30</v>
      </c>
      <c r="P687" s="1">
        <f t="shared" si="116"/>
        <v>11</v>
      </c>
      <c r="Q687" s="1">
        <f t="shared" si="117"/>
        <v>2003</v>
      </c>
      <c r="R687" s="1">
        <f t="shared" si="118"/>
        <v>1</v>
      </c>
      <c r="S687" s="1" t="str">
        <f t="shared" si="120"/>
        <v>Ok</v>
      </c>
      <c r="T687" s="1" t="str">
        <f t="shared" si="121"/>
        <v>Ok</v>
      </c>
      <c r="U687" s="1" t="b">
        <f t="shared" si="122"/>
        <v>0</v>
      </c>
      <c r="V687" s="1">
        <f t="shared" si="123"/>
        <v>0</v>
      </c>
      <c r="W687" s="1" t="str">
        <f>VLOOKUP(K687,Master!$G$8:$H$12,2,1)</f>
        <v>Ok</v>
      </c>
      <c r="X687" s="1" t="str">
        <f>HLOOKUP(K687,Master!$F$3:$J$4,2,1)</f>
        <v>Ok</v>
      </c>
      <c r="Y687" s="1" t="s">
        <v>703</v>
      </c>
      <c r="Z687" s="1" t="s">
        <v>831</v>
      </c>
      <c r="AA687" s="1">
        <f>SEARCH("(",Sheet7!A687,1)</f>
        <v>10</v>
      </c>
      <c r="AB687" s="1">
        <f>SEARCH(")",Sheet7!A687,1)</f>
        <v>13</v>
      </c>
      <c r="AC687" s="1" t="str">
        <f>MID(Sheet7!A687,SEARCH("(",Sheet7!A687,1)+1,SEARCH(")",Sheet7!A687,1)-SEARCH("(",Sheet7!A687,1)-1)</f>
        <v>WI</v>
      </c>
      <c r="AD687" s="1">
        <f>SEARCH(" ",Sheet7!A687,1)</f>
        <v>3</v>
      </c>
      <c r="AE687" s="1" t="str">
        <f>LEFT(Sheet7!A687,SEARCH(" ",Sheet7!A687,1)-1)</f>
        <v>CH</v>
      </c>
      <c r="AF687" s="1" t="str">
        <f>MID(Sheet7!A687,SEARCH(" ",Sheet7!A687,1)+1,SEARCH("(",Sheet7!A687,1)-SEARCH(" ",Sheet7!A687,1)-2)</f>
        <v>Gayle</v>
      </c>
      <c r="AG687" s="1">
        <f t="shared" si="124"/>
        <v>5</v>
      </c>
      <c r="AH687" s="1" t="str">
        <f t="shared" si="125"/>
        <v>GAYLE</v>
      </c>
      <c r="AI687" s="1" t="str">
        <f t="shared" si="119"/>
        <v>CH Gayle belongs to West Indies</v>
      </c>
    </row>
    <row r="688" spans="1:35" x14ac:dyDescent="0.3">
      <c r="A688" s="1">
        <v>687</v>
      </c>
      <c r="B688" s="2">
        <v>37958</v>
      </c>
      <c r="C688" t="s">
        <v>409</v>
      </c>
      <c r="D688" s="1">
        <v>101</v>
      </c>
      <c r="E688" s="1" t="s">
        <v>430</v>
      </c>
      <c r="F688" s="1">
        <v>147</v>
      </c>
      <c r="H688" s="1">
        <v>109</v>
      </c>
      <c r="I688" s="1">
        <v>7</v>
      </c>
      <c r="J688" s="1">
        <v>2</v>
      </c>
      <c r="K688" s="1">
        <v>92.66</v>
      </c>
      <c r="L688" s="1">
        <v>2</v>
      </c>
      <c r="M688" s="1" t="s">
        <v>9</v>
      </c>
      <c r="N688" s="1" t="s">
        <v>372</v>
      </c>
      <c r="O688" s="1">
        <f t="shared" si="115"/>
        <v>3</v>
      </c>
      <c r="P688" s="1">
        <f t="shared" si="116"/>
        <v>12</v>
      </c>
      <c r="Q688" s="1">
        <f t="shared" si="117"/>
        <v>2003</v>
      </c>
      <c r="R688" s="1">
        <f t="shared" si="118"/>
        <v>4</v>
      </c>
      <c r="S688" s="1" t="str">
        <f t="shared" si="120"/>
        <v>Slow</v>
      </c>
      <c r="T688" s="1" t="str">
        <f t="shared" si="121"/>
        <v>Ok</v>
      </c>
      <c r="U688" s="1" t="b">
        <f t="shared" si="122"/>
        <v>0</v>
      </c>
      <c r="V688" s="1">
        <f t="shared" si="123"/>
        <v>0</v>
      </c>
      <c r="W688" s="1" t="str">
        <f>VLOOKUP(K688,Master!$G$8:$H$12,2,1)</f>
        <v>Slow</v>
      </c>
      <c r="X688" s="1" t="str">
        <f>HLOOKUP(K688,Master!$F$3:$J$4,2,1)</f>
        <v>Slow</v>
      </c>
      <c r="Y688" s="1" t="s">
        <v>726</v>
      </c>
      <c r="Z688" s="1" t="s">
        <v>832</v>
      </c>
      <c r="AA688" s="1">
        <f>SEARCH("(",Sheet7!A688,1)</f>
        <v>14</v>
      </c>
      <c r="AB688" s="1">
        <f>SEARCH(")",Sheet7!A688,1)</f>
        <v>17</v>
      </c>
      <c r="AC688" s="1" t="str">
        <f>MID(Sheet7!A688,SEARCH("(",Sheet7!A688,1)+1,SEARCH(")",Sheet7!A688,1)-SEARCH("(",Sheet7!A688,1)-1)</f>
        <v>NZ</v>
      </c>
      <c r="AD688" s="1">
        <f>SEARCH(" ",Sheet7!A688,1)</f>
        <v>4</v>
      </c>
      <c r="AE688" s="1" t="str">
        <f>LEFT(Sheet7!A688,SEARCH(" ",Sheet7!A688,1)-1)</f>
        <v>HJH</v>
      </c>
      <c r="AF688" s="1" t="str">
        <f>MID(Sheet7!A688,SEARCH(" ",Sheet7!A688,1)+1,SEARCH("(",Sheet7!A688,1)-SEARCH(" ",Sheet7!A688,1)-2)</f>
        <v>Marshall</v>
      </c>
      <c r="AG688" s="1">
        <f t="shared" si="124"/>
        <v>8</v>
      </c>
      <c r="AH688" s="1" t="str">
        <f t="shared" si="125"/>
        <v>MARSHALL</v>
      </c>
      <c r="AI688" s="1" t="str">
        <f t="shared" si="119"/>
        <v>HJH Marshall belongs to New Zealand</v>
      </c>
    </row>
    <row r="689" spans="1:35" x14ac:dyDescent="0.3">
      <c r="A689" s="1">
        <v>688</v>
      </c>
      <c r="B689" s="2">
        <v>37962</v>
      </c>
      <c r="C689" t="s">
        <v>175</v>
      </c>
      <c r="D689" s="1">
        <v>127</v>
      </c>
      <c r="E689" s="1" t="s">
        <v>430</v>
      </c>
      <c r="F689" s="1" t="s">
        <v>214</v>
      </c>
      <c r="H689" s="1">
        <v>154</v>
      </c>
      <c r="I689" s="1">
        <v>9</v>
      </c>
      <c r="J689" s="1">
        <v>1</v>
      </c>
      <c r="K689" s="1">
        <v>82.46</v>
      </c>
      <c r="L689" s="1">
        <v>1</v>
      </c>
      <c r="M689" s="1" t="s">
        <v>31</v>
      </c>
      <c r="N689" s="1" t="s">
        <v>16</v>
      </c>
      <c r="O689" s="1">
        <f t="shared" si="115"/>
        <v>7</v>
      </c>
      <c r="P689" s="1">
        <f t="shared" si="116"/>
        <v>12</v>
      </c>
      <c r="Q689" s="1">
        <f t="shared" si="117"/>
        <v>2003</v>
      </c>
      <c r="R689" s="1">
        <f t="shared" si="118"/>
        <v>1</v>
      </c>
      <c r="S689" s="1" t="str">
        <f t="shared" si="120"/>
        <v>Slow</v>
      </c>
      <c r="T689" s="1" t="str">
        <f t="shared" si="121"/>
        <v>Ok</v>
      </c>
      <c r="U689" s="1" t="b">
        <f t="shared" si="122"/>
        <v>0</v>
      </c>
      <c r="V689" s="1">
        <f t="shared" si="123"/>
        <v>0</v>
      </c>
      <c r="W689" s="1" t="str">
        <f>VLOOKUP(K689,Master!$G$8:$H$12,2,1)</f>
        <v>Slow</v>
      </c>
      <c r="X689" s="1" t="str">
        <f>HLOOKUP(K689,Master!$F$3:$J$4,2,1)</f>
        <v>Slow</v>
      </c>
      <c r="Y689" s="1" t="s">
        <v>724</v>
      </c>
      <c r="Z689" s="1" t="s">
        <v>833</v>
      </c>
      <c r="AA689" s="1">
        <f>SEARCH("(",Sheet7!A689,1)</f>
        <v>14</v>
      </c>
      <c r="AB689" s="1">
        <f>SEARCH(")",Sheet7!A689,1)</f>
        <v>18</v>
      </c>
      <c r="AC689" s="1" t="str">
        <f>MID(Sheet7!A689,SEARCH("(",Sheet7!A689,1)+1,SEARCH(")",Sheet7!A689,1)-SEARCH("(",Sheet7!A689,1)-1)</f>
        <v>Pak</v>
      </c>
      <c r="AD689" s="1">
        <f>SEARCH(" ",Sheet7!A689,1)</f>
        <v>6</v>
      </c>
      <c r="AE689" s="1" t="str">
        <f>LEFT(Sheet7!A689,SEARCH(" ",Sheet7!A689,1)-1)</f>
        <v>Yasir</v>
      </c>
      <c r="AF689" s="1" t="str">
        <f>MID(Sheet7!A689,SEARCH(" ",Sheet7!A689,1)+1,SEARCH("(",Sheet7!A689,1)-SEARCH(" ",Sheet7!A689,1)-2)</f>
        <v>Hameed</v>
      </c>
      <c r="AG689" s="1">
        <f t="shared" si="124"/>
        <v>6</v>
      </c>
      <c r="AH689" s="1" t="str">
        <f t="shared" si="125"/>
        <v>HAMEED</v>
      </c>
      <c r="AI689" s="1" t="str">
        <f t="shared" si="119"/>
        <v>Yasir Hameed belongs to Pakistan</v>
      </c>
    </row>
    <row r="690" spans="1:35" x14ac:dyDescent="0.3">
      <c r="A690" s="1">
        <v>689</v>
      </c>
      <c r="B690" s="2">
        <v>37962</v>
      </c>
      <c r="C690" t="s">
        <v>379</v>
      </c>
      <c r="D690" s="1">
        <v>107</v>
      </c>
      <c r="E690" s="1" t="s">
        <v>432</v>
      </c>
      <c r="F690" s="1">
        <v>161</v>
      </c>
      <c r="H690" s="1">
        <v>112</v>
      </c>
      <c r="I690" s="1">
        <v>12</v>
      </c>
      <c r="J690" s="1">
        <v>1</v>
      </c>
      <c r="K690" s="1">
        <v>95.53</v>
      </c>
      <c r="L690" s="1">
        <v>1</v>
      </c>
      <c r="M690" s="1" t="s">
        <v>31</v>
      </c>
      <c r="N690" s="1" t="s">
        <v>16</v>
      </c>
      <c r="O690" s="1">
        <f t="shared" si="115"/>
        <v>7</v>
      </c>
      <c r="P690" s="1">
        <f t="shared" si="116"/>
        <v>12</v>
      </c>
      <c r="Q690" s="1">
        <f t="shared" si="117"/>
        <v>2003</v>
      </c>
      <c r="R690" s="1">
        <f t="shared" si="118"/>
        <v>1</v>
      </c>
      <c r="S690" s="1" t="str">
        <f t="shared" si="120"/>
        <v>Slow</v>
      </c>
      <c r="T690" s="1" t="str">
        <f t="shared" si="121"/>
        <v>Ok</v>
      </c>
      <c r="U690" s="1" t="b">
        <f t="shared" si="122"/>
        <v>0</v>
      </c>
      <c r="V690" s="1">
        <f t="shared" si="123"/>
        <v>0</v>
      </c>
      <c r="W690" s="1" t="str">
        <f>VLOOKUP(K690,Master!$G$8:$H$12,2,1)</f>
        <v>Slow</v>
      </c>
      <c r="X690" s="1" t="str">
        <f>HLOOKUP(K690,Master!$F$3:$J$4,2,1)</f>
        <v>Slow</v>
      </c>
      <c r="Y690" s="1" t="s">
        <v>727</v>
      </c>
      <c r="Z690" s="1" t="s">
        <v>833</v>
      </c>
      <c r="AA690" s="1">
        <f>SEARCH("(",Sheet7!A690,1)</f>
        <v>14</v>
      </c>
      <c r="AB690" s="1">
        <f>SEARCH(")",Sheet7!A690,1)</f>
        <v>18</v>
      </c>
      <c r="AC690" s="1" t="str">
        <f>MID(Sheet7!A690,SEARCH("(",Sheet7!A690,1)+1,SEARCH(")",Sheet7!A690,1)-SEARCH("(",Sheet7!A690,1)-1)</f>
        <v>Pak</v>
      </c>
      <c r="AD690" s="1">
        <f>SEARCH(" ",Sheet7!A690,1)</f>
        <v>6</v>
      </c>
      <c r="AE690" s="1" t="str">
        <f>LEFT(Sheet7!A690,SEARCH(" ",Sheet7!A690,1)-1)</f>
        <v>Imran</v>
      </c>
      <c r="AF690" s="1" t="str">
        <f>MID(Sheet7!A690,SEARCH(" ",Sheet7!A690,1)+1,SEARCH("(",Sheet7!A690,1)-SEARCH(" ",Sheet7!A690,1)-2)</f>
        <v>Farhat</v>
      </c>
      <c r="AG690" s="1">
        <f t="shared" si="124"/>
        <v>6</v>
      </c>
      <c r="AH690" s="1" t="str">
        <f t="shared" si="125"/>
        <v>FARHAT</v>
      </c>
      <c r="AI690" s="1" t="str">
        <f t="shared" si="119"/>
        <v>Imran Farhat belongs to Pakistan</v>
      </c>
    </row>
    <row r="691" spans="1:35" x14ac:dyDescent="0.3">
      <c r="A691" s="1">
        <v>690</v>
      </c>
      <c r="B691" s="2">
        <v>37989</v>
      </c>
      <c r="C691" t="s">
        <v>105</v>
      </c>
      <c r="D691" s="1">
        <v>101</v>
      </c>
      <c r="E691" s="1" t="s">
        <v>430</v>
      </c>
      <c r="F691" s="1">
        <v>162</v>
      </c>
      <c r="H691" s="1">
        <v>108</v>
      </c>
      <c r="I691" s="1">
        <v>10</v>
      </c>
      <c r="J691" s="1">
        <v>2</v>
      </c>
      <c r="K691" s="1">
        <v>93.51</v>
      </c>
      <c r="L691" s="1">
        <v>2</v>
      </c>
      <c r="M691" s="1" t="s">
        <v>9</v>
      </c>
      <c r="N691" s="1" t="s">
        <v>253</v>
      </c>
      <c r="O691" s="1">
        <f t="shared" si="115"/>
        <v>3</v>
      </c>
      <c r="P691" s="1">
        <f t="shared" si="116"/>
        <v>1</v>
      </c>
      <c r="Q691" s="1">
        <f t="shared" si="117"/>
        <v>2004</v>
      </c>
      <c r="R691" s="1">
        <f t="shared" si="118"/>
        <v>7</v>
      </c>
      <c r="S691" s="1" t="str">
        <f t="shared" si="120"/>
        <v>Slow</v>
      </c>
      <c r="T691" s="1" t="str">
        <f t="shared" si="121"/>
        <v>Ok</v>
      </c>
      <c r="U691" s="1" t="b">
        <f t="shared" si="122"/>
        <v>0</v>
      </c>
      <c r="V691" s="1">
        <f t="shared" si="123"/>
        <v>0</v>
      </c>
      <c r="W691" s="1" t="str">
        <f>VLOOKUP(K691,Master!$G$8:$H$12,2,1)</f>
        <v>Slow</v>
      </c>
      <c r="X691" s="1" t="str">
        <f>HLOOKUP(K691,Master!$F$3:$J$4,2,1)</f>
        <v>Slow</v>
      </c>
      <c r="Y691" s="1" t="s">
        <v>715</v>
      </c>
      <c r="Z691" s="1" t="s">
        <v>832</v>
      </c>
      <c r="AA691" s="1">
        <f>SEARCH("(",Sheet7!A691,1)</f>
        <v>11</v>
      </c>
      <c r="AB691" s="1">
        <f>SEARCH(")",Sheet7!A691,1)</f>
        <v>14</v>
      </c>
      <c r="AC691" s="1" t="str">
        <f>MID(Sheet7!A691,SEARCH("(",Sheet7!A691,1)+1,SEARCH(")",Sheet7!A691,1)-SEARCH("(",Sheet7!A691,1)-1)</f>
        <v>NZ</v>
      </c>
      <c r="AD691" s="1">
        <f>SEARCH(" ",Sheet7!A691,1)</f>
        <v>3</v>
      </c>
      <c r="AE691" s="1" t="str">
        <f>LEFT(Sheet7!A691,SEARCH(" ",Sheet7!A691,1)-1)</f>
        <v>SB</v>
      </c>
      <c r="AF691" s="1" t="str">
        <f>MID(Sheet7!A691,SEARCH(" ",Sheet7!A691,1)+1,SEARCH("(",Sheet7!A691,1)-SEARCH(" ",Sheet7!A691,1)-2)</f>
        <v>Styris</v>
      </c>
      <c r="AG691" s="1">
        <f t="shared" si="124"/>
        <v>6</v>
      </c>
      <c r="AH691" s="1" t="str">
        <f t="shared" si="125"/>
        <v>STYRIS</v>
      </c>
      <c r="AI691" s="1" t="str">
        <f t="shared" si="119"/>
        <v>SB Styris belongs to New Zealand</v>
      </c>
    </row>
    <row r="692" spans="1:35" x14ac:dyDescent="0.3">
      <c r="A692" s="1">
        <v>691</v>
      </c>
      <c r="B692" s="2">
        <v>37996</v>
      </c>
      <c r="C692" t="s">
        <v>264</v>
      </c>
      <c r="D692" s="1">
        <v>115</v>
      </c>
      <c r="E692" s="1" t="s">
        <v>430</v>
      </c>
      <c r="F692" s="1">
        <v>213</v>
      </c>
      <c r="H692" s="1">
        <v>135</v>
      </c>
      <c r="I692" s="1">
        <v>13</v>
      </c>
      <c r="J692" s="1">
        <v>0</v>
      </c>
      <c r="K692" s="1">
        <v>85.18</v>
      </c>
      <c r="L692" s="1">
        <v>2</v>
      </c>
      <c r="M692" s="1" t="s">
        <v>9</v>
      </c>
      <c r="N692" s="1" t="s">
        <v>36</v>
      </c>
      <c r="O692" s="1">
        <f t="shared" si="115"/>
        <v>10</v>
      </c>
      <c r="P692" s="1">
        <f t="shared" si="116"/>
        <v>1</v>
      </c>
      <c r="Q692" s="1">
        <f t="shared" si="117"/>
        <v>2004</v>
      </c>
      <c r="R692" s="1">
        <f t="shared" si="118"/>
        <v>7</v>
      </c>
      <c r="S692" s="1" t="str">
        <f t="shared" si="120"/>
        <v>Slow</v>
      </c>
      <c r="T692" s="1" t="str">
        <f t="shared" si="121"/>
        <v>Ok</v>
      </c>
      <c r="U692" s="1" t="b">
        <f t="shared" si="122"/>
        <v>0</v>
      </c>
      <c r="V692" s="1">
        <f t="shared" si="123"/>
        <v>0</v>
      </c>
      <c r="W692" s="1" t="str">
        <f>VLOOKUP(K692,Master!$G$8:$H$12,2,1)</f>
        <v>Slow</v>
      </c>
      <c r="X692" s="1" t="str">
        <f>HLOOKUP(K692,Master!$F$3:$J$4,2,1)</f>
        <v>Slow</v>
      </c>
      <c r="Y692" s="1" t="s">
        <v>653</v>
      </c>
      <c r="Z692" s="1" t="s">
        <v>832</v>
      </c>
      <c r="AA692" s="1">
        <f>SEARCH("(",Sheet7!A692,1)</f>
        <v>12</v>
      </c>
      <c r="AB692" s="1">
        <f>SEARCH(")",Sheet7!A692,1)</f>
        <v>15</v>
      </c>
      <c r="AC692" s="1" t="str">
        <f>MID(Sheet7!A692,SEARCH("(",Sheet7!A692,1)+1,SEARCH(")",Sheet7!A692,1)-SEARCH("(",Sheet7!A692,1)-1)</f>
        <v>NZ</v>
      </c>
      <c r="AD692" s="1">
        <f>SEARCH(" ",Sheet7!A692,1)</f>
        <v>3</v>
      </c>
      <c r="AE692" s="1" t="str">
        <f>LEFT(Sheet7!A692,SEARCH(" ",Sheet7!A692,1)-1)</f>
        <v>SP</v>
      </c>
      <c r="AF692" s="1" t="str">
        <f>MID(Sheet7!A692,SEARCH(" ",Sheet7!A692,1)+1,SEARCH("(",Sheet7!A692,1)-SEARCH(" ",Sheet7!A692,1)-2)</f>
        <v>Fleming</v>
      </c>
      <c r="AG692" s="1">
        <f t="shared" si="124"/>
        <v>7</v>
      </c>
      <c r="AH692" s="1" t="str">
        <f t="shared" si="125"/>
        <v>FLEMING</v>
      </c>
      <c r="AI692" s="1" t="str">
        <f t="shared" si="119"/>
        <v>SP Fleming belongs to New Zealand</v>
      </c>
    </row>
    <row r="693" spans="1:35" x14ac:dyDescent="0.3">
      <c r="A693" s="1">
        <v>692</v>
      </c>
      <c r="B693" s="2">
        <v>38002</v>
      </c>
      <c r="C693" t="s">
        <v>221</v>
      </c>
      <c r="D693" s="1">
        <v>172</v>
      </c>
      <c r="E693" s="1" t="s">
        <v>432</v>
      </c>
      <c r="F693" s="1">
        <v>197</v>
      </c>
      <c r="H693" s="1">
        <v>126</v>
      </c>
      <c r="I693" s="1">
        <v>13</v>
      </c>
      <c r="J693" s="1">
        <v>3</v>
      </c>
      <c r="K693" s="1">
        <v>136.5</v>
      </c>
      <c r="L693" s="1">
        <v>1</v>
      </c>
      <c r="M693" s="2" t="s">
        <v>7</v>
      </c>
      <c r="N693" s="1" t="s">
        <v>30</v>
      </c>
      <c r="O693" s="1">
        <f t="shared" si="115"/>
        <v>16</v>
      </c>
      <c r="P693" s="1">
        <f t="shared" si="116"/>
        <v>1</v>
      </c>
      <c r="Q693" s="1">
        <f t="shared" si="117"/>
        <v>2004</v>
      </c>
      <c r="R693" s="1">
        <f t="shared" si="118"/>
        <v>6</v>
      </c>
      <c r="S693" s="1" t="str">
        <f t="shared" si="120"/>
        <v>Ok</v>
      </c>
      <c r="T693" s="1" t="str">
        <f t="shared" si="121"/>
        <v>Ok</v>
      </c>
      <c r="U693" s="1" t="b">
        <f t="shared" si="122"/>
        <v>0</v>
      </c>
      <c r="V693" s="1">
        <f t="shared" si="123"/>
        <v>0</v>
      </c>
      <c r="W693" s="1" t="str">
        <f>VLOOKUP(K693,Master!$G$8:$H$12,2,1)</f>
        <v>Ok</v>
      </c>
      <c r="X693" s="1" t="str">
        <f>HLOOKUP(K693,Master!$F$3:$J$4,2,1)</f>
        <v>Ok</v>
      </c>
      <c r="Y693" s="1" t="s">
        <v>673</v>
      </c>
      <c r="Z693" s="1" t="s">
        <v>834</v>
      </c>
      <c r="AA693" s="1">
        <f>SEARCH("(",Sheet7!A693,1)</f>
        <v>14</v>
      </c>
      <c r="AB693" s="1">
        <f>SEARCH(")",Sheet7!A693,1)</f>
        <v>18</v>
      </c>
      <c r="AC693" s="1" t="str">
        <f>MID(Sheet7!A693,SEARCH("(",Sheet7!A693,1)+1,SEARCH(")",Sheet7!A693,1)-SEARCH("(",Sheet7!A693,1)-1)</f>
        <v>Aus</v>
      </c>
      <c r="AD693" s="1">
        <f>SEARCH(" ",Sheet7!A693,1)</f>
        <v>3</v>
      </c>
      <c r="AE693" s="1" t="str">
        <f>LEFT(Sheet7!A693,SEARCH(" ",Sheet7!A693,1)-1)</f>
        <v>AC</v>
      </c>
      <c r="AF693" s="1" t="str">
        <f>MID(Sheet7!A693,SEARCH(" ",Sheet7!A693,1)+1,SEARCH("(",Sheet7!A693,1)-SEARCH(" ",Sheet7!A693,1)-2)</f>
        <v>Gilchrist</v>
      </c>
      <c r="AG693" s="1">
        <f t="shared" si="124"/>
        <v>9</v>
      </c>
      <c r="AH693" s="1" t="str">
        <f t="shared" si="125"/>
        <v>GILCHRIST</v>
      </c>
      <c r="AI693" s="1" t="str">
        <f t="shared" si="119"/>
        <v>AC Gilchrist belongs to Australia</v>
      </c>
    </row>
    <row r="694" spans="1:35" x14ac:dyDescent="0.3">
      <c r="A694" s="1">
        <v>693</v>
      </c>
      <c r="B694" s="2">
        <v>38004</v>
      </c>
      <c r="C694" t="s">
        <v>219</v>
      </c>
      <c r="D694" s="1">
        <v>109</v>
      </c>
      <c r="E694" s="1" t="s">
        <v>432</v>
      </c>
      <c r="F694" s="1">
        <v>150</v>
      </c>
      <c r="H694" s="1">
        <v>107</v>
      </c>
      <c r="I694" s="1">
        <v>12</v>
      </c>
      <c r="J694" s="1">
        <v>0</v>
      </c>
      <c r="K694" s="1">
        <v>101.86</v>
      </c>
      <c r="L694" s="1">
        <v>2</v>
      </c>
      <c r="M694" s="1" t="s">
        <v>4</v>
      </c>
      <c r="N694" s="1" t="s">
        <v>40</v>
      </c>
      <c r="O694" s="1">
        <f t="shared" si="115"/>
        <v>18</v>
      </c>
      <c r="P694" s="1">
        <f t="shared" si="116"/>
        <v>1</v>
      </c>
      <c r="Q694" s="1">
        <f t="shared" si="117"/>
        <v>2004</v>
      </c>
      <c r="R694" s="1">
        <f t="shared" si="118"/>
        <v>1</v>
      </c>
      <c r="S694" s="1" t="str">
        <f t="shared" si="120"/>
        <v>Ok</v>
      </c>
      <c r="T694" s="1" t="str">
        <f t="shared" si="121"/>
        <v>Ok</v>
      </c>
      <c r="U694" s="1" t="b">
        <f t="shared" si="122"/>
        <v>0</v>
      </c>
      <c r="V694" s="1">
        <f t="shared" si="123"/>
        <v>0</v>
      </c>
      <c r="W694" s="1" t="str">
        <f>VLOOKUP(K694,Master!$G$8:$H$12,2,1)</f>
        <v>Ok</v>
      </c>
      <c r="X694" s="1" t="str">
        <f>HLOOKUP(K694,Master!$F$3:$J$4,2,1)</f>
        <v>Ok</v>
      </c>
      <c r="Y694" s="1" t="s">
        <v>698</v>
      </c>
      <c r="Z694" s="1" t="s">
        <v>834</v>
      </c>
      <c r="AA694" s="1">
        <f>SEARCH("(",Sheet7!A694,1)</f>
        <v>11</v>
      </c>
      <c r="AB694" s="1">
        <f>SEARCH(")",Sheet7!A694,1)</f>
        <v>15</v>
      </c>
      <c r="AC694" s="1" t="str">
        <f>MID(Sheet7!A694,SEARCH("(",Sheet7!A694,1)+1,SEARCH(")",Sheet7!A694,1)-SEARCH("(",Sheet7!A694,1)-1)</f>
        <v>Aus</v>
      </c>
      <c r="AD694" s="1">
        <f>SEARCH(" ",Sheet7!A694,1)</f>
        <v>3</v>
      </c>
      <c r="AE694" s="1" t="str">
        <f>LEFT(Sheet7!A694,SEARCH(" ",Sheet7!A694,1)-1)</f>
        <v>ML</v>
      </c>
      <c r="AF694" s="1" t="str">
        <f>MID(Sheet7!A694,SEARCH(" ",Sheet7!A694,1)+1,SEARCH("(",Sheet7!A694,1)-SEARCH(" ",Sheet7!A694,1)-2)</f>
        <v>Hayden</v>
      </c>
      <c r="AG694" s="1">
        <f t="shared" si="124"/>
        <v>6</v>
      </c>
      <c r="AH694" s="1" t="str">
        <f t="shared" si="125"/>
        <v>HAYDEN</v>
      </c>
      <c r="AI694" s="1" t="str">
        <f t="shared" si="119"/>
        <v>ML Hayden belongs to Australia</v>
      </c>
    </row>
    <row r="695" spans="1:35" x14ac:dyDescent="0.3">
      <c r="A695" s="1">
        <v>694</v>
      </c>
      <c r="B695" s="2">
        <v>38004</v>
      </c>
      <c r="C695" t="s">
        <v>160</v>
      </c>
      <c r="D695" s="1">
        <v>103</v>
      </c>
      <c r="E695" s="1" t="s">
        <v>430</v>
      </c>
      <c r="F695" s="1">
        <v>185</v>
      </c>
      <c r="H695" s="1">
        <v>113</v>
      </c>
      <c r="I695" s="1">
        <v>8</v>
      </c>
      <c r="J695" s="1">
        <v>0</v>
      </c>
      <c r="K695" s="1">
        <v>91.15</v>
      </c>
      <c r="L695" s="1">
        <v>1</v>
      </c>
      <c r="M695" s="1" t="s">
        <v>18</v>
      </c>
      <c r="N695" s="1" t="s">
        <v>40</v>
      </c>
      <c r="O695" s="1">
        <f t="shared" si="115"/>
        <v>18</v>
      </c>
      <c r="P695" s="1">
        <f t="shared" si="116"/>
        <v>1</v>
      </c>
      <c r="Q695" s="1">
        <f t="shared" si="117"/>
        <v>2004</v>
      </c>
      <c r="R695" s="1">
        <f t="shared" si="118"/>
        <v>1</v>
      </c>
      <c r="S695" s="1" t="str">
        <f t="shared" si="120"/>
        <v>Slow</v>
      </c>
      <c r="T695" s="1" t="str">
        <f t="shared" si="121"/>
        <v>Ok</v>
      </c>
      <c r="U695" s="1" t="b">
        <f t="shared" si="122"/>
        <v>0</v>
      </c>
      <c r="V695" s="1">
        <f t="shared" si="123"/>
        <v>0</v>
      </c>
      <c r="W695" s="1" t="str">
        <f>VLOOKUP(K695,Master!$G$8:$H$12,2,1)</f>
        <v>Slow</v>
      </c>
      <c r="X695" s="1" t="str">
        <f>HLOOKUP(K695,Master!$F$3:$J$4,2,1)</f>
        <v>Slow</v>
      </c>
      <c r="Y695" s="1" t="s">
        <v>699</v>
      </c>
      <c r="Z695" s="1" t="s">
        <v>4</v>
      </c>
      <c r="AA695" s="1">
        <f>SEARCH("(",Sheet7!A695,1)</f>
        <v>12</v>
      </c>
      <c r="AB695" s="1">
        <f>SEARCH(")",Sheet7!A695,1)</f>
        <v>18</v>
      </c>
      <c r="AC695" s="1" t="str">
        <f>MID(Sheet7!A695,SEARCH("(",Sheet7!A695,1)+1,SEARCH(")",Sheet7!A695,1)-SEARCH("(",Sheet7!A695,1)-1)</f>
        <v>India</v>
      </c>
      <c r="AD695" s="1">
        <f>SEARCH(" ",Sheet7!A695,1)</f>
        <v>4</v>
      </c>
      <c r="AE695" s="1" t="str">
        <f>LEFT(Sheet7!A695,SEARCH(" ",Sheet7!A695,1)-1)</f>
        <v>VVS</v>
      </c>
      <c r="AF695" s="1" t="str">
        <f>MID(Sheet7!A695,SEARCH(" ",Sheet7!A695,1)+1,SEARCH("(",Sheet7!A695,1)-SEARCH(" ",Sheet7!A695,1)-2)</f>
        <v>Laxman</v>
      </c>
      <c r="AG695" s="1">
        <f t="shared" si="124"/>
        <v>6</v>
      </c>
      <c r="AH695" s="1" t="str">
        <f t="shared" si="125"/>
        <v>LAXMAN</v>
      </c>
      <c r="AI695" s="1" t="e">
        <f t="shared" si="119"/>
        <v>#N/A</v>
      </c>
    </row>
    <row r="696" spans="1:35" x14ac:dyDescent="0.3">
      <c r="A696" s="1">
        <v>695</v>
      </c>
      <c r="B696" s="2">
        <v>38008</v>
      </c>
      <c r="C696" t="s">
        <v>256</v>
      </c>
      <c r="D696" s="1">
        <v>139</v>
      </c>
      <c r="E696" s="1" t="s">
        <v>432</v>
      </c>
      <c r="F696" s="1">
        <v>143</v>
      </c>
      <c r="H696" s="1">
        <v>122</v>
      </c>
      <c r="I696" s="1">
        <v>16</v>
      </c>
      <c r="J696" s="1">
        <v>2</v>
      </c>
      <c r="K696" s="1">
        <v>113.93</v>
      </c>
      <c r="L696" s="1">
        <v>1</v>
      </c>
      <c r="M696" s="1" t="s">
        <v>18</v>
      </c>
      <c r="N696" s="1" t="s">
        <v>56</v>
      </c>
      <c r="O696" s="1">
        <f t="shared" si="115"/>
        <v>22</v>
      </c>
      <c r="P696" s="1">
        <f t="shared" si="116"/>
        <v>1</v>
      </c>
      <c r="Q696" s="1">
        <f t="shared" si="117"/>
        <v>2004</v>
      </c>
      <c r="R696" s="1">
        <f t="shared" si="118"/>
        <v>5</v>
      </c>
      <c r="S696" s="1" t="str">
        <f t="shared" si="120"/>
        <v>Ok</v>
      </c>
      <c r="T696" s="1" t="str">
        <f t="shared" si="121"/>
        <v>Ok</v>
      </c>
      <c r="U696" s="1" t="b">
        <f t="shared" si="122"/>
        <v>0</v>
      </c>
      <c r="V696" s="1">
        <f t="shared" si="123"/>
        <v>0</v>
      </c>
      <c r="W696" s="1" t="str">
        <f>VLOOKUP(K696,Master!$G$8:$H$12,2,1)</f>
        <v>Ok</v>
      </c>
      <c r="X696" s="1" t="str">
        <f>HLOOKUP(K696,Master!$F$3:$J$4,2,1)</f>
        <v>Ok</v>
      </c>
      <c r="Y696" s="1" t="s">
        <v>722</v>
      </c>
      <c r="Z696" s="1" t="s">
        <v>4</v>
      </c>
      <c r="AA696" s="1">
        <f>SEARCH("(",Sheet7!A696,1)</f>
        <v>14</v>
      </c>
      <c r="AB696" s="1">
        <f>SEARCH(")",Sheet7!A696,1)</f>
        <v>20</v>
      </c>
      <c r="AC696" s="1" t="str">
        <f>MID(Sheet7!A696,SEARCH("(",Sheet7!A696,1)+1,SEARCH(")",Sheet7!A696,1)-SEARCH("(",Sheet7!A696,1)-1)</f>
        <v>India</v>
      </c>
      <c r="AD696" s="1">
        <f>SEARCH(" ",Sheet7!A696,1)</f>
        <v>7</v>
      </c>
      <c r="AE696" s="1" t="str">
        <f>LEFT(Sheet7!A696,SEARCH(" ",Sheet7!A696,1)-1)</f>
        <v>Yuvraj</v>
      </c>
      <c r="AF696" s="1" t="str">
        <f>MID(Sheet7!A696,SEARCH(" ",Sheet7!A696,1)+1,SEARCH("(",Sheet7!A696,1)-SEARCH(" ",Sheet7!A696,1)-2)</f>
        <v>Singh</v>
      </c>
      <c r="AG696" s="1">
        <f t="shared" si="124"/>
        <v>5</v>
      </c>
      <c r="AH696" s="1" t="str">
        <f t="shared" si="125"/>
        <v>SINGH</v>
      </c>
      <c r="AI696" s="1" t="e">
        <f t="shared" si="119"/>
        <v>#N/A</v>
      </c>
    </row>
    <row r="697" spans="1:35" x14ac:dyDescent="0.3">
      <c r="A697" s="1">
        <v>696</v>
      </c>
      <c r="B697" s="2">
        <v>38008</v>
      </c>
      <c r="C697" t="s">
        <v>160</v>
      </c>
      <c r="D697" s="1">
        <v>106</v>
      </c>
      <c r="E697" s="1" t="s">
        <v>430</v>
      </c>
      <c r="F697" s="1">
        <v>219</v>
      </c>
      <c r="H697" s="1">
        <v>130</v>
      </c>
      <c r="I697" s="1">
        <v>5</v>
      </c>
      <c r="J697" s="1">
        <v>0</v>
      </c>
      <c r="K697" s="1">
        <v>81.53</v>
      </c>
      <c r="L697" s="1">
        <v>1</v>
      </c>
      <c r="M697" s="1" t="s">
        <v>18</v>
      </c>
      <c r="N697" s="1" t="s">
        <v>56</v>
      </c>
      <c r="O697" s="1">
        <f t="shared" si="115"/>
        <v>22</v>
      </c>
      <c r="P697" s="1">
        <f t="shared" si="116"/>
        <v>1</v>
      </c>
      <c r="Q697" s="1">
        <f t="shared" si="117"/>
        <v>2004</v>
      </c>
      <c r="R697" s="1">
        <f t="shared" si="118"/>
        <v>5</v>
      </c>
      <c r="S697" s="1" t="str">
        <f t="shared" si="120"/>
        <v>Slow</v>
      </c>
      <c r="T697" s="1" t="str">
        <f t="shared" si="121"/>
        <v>Ok</v>
      </c>
      <c r="U697" s="1" t="b">
        <f t="shared" si="122"/>
        <v>0</v>
      </c>
      <c r="V697" s="1">
        <f t="shared" si="123"/>
        <v>0</v>
      </c>
      <c r="W697" s="1" t="str">
        <f>VLOOKUP(K697,Master!$G$8:$H$12,2,1)</f>
        <v>Slow</v>
      </c>
      <c r="X697" s="1" t="str">
        <f>HLOOKUP(K697,Master!$F$3:$J$4,2,1)</f>
        <v>Slow</v>
      </c>
      <c r="Y697" s="1" t="s">
        <v>699</v>
      </c>
      <c r="Z697" s="1" t="s">
        <v>4</v>
      </c>
      <c r="AA697" s="1">
        <f>SEARCH("(",Sheet7!A697,1)</f>
        <v>12</v>
      </c>
      <c r="AB697" s="1">
        <f>SEARCH(")",Sheet7!A697,1)</f>
        <v>18</v>
      </c>
      <c r="AC697" s="1" t="str">
        <f>MID(Sheet7!A697,SEARCH("(",Sheet7!A697,1)+1,SEARCH(")",Sheet7!A697,1)-SEARCH("(",Sheet7!A697,1)-1)</f>
        <v>India</v>
      </c>
      <c r="AD697" s="1">
        <f>SEARCH(" ",Sheet7!A697,1)</f>
        <v>4</v>
      </c>
      <c r="AE697" s="1" t="str">
        <f>LEFT(Sheet7!A697,SEARCH(" ",Sheet7!A697,1)-1)</f>
        <v>VVS</v>
      </c>
      <c r="AF697" s="1" t="str">
        <f>MID(Sheet7!A697,SEARCH(" ",Sheet7!A697,1)+1,SEARCH("(",Sheet7!A697,1)-SEARCH(" ",Sheet7!A697,1)-2)</f>
        <v>Laxman</v>
      </c>
      <c r="AG697" s="1">
        <f t="shared" si="124"/>
        <v>6</v>
      </c>
      <c r="AH697" s="1" t="str">
        <f t="shared" si="125"/>
        <v>LAXMAN</v>
      </c>
      <c r="AI697" s="1" t="e">
        <f t="shared" si="119"/>
        <v>#N/A</v>
      </c>
    </row>
    <row r="698" spans="1:35" x14ac:dyDescent="0.3">
      <c r="A698" s="1">
        <v>697</v>
      </c>
      <c r="B698" s="2">
        <v>38010</v>
      </c>
      <c r="C698" t="s">
        <v>160</v>
      </c>
      <c r="D698" s="1">
        <v>131</v>
      </c>
      <c r="E698" s="1" t="s">
        <v>432</v>
      </c>
      <c r="F698" s="1">
        <v>203</v>
      </c>
      <c r="H698" s="1">
        <v>138</v>
      </c>
      <c r="I698" s="1">
        <v>13</v>
      </c>
      <c r="J698" s="1">
        <v>1</v>
      </c>
      <c r="K698" s="1">
        <v>94.92</v>
      </c>
      <c r="L698" s="1">
        <v>1</v>
      </c>
      <c r="M698" s="1" t="s">
        <v>7</v>
      </c>
      <c r="N698" s="1" t="s">
        <v>45</v>
      </c>
      <c r="O698" s="1">
        <f t="shared" si="115"/>
        <v>24</v>
      </c>
      <c r="P698" s="1">
        <f t="shared" si="116"/>
        <v>1</v>
      </c>
      <c r="Q698" s="1">
        <f t="shared" si="117"/>
        <v>2004</v>
      </c>
      <c r="R698" s="1">
        <f t="shared" si="118"/>
        <v>7</v>
      </c>
      <c r="S698" s="1" t="str">
        <f t="shared" si="120"/>
        <v>Slow</v>
      </c>
      <c r="T698" s="1" t="str">
        <f t="shared" si="121"/>
        <v>Ok</v>
      </c>
      <c r="U698" s="1" t="b">
        <f t="shared" si="122"/>
        <v>0</v>
      </c>
      <c r="V698" s="1">
        <f t="shared" si="123"/>
        <v>0</v>
      </c>
      <c r="W698" s="1" t="str">
        <f>VLOOKUP(K698,Master!$G$8:$H$12,2,1)</f>
        <v>Slow</v>
      </c>
      <c r="X698" s="1" t="str">
        <f>HLOOKUP(K698,Master!$F$3:$J$4,2,1)</f>
        <v>Slow</v>
      </c>
      <c r="Y698" s="1" t="s">
        <v>699</v>
      </c>
      <c r="Z698" s="1" t="s">
        <v>4</v>
      </c>
      <c r="AA698" s="1">
        <f>SEARCH("(",Sheet7!A698,1)</f>
        <v>12</v>
      </c>
      <c r="AB698" s="1">
        <f>SEARCH(")",Sheet7!A698,1)</f>
        <v>18</v>
      </c>
      <c r="AC698" s="1" t="str">
        <f>MID(Sheet7!A698,SEARCH("(",Sheet7!A698,1)+1,SEARCH(")",Sheet7!A698,1)-SEARCH("(",Sheet7!A698,1)-1)</f>
        <v>India</v>
      </c>
      <c r="AD698" s="1">
        <f>SEARCH(" ",Sheet7!A698,1)</f>
        <v>4</v>
      </c>
      <c r="AE698" s="1" t="str">
        <f>LEFT(Sheet7!A698,SEARCH(" ",Sheet7!A698,1)-1)</f>
        <v>VVS</v>
      </c>
      <c r="AF698" s="1" t="str">
        <f>MID(Sheet7!A698,SEARCH(" ",Sheet7!A698,1)+1,SEARCH("(",Sheet7!A698,1)-SEARCH(" ",Sheet7!A698,1)-2)</f>
        <v>Laxman</v>
      </c>
      <c r="AG698" s="1">
        <f t="shared" si="124"/>
        <v>6</v>
      </c>
      <c r="AH698" s="1" t="str">
        <f t="shared" si="125"/>
        <v>LAXMAN</v>
      </c>
      <c r="AI698" s="1" t="e">
        <f t="shared" si="119"/>
        <v>#N/A</v>
      </c>
    </row>
    <row r="699" spans="1:35" x14ac:dyDescent="0.3">
      <c r="A699" s="1">
        <v>698</v>
      </c>
      <c r="B699" s="2">
        <v>38010</v>
      </c>
      <c r="C699" t="s">
        <v>150</v>
      </c>
      <c r="D699" s="1">
        <v>109</v>
      </c>
      <c r="E699" s="1" t="s">
        <v>432</v>
      </c>
      <c r="F699" s="1">
        <v>181</v>
      </c>
      <c r="H699" s="1">
        <v>128</v>
      </c>
      <c r="I699" s="1">
        <v>9</v>
      </c>
      <c r="J699" s="1">
        <v>0</v>
      </c>
      <c r="K699" s="1">
        <v>85.15</v>
      </c>
      <c r="L699" s="1">
        <v>2</v>
      </c>
      <c r="M699" s="1" t="s">
        <v>4</v>
      </c>
      <c r="N699" s="1" t="s">
        <v>45</v>
      </c>
      <c r="O699" s="1">
        <f t="shared" si="115"/>
        <v>24</v>
      </c>
      <c r="P699" s="1">
        <f t="shared" si="116"/>
        <v>1</v>
      </c>
      <c r="Q699" s="1">
        <f t="shared" si="117"/>
        <v>2004</v>
      </c>
      <c r="R699" s="1">
        <f t="shared" si="118"/>
        <v>7</v>
      </c>
      <c r="S699" s="1" t="str">
        <f t="shared" si="120"/>
        <v>Slow</v>
      </c>
      <c r="T699" s="1" t="str">
        <f t="shared" si="121"/>
        <v>Ok</v>
      </c>
      <c r="U699" s="1" t="b">
        <f t="shared" si="122"/>
        <v>0</v>
      </c>
      <c r="V699" s="1">
        <f t="shared" si="123"/>
        <v>0</v>
      </c>
      <c r="W699" s="1" t="str">
        <f>VLOOKUP(K699,Master!$G$8:$H$12,2,1)</f>
        <v>Slow</v>
      </c>
      <c r="X699" s="1" t="str">
        <f>HLOOKUP(K699,Master!$F$3:$J$4,2,1)</f>
        <v>Slow</v>
      </c>
      <c r="Y699" s="1" t="s">
        <v>687</v>
      </c>
      <c r="Z699" s="1" t="s">
        <v>836</v>
      </c>
      <c r="AA699" s="1">
        <f>SEARCH("(",Sheet7!A699,1)</f>
        <v>13</v>
      </c>
      <c r="AB699" s="1">
        <f>SEARCH(")",Sheet7!A699,1)</f>
        <v>17</v>
      </c>
      <c r="AC699" s="1" t="str">
        <f>MID(Sheet7!A699,SEARCH("(",Sheet7!A699,1)+1,SEARCH(")",Sheet7!A699,1)-SEARCH("(",Sheet7!A699,1)-1)</f>
        <v>Zim</v>
      </c>
      <c r="AD699" s="1">
        <f>SEARCH(" ",Sheet7!A699,1)</f>
        <v>3</v>
      </c>
      <c r="AE699" s="1" t="str">
        <f>LEFT(Sheet7!A699,SEARCH(" ",Sheet7!A699,1)-1)</f>
        <v>SV</v>
      </c>
      <c r="AF699" s="1" t="str">
        <f>MID(Sheet7!A699,SEARCH(" ",Sheet7!A699,1)+1,SEARCH("(",Sheet7!A699,1)-SEARCH(" ",Sheet7!A699,1)-2)</f>
        <v>Carlisle</v>
      </c>
      <c r="AG699" s="1">
        <f t="shared" si="124"/>
        <v>8</v>
      </c>
      <c r="AH699" s="1" t="str">
        <f t="shared" si="125"/>
        <v>CARLISLE</v>
      </c>
      <c r="AI699" s="1" t="e">
        <f t="shared" si="119"/>
        <v>#N/A</v>
      </c>
    </row>
    <row r="700" spans="1:35" x14ac:dyDescent="0.3">
      <c r="A700" s="1">
        <v>699</v>
      </c>
      <c r="B700" s="2">
        <v>38010</v>
      </c>
      <c r="C700" t="s">
        <v>427</v>
      </c>
      <c r="D700" s="1">
        <v>100</v>
      </c>
      <c r="E700" s="1" t="s">
        <v>432</v>
      </c>
      <c r="F700" s="1">
        <v>148</v>
      </c>
      <c r="H700" s="1">
        <v>100</v>
      </c>
      <c r="I700" s="1">
        <v>9</v>
      </c>
      <c r="J700" s="1">
        <v>1</v>
      </c>
      <c r="K700" s="1">
        <v>100</v>
      </c>
      <c r="L700" s="1">
        <v>2</v>
      </c>
      <c r="M700" s="1" t="s">
        <v>4</v>
      </c>
      <c r="N700" s="1" t="s">
        <v>45</v>
      </c>
      <c r="O700" s="1">
        <f t="shared" si="115"/>
        <v>24</v>
      </c>
      <c r="P700" s="1">
        <f t="shared" si="116"/>
        <v>1</v>
      </c>
      <c r="Q700" s="1">
        <f t="shared" si="117"/>
        <v>2004</v>
      </c>
      <c r="R700" s="1">
        <f t="shared" si="118"/>
        <v>7</v>
      </c>
      <c r="S700" s="1" t="str">
        <f t="shared" si="120"/>
        <v>Slow</v>
      </c>
      <c r="T700" s="1" t="str">
        <f t="shared" si="121"/>
        <v>Ok</v>
      </c>
      <c r="U700" s="1" t="b">
        <f t="shared" si="122"/>
        <v>0</v>
      </c>
      <c r="V700" s="1">
        <f t="shared" si="123"/>
        <v>0</v>
      </c>
      <c r="W700" s="1" t="str">
        <f>VLOOKUP(K700,Master!$G$8:$H$12,2,1)</f>
        <v>Ok</v>
      </c>
      <c r="X700" s="1" t="str">
        <f>HLOOKUP(K700,Master!$F$3:$J$4,2,1)</f>
        <v>Ok</v>
      </c>
      <c r="Y700" s="1" t="s">
        <v>728</v>
      </c>
      <c r="Z700" s="1" t="s">
        <v>836</v>
      </c>
      <c r="AA700" s="1">
        <f>SEARCH("(",Sheet7!A700,1)</f>
        <v>11</v>
      </c>
      <c r="AB700" s="1">
        <f>SEARCH(")",Sheet7!A700,1)</f>
        <v>15</v>
      </c>
      <c r="AC700" s="1" t="str">
        <f>MID(Sheet7!A700,SEARCH("(",Sheet7!A700,1)+1,SEARCH(")",Sheet7!A700,1)-SEARCH("(",Sheet7!A700,1)-1)</f>
        <v>Zim</v>
      </c>
      <c r="AD700" s="1">
        <f>SEARCH(" ",Sheet7!A700,1)</f>
        <v>3</v>
      </c>
      <c r="AE700" s="1" t="str">
        <f>LEFT(Sheet7!A700,SEARCH(" ",Sheet7!A700,1)-1)</f>
        <v>SM</v>
      </c>
      <c r="AF700" s="1" t="str">
        <f>MID(Sheet7!A700,SEARCH(" ",Sheet7!A700,1)+1,SEARCH("(",Sheet7!A700,1)-SEARCH(" ",Sheet7!A700,1)-2)</f>
        <v>Ervine</v>
      </c>
      <c r="AG700" s="1">
        <f t="shared" si="124"/>
        <v>6</v>
      </c>
      <c r="AH700" s="1" t="str">
        <f t="shared" si="125"/>
        <v>ERVINE</v>
      </c>
      <c r="AI700" s="1" t="e">
        <f t="shared" si="119"/>
        <v>#N/A</v>
      </c>
    </row>
    <row r="701" spans="1:35" x14ac:dyDescent="0.3">
      <c r="A701" s="1">
        <v>700</v>
      </c>
      <c r="B701" s="2">
        <v>38011</v>
      </c>
      <c r="C701" t="s">
        <v>257</v>
      </c>
      <c r="D701" s="1">
        <v>109</v>
      </c>
      <c r="E701" s="1" t="s">
        <v>430</v>
      </c>
      <c r="F701" s="1">
        <v>136</v>
      </c>
      <c r="H701" s="1">
        <v>94</v>
      </c>
      <c r="I701" s="1">
        <v>6</v>
      </c>
      <c r="J701" s="1">
        <v>5</v>
      </c>
      <c r="K701" s="1">
        <v>115.95</v>
      </c>
      <c r="L701" s="1">
        <v>1</v>
      </c>
      <c r="M701" s="1" t="s">
        <v>11</v>
      </c>
      <c r="N701" s="1" t="s">
        <v>269</v>
      </c>
      <c r="O701" s="1">
        <f t="shared" si="115"/>
        <v>25</v>
      </c>
      <c r="P701" s="1">
        <f t="shared" si="116"/>
        <v>1</v>
      </c>
      <c r="Q701" s="1">
        <f t="shared" si="117"/>
        <v>2004</v>
      </c>
      <c r="R701" s="1">
        <f t="shared" si="118"/>
        <v>1</v>
      </c>
      <c r="S701" s="1" t="str">
        <f t="shared" si="120"/>
        <v>Ok</v>
      </c>
      <c r="T701" s="1" t="str">
        <f t="shared" si="121"/>
        <v>Ok</v>
      </c>
      <c r="U701" s="1" t="b">
        <f t="shared" si="122"/>
        <v>0</v>
      </c>
      <c r="V701" s="1">
        <f t="shared" si="123"/>
        <v>0</v>
      </c>
      <c r="W701" s="1" t="str">
        <f>VLOOKUP(K701,Master!$G$8:$H$12,2,1)</f>
        <v>Ok</v>
      </c>
      <c r="X701" s="1" t="str">
        <f>HLOOKUP(K701,Master!$F$3:$J$4,2,1)</f>
        <v>Ok</v>
      </c>
      <c r="Y701" s="1" t="s">
        <v>670</v>
      </c>
      <c r="Z701" s="1" t="s">
        <v>837</v>
      </c>
      <c r="AA701" s="1">
        <f>SEARCH("(",Sheet7!A701,1)</f>
        <v>11</v>
      </c>
      <c r="AB701" s="1">
        <f>SEARCH(")",Sheet7!A701,1)</f>
        <v>14</v>
      </c>
      <c r="AC701" s="1" t="str">
        <f>MID(Sheet7!A701,SEARCH("(",Sheet7!A701,1)+1,SEARCH(")",Sheet7!A701,1)-SEARCH("(",Sheet7!A701,1)-1)</f>
        <v>SA</v>
      </c>
      <c r="AD701" s="1">
        <f>SEARCH(" ",Sheet7!A701,1)</f>
        <v>3</v>
      </c>
      <c r="AE701" s="1" t="str">
        <f>LEFT(Sheet7!A701,SEARCH(" ",Sheet7!A701,1)-1)</f>
        <v>JH</v>
      </c>
      <c r="AF701" s="1" t="str">
        <f>MID(Sheet7!A701,SEARCH(" ",Sheet7!A701,1)+1,SEARCH("(",Sheet7!A701,1)-SEARCH(" ",Sheet7!A701,1)-2)</f>
        <v>Kallis</v>
      </c>
      <c r="AG701" s="1">
        <f t="shared" si="124"/>
        <v>6</v>
      </c>
      <c r="AH701" s="1" t="str">
        <f t="shared" si="125"/>
        <v>KALLIS</v>
      </c>
      <c r="AI701" s="1" t="e">
        <f t="shared" si="119"/>
        <v>#N/A</v>
      </c>
    </row>
    <row r="702" spans="1:35" x14ac:dyDescent="0.3">
      <c r="A702" s="1">
        <v>701</v>
      </c>
      <c r="B702" s="2">
        <v>38021</v>
      </c>
      <c r="C702" t="s">
        <v>229</v>
      </c>
      <c r="D702" s="1">
        <v>152</v>
      </c>
      <c r="E702" s="1" t="s">
        <v>430</v>
      </c>
      <c r="F702" s="1">
        <v>220</v>
      </c>
      <c r="H702" s="1">
        <v>153</v>
      </c>
      <c r="I702" s="1">
        <v>12</v>
      </c>
      <c r="J702" s="1">
        <v>3</v>
      </c>
      <c r="K702" s="1">
        <v>99.34</v>
      </c>
      <c r="L702" s="1">
        <v>1</v>
      </c>
      <c r="M702" s="1" t="s">
        <v>15</v>
      </c>
      <c r="N702" s="1" t="s">
        <v>28</v>
      </c>
      <c r="O702" s="1">
        <f t="shared" si="115"/>
        <v>4</v>
      </c>
      <c r="P702" s="1">
        <f t="shared" si="116"/>
        <v>2</v>
      </c>
      <c r="Q702" s="1">
        <f t="shared" si="117"/>
        <v>2004</v>
      </c>
      <c r="R702" s="1">
        <f t="shared" si="118"/>
        <v>4</v>
      </c>
      <c r="S702" s="1" t="str">
        <f t="shared" si="120"/>
        <v>Slow</v>
      </c>
      <c r="T702" s="1" t="str">
        <f t="shared" si="121"/>
        <v>Ok</v>
      </c>
      <c r="U702" s="1" t="b">
        <f t="shared" si="122"/>
        <v>0</v>
      </c>
      <c r="V702" s="1">
        <f t="shared" si="123"/>
        <v>0</v>
      </c>
      <c r="W702" s="1" t="str">
        <f>VLOOKUP(K702,Master!$G$8:$H$12,2,1)</f>
        <v>Slow</v>
      </c>
      <c r="X702" s="1" t="str">
        <f>HLOOKUP(K702,Master!$F$3:$J$4,2,1)</f>
        <v>Slow</v>
      </c>
      <c r="Y702" s="1" t="s">
        <v>703</v>
      </c>
      <c r="Z702" s="1" t="s">
        <v>831</v>
      </c>
      <c r="AA702" s="1">
        <f>SEARCH("(",Sheet7!A702,1)</f>
        <v>10</v>
      </c>
      <c r="AB702" s="1">
        <f>SEARCH(")",Sheet7!A702,1)</f>
        <v>13</v>
      </c>
      <c r="AC702" s="1" t="str">
        <f>MID(Sheet7!A702,SEARCH("(",Sheet7!A702,1)+1,SEARCH(")",Sheet7!A702,1)-SEARCH("(",Sheet7!A702,1)-1)</f>
        <v>WI</v>
      </c>
      <c r="AD702" s="1">
        <f>SEARCH(" ",Sheet7!A702,1)</f>
        <v>3</v>
      </c>
      <c r="AE702" s="1" t="str">
        <f>LEFT(Sheet7!A702,SEARCH(" ",Sheet7!A702,1)-1)</f>
        <v>CH</v>
      </c>
      <c r="AF702" s="1" t="str">
        <f>MID(Sheet7!A702,SEARCH(" ",Sheet7!A702,1)+1,SEARCH("(",Sheet7!A702,1)-SEARCH(" ",Sheet7!A702,1)-2)</f>
        <v>Gayle</v>
      </c>
      <c r="AG702" s="1">
        <f t="shared" si="124"/>
        <v>5</v>
      </c>
      <c r="AH702" s="1" t="str">
        <f t="shared" si="125"/>
        <v>GAYLE</v>
      </c>
      <c r="AI702" s="1" t="str">
        <f t="shared" si="119"/>
        <v>CH Gayle belongs to West Indies</v>
      </c>
    </row>
    <row r="703" spans="1:35" x14ac:dyDescent="0.3">
      <c r="A703" s="1">
        <v>702</v>
      </c>
      <c r="B703" s="2">
        <v>38021</v>
      </c>
      <c r="C703" t="s">
        <v>257</v>
      </c>
      <c r="D703" s="1">
        <v>139</v>
      </c>
      <c r="E703" s="1" t="s">
        <v>432</v>
      </c>
      <c r="F703" s="1">
        <v>197</v>
      </c>
      <c r="H703" s="1">
        <v>142</v>
      </c>
      <c r="I703" s="1">
        <v>11</v>
      </c>
      <c r="J703" s="1">
        <v>3</v>
      </c>
      <c r="K703" s="1">
        <v>97.88</v>
      </c>
      <c r="L703" s="1">
        <v>2</v>
      </c>
      <c r="M703" s="1" t="s">
        <v>11</v>
      </c>
      <c r="N703" s="1" t="s">
        <v>28</v>
      </c>
      <c r="O703" s="1">
        <f t="shared" si="115"/>
        <v>4</v>
      </c>
      <c r="P703" s="1">
        <f t="shared" si="116"/>
        <v>2</v>
      </c>
      <c r="Q703" s="1">
        <f t="shared" si="117"/>
        <v>2004</v>
      </c>
      <c r="R703" s="1">
        <f t="shared" si="118"/>
        <v>4</v>
      </c>
      <c r="S703" s="1" t="str">
        <f t="shared" si="120"/>
        <v>Slow</v>
      </c>
      <c r="T703" s="1" t="str">
        <f t="shared" si="121"/>
        <v>Ok</v>
      </c>
      <c r="U703" s="1" t="b">
        <f t="shared" si="122"/>
        <v>0</v>
      </c>
      <c r="V703" s="1">
        <f t="shared" si="123"/>
        <v>0</v>
      </c>
      <c r="W703" s="1" t="str">
        <f>VLOOKUP(K703,Master!$G$8:$H$12,2,1)</f>
        <v>Slow</v>
      </c>
      <c r="X703" s="1" t="str">
        <f>HLOOKUP(K703,Master!$F$3:$J$4,2,1)</f>
        <v>Slow</v>
      </c>
      <c r="Y703" s="1" t="s">
        <v>670</v>
      </c>
      <c r="Z703" s="1" t="s">
        <v>837</v>
      </c>
      <c r="AA703" s="1">
        <f>SEARCH("(",Sheet7!A703,1)</f>
        <v>11</v>
      </c>
      <c r="AB703" s="1">
        <f>SEARCH(")",Sheet7!A703,1)</f>
        <v>14</v>
      </c>
      <c r="AC703" s="1" t="str">
        <f>MID(Sheet7!A703,SEARCH("(",Sheet7!A703,1)+1,SEARCH(")",Sheet7!A703,1)-SEARCH("(",Sheet7!A703,1)-1)</f>
        <v>SA</v>
      </c>
      <c r="AD703" s="1">
        <f>SEARCH(" ",Sheet7!A703,1)</f>
        <v>3</v>
      </c>
      <c r="AE703" s="1" t="str">
        <f>LEFT(Sheet7!A703,SEARCH(" ",Sheet7!A703,1)-1)</f>
        <v>JH</v>
      </c>
      <c r="AF703" s="1" t="str">
        <f>MID(Sheet7!A703,SEARCH(" ",Sheet7!A703,1)+1,SEARCH("(",Sheet7!A703,1)-SEARCH(" ",Sheet7!A703,1)-2)</f>
        <v>Kallis</v>
      </c>
      <c r="AG703" s="1">
        <f t="shared" si="124"/>
        <v>6</v>
      </c>
      <c r="AH703" s="1" t="str">
        <f t="shared" si="125"/>
        <v>KALLIS</v>
      </c>
      <c r="AI703" s="1" t="e">
        <f t="shared" si="119"/>
        <v>#N/A</v>
      </c>
    </row>
    <row r="704" spans="1:35" x14ac:dyDescent="0.3">
      <c r="A704" s="1">
        <v>703</v>
      </c>
      <c r="B704" s="2">
        <v>38025</v>
      </c>
      <c r="C704" t="s">
        <v>219</v>
      </c>
      <c r="D704" s="1">
        <v>126</v>
      </c>
      <c r="E704" s="1" t="s">
        <v>432</v>
      </c>
      <c r="F704" s="1">
        <v>172</v>
      </c>
      <c r="H704" s="1">
        <v>122</v>
      </c>
      <c r="I704" s="1">
        <v>11</v>
      </c>
      <c r="J704" s="1">
        <v>3</v>
      </c>
      <c r="K704" s="1">
        <v>103.27</v>
      </c>
      <c r="L704" s="1">
        <v>1</v>
      </c>
      <c r="M704" s="1" t="s">
        <v>4</v>
      </c>
      <c r="N704" s="1" t="s">
        <v>56</v>
      </c>
      <c r="O704" s="1">
        <f t="shared" si="115"/>
        <v>8</v>
      </c>
      <c r="P704" s="1">
        <f t="shared" si="116"/>
        <v>2</v>
      </c>
      <c r="Q704" s="1">
        <f t="shared" si="117"/>
        <v>2004</v>
      </c>
      <c r="R704" s="1">
        <f t="shared" si="118"/>
        <v>1</v>
      </c>
      <c r="S704" s="1" t="str">
        <f t="shared" si="120"/>
        <v>Ok</v>
      </c>
      <c r="T704" s="1" t="str">
        <f t="shared" si="121"/>
        <v>Ok</v>
      </c>
      <c r="U704" s="1" t="b">
        <f t="shared" si="122"/>
        <v>0</v>
      </c>
      <c r="V704" s="1">
        <f t="shared" si="123"/>
        <v>0</v>
      </c>
      <c r="W704" s="1" t="str">
        <f>VLOOKUP(K704,Master!$G$8:$H$12,2,1)</f>
        <v>Ok</v>
      </c>
      <c r="X704" s="1" t="str">
        <f>HLOOKUP(K704,Master!$F$3:$J$4,2,1)</f>
        <v>Ok</v>
      </c>
      <c r="Y704" s="1" t="s">
        <v>698</v>
      </c>
      <c r="Z704" s="1" t="s">
        <v>834</v>
      </c>
      <c r="AA704" s="1">
        <f>SEARCH("(",Sheet7!A704,1)</f>
        <v>11</v>
      </c>
      <c r="AB704" s="1">
        <f>SEARCH(")",Sheet7!A704,1)</f>
        <v>15</v>
      </c>
      <c r="AC704" s="1" t="str">
        <f>MID(Sheet7!A704,SEARCH("(",Sheet7!A704,1)+1,SEARCH(")",Sheet7!A704,1)-SEARCH("(",Sheet7!A704,1)-1)</f>
        <v>Aus</v>
      </c>
      <c r="AD704" s="1">
        <f>SEARCH(" ",Sheet7!A704,1)</f>
        <v>3</v>
      </c>
      <c r="AE704" s="1" t="str">
        <f>LEFT(Sheet7!A704,SEARCH(" ",Sheet7!A704,1)-1)</f>
        <v>ML</v>
      </c>
      <c r="AF704" s="1" t="str">
        <f>MID(Sheet7!A704,SEARCH(" ",Sheet7!A704,1)+1,SEARCH("(",Sheet7!A704,1)-SEARCH(" ",Sheet7!A704,1)-2)</f>
        <v>Hayden</v>
      </c>
      <c r="AG704" s="1">
        <f t="shared" si="124"/>
        <v>6</v>
      </c>
      <c r="AH704" s="1" t="str">
        <f t="shared" si="125"/>
        <v>HAYDEN</v>
      </c>
      <c r="AI704" s="1" t="str">
        <f t="shared" si="119"/>
        <v>ML Hayden belongs to Australia</v>
      </c>
    </row>
    <row r="705" spans="1:35" x14ac:dyDescent="0.3">
      <c r="A705" s="1">
        <v>704</v>
      </c>
      <c r="B705" s="2">
        <v>38034</v>
      </c>
      <c r="C705" t="s">
        <v>264</v>
      </c>
      <c r="D705" s="1">
        <v>108</v>
      </c>
      <c r="E705" s="1" t="s">
        <v>432</v>
      </c>
      <c r="F705" s="1">
        <v>187</v>
      </c>
      <c r="H705" s="1">
        <v>115</v>
      </c>
      <c r="I705" s="1">
        <v>10</v>
      </c>
      <c r="J705" s="1">
        <v>2</v>
      </c>
      <c r="K705" s="1">
        <v>93.91</v>
      </c>
      <c r="L705" s="1">
        <v>2</v>
      </c>
      <c r="M705" s="1" t="s">
        <v>15</v>
      </c>
      <c r="N705" s="1" t="s">
        <v>36</v>
      </c>
      <c r="O705" s="1">
        <f t="shared" si="115"/>
        <v>17</v>
      </c>
      <c r="P705" s="1">
        <f t="shared" si="116"/>
        <v>2</v>
      </c>
      <c r="Q705" s="1">
        <f t="shared" si="117"/>
        <v>2004</v>
      </c>
      <c r="R705" s="1">
        <f t="shared" si="118"/>
        <v>3</v>
      </c>
      <c r="S705" s="1" t="str">
        <f t="shared" si="120"/>
        <v>Slow</v>
      </c>
      <c r="T705" s="1" t="str">
        <f t="shared" si="121"/>
        <v>Ok</v>
      </c>
      <c r="U705" s="1" t="b">
        <f t="shared" si="122"/>
        <v>0</v>
      </c>
      <c r="V705" s="1">
        <f t="shared" si="123"/>
        <v>0</v>
      </c>
      <c r="W705" s="1" t="str">
        <f>VLOOKUP(K705,Master!$G$8:$H$12,2,1)</f>
        <v>Slow</v>
      </c>
      <c r="X705" s="1" t="str">
        <f>HLOOKUP(K705,Master!$F$3:$J$4,2,1)</f>
        <v>Slow</v>
      </c>
      <c r="Y705" s="1" t="s">
        <v>653</v>
      </c>
      <c r="Z705" s="1" t="s">
        <v>832</v>
      </c>
      <c r="AA705" s="1">
        <f>SEARCH("(",Sheet7!A705,1)</f>
        <v>12</v>
      </c>
      <c r="AB705" s="1">
        <f>SEARCH(")",Sheet7!A705,1)</f>
        <v>15</v>
      </c>
      <c r="AC705" s="1" t="str">
        <f>MID(Sheet7!A705,SEARCH("(",Sheet7!A705,1)+1,SEARCH(")",Sheet7!A705,1)-SEARCH("(",Sheet7!A705,1)-1)</f>
        <v>NZ</v>
      </c>
      <c r="AD705" s="1">
        <f>SEARCH(" ",Sheet7!A705,1)</f>
        <v>3</v>
      </c>
      <c r="AE705" s="1" t="str">
        <f>LEFT(Sheet7!A705,SEARCH(" ",Sheet7!A705,1)-1)</f>
        <v>SP</v>
      </c>
      <c r="AF705" s="1" t="str">
        <f>MID(Sheet7!A705,SEARCH(" ",Sheet7!A705,1)+1,SEARCH("(",Sheet7!A705,1)-SEARCH(" ",Sheet7!A705,1)-2)</f>
        <v>Fleming</v>
      </c>
      <c r="AG705" s="1">
        <f t="shared" si="124"/>
        <v>7</v>
      </c>
      <c r="AH705" s="1" t="str">
        <f t="shared" si="125"/>
        <v>FLEMING</v>
      </c>
      <c r="AI705" s="1" t="str">
        <f t="shared" si="119"/>
        <v>SP Fleming belongs to New Zealand</v>
      </c>
    </row>
    <row r="706" spans="1:35" x14ac:dyDescent="0.3">
      <c r="A706" s="1">
        <v>705</v>
      </c>
      <c r="B706" s="2">
        <v>38044</v>
      </c>
      <c r="C706" t="s">
        <v>260</v>
      </c>
      <c r="D706" s="1">
        <v>101</v>
      </c>
      <c r="E706" s="1" t="s">
        <v>432</v>
      </c>
      <c r="F706" s="1">
        <v>139</v>
      </c>
      <c r="H706" s="1">
        <v>110</v>
      </c>
      <c r="I706" s="1">
        <v>15</v>
      </c>
      <c r="J706" s="1">
        <v>0</v>
      </c>
      <c r="K706" s="1">
        <v>91.81</v>
      </c>
      <c r="L706" s="1">
        <v>2</v>
      </c>
      <c r="M706" s="1" t="s">
        <v>18</v>
      </c>
      <c r="N706" s="1" t="s">
        <v>59</v>
      </c>
      <c r="O706" s="1">
        <f t="shared" ref="O706:O769" si="126">DAY(B706)</f>
        <v>27</v>
      </c>
      <c r="P706" s="1">
        <f t="shared" ref="P706:P769" si="127">MONTH(B706)</f>
        <v>2</v>
      </c>
      <c r="Q706" s="1">
        <f t="shared" ref="Q706:Q769" si="128">YEAR(B706)</f>
        <v>2004</v>
      </c>
      <c r="R706" s="1">
        <f t="shared" ref="R706:R769" si="129">WEEKDAY(B706)</f>
        <v>6</v>
      </c>
      <c r="S706" s="1" t="str">
        <f t="shared" si="120"/>
        <v>Slow</v>
      </c>
      <c r="T706" s="1" t="str">
        <f t="shared" si="121"/>
        <v>Ok</v>
      </c>
      <c r="U706" s="1" t="b">
        <f t="shared" si="122"/>
        <v>0</v>
      </c>
      <c r="V706" s="1">
        <f t="shared" si="123"/>
        <v>0</v>
      </c>
      <c r="W706" s="1" t="str">
        <f>VLOOKUP(K706,Master!$G$8:$H$12,2,1)</f>
        <v>Slow</v>
      </c>
      <c r="X706" s="1" t="str">
        <f>HLOOKUP(K706,Master!$F$3:$J$4,2,1)</f>
        <v>Slow</v>
      </c>
      <c r="Y706" s="1" t="s">
        <v>720</v>
      </c>
      <c r="Z706" s="1" t="s">
        <v>835</v>
      </c>
      <c r="AA706" s="1">
        <f>SEARCH("(",Sheet7!A706,1)</f>
        <v>15</v>
      </c>
      <c r="AB706" s="1">
        <f>SEARCH(")",Sheet7!A706,1)</f>
        <v>18</v>
      </c>
      <c r="AC706" s="1" t="str">
        <f>MID(Sheet7!A706,SEARCH("(",Sheet7!A706,1)+1,SEARCH(")",Sheet7!A706,1)-SEARCH("(",Sheet7!A706,1)-1)</f>
        <v>SL</v>
      </c>
      <c r="AD706" s="1">
        <f>SEARCH(" ",Sheet7!A706,1)</f>
        <v>3</v>
      </c>
      <c r="AE706" s="1" t="str">
        <f>LEFT(Sheet7!A706,SEARCH(" ",Sheet7!A706,1)-1)</f>
        <v>KC</v>
      </c>
      <c r="AF706" s="1" t="str">
        <f>MID(Sheet7!A706,SEARCH(" ",Sheet7!A706,1)+1,SEARCH("(",Sheet7!A706,1)-SEARCH(" ",Sheet7!A706,1)-2)</f>
        <v>Sangakkara</v>
      </c>
      <c r="AG706" s="1">
        <f t="shared" si="124"/>
        <v>10</v>
      </c>
      <c r="AH706" s="1" t="str">
        <f t="shared" si="125"/>
        <v>SANGAKKARA</v>
      </c>
      <c r="AI706" s="1" t="str">
        <f t="shared" ref="AI706:AI769" si="130">CONCATENATE(AE706," ",AF706," belongs to ",VLOOKUP(AC706,Countries,2,0))</f>
        <v>KC Sangakkara belongs to Sri Lanka</v>
      </c>
    </row>
    <row r="707" spans="1:35" x14ac:dyDescent="0.3">
      <c r="A707" s="1">
        <v>706</v>
      </c>
      <c r="B707" s="2">
        <v>38059</v>
      </c>
      <c r="C707" t="s">
        <v>858</v>
      </c>
      <c r="D707" s="1">
        <v>122</v>
      </c>
      <c r="E707" s="1" t="s">
        <v>432</v>
      </c>
      <c r="F707" s="1">
        <v>154</v>
      </c>
      <c r="H707" s="1">
        <v>102</v>
      </c>
      <c r="I707" s="1">
        <v>12</v>
      </c>
      <c r="J707" s="1">
        <v>2</v>
      </c>
      <c r="K707" s="1">
        <v>119.6</v>
      </c>
      <c r="L707" s="1">
        <v>2</v>
      </c>
      <c r="M707" s="1" t="s">
        <v>4</v>
      </c>
      <c r="N707" s="1" t="s">
        <v>23</v>
      </c>
      <c r="O707" s="1">
        <f t="shared" si="126"/>
        <v>13</v>
      </c>
      <c r="P707" s="1">
        <f t="shared" si="127"/>
        <v>3</v>
      </c>
      <c r="Q707" s="1">
        <f t="shared" si="128"/>
        <v>2004</v>
      </c>
      <c r="R707" s="1">
        <f t="shared" si="129"/>
        <v>7</v>
      </c>
      <c r="S707" s="1" t="str">
        <f t="shared" ref="S707:S770" si="131">IF(K707&gt;$AK$7,$AK$13,IF(K707&gt;$AK$8,$AK$14,IF(K707&gt;$AK$9,$AK$15,IF(K707&gt;$AK$10,$AK$16,$AK$17))))</f>
        <v>Ok</v>
      </c>
      <c r="T707" s="1" t="str">
        <f t="shared" ref="T707:T770" si="132">IF(AND(D707&gt;150,K707&gt;150,J707&gt;3),"Phenominal","Ok")</f>
        <v>Ok</v>
      </c>
      <c r="U707" s="1" t="b">
        <f t="shared" ref="U707:U770" si="133">OR(D707&gt;175,K707&gt;200,J707&gt;7)</f>
        <v>0</v>
      </c>
      <c r="V707" s="1">
        <f t="shared" ref="V707:V770" si="134">SUM(D707&gt;175,J707&gt;7,K707&gt;150)</f>
        <v>0</v>
      </c>
      <c r="W707" s="1" t="str">
        <f>VLOOKUP(K707,Master!$G$8:$H$12,2,1)</f>
        <v>Ok</v>
      </c>
      <c r="X707" s="1" t="str">
        <f>HLOOKUP(K707,Master!$F$3:$J$4,2,1)</f>
        <v>Ok</v>
      </c>
      <c r="Y707" s="1" t="s">
        <v>618</v>
      </c>
      <c r="Z707" s="1" t="s">
        <v>833</v>
      </c>
      <c r="AA707" s="1">
        <f>SEARCH("(",Sheet7!A707,1)</f>
        <v>16</v>
      </c>
      <c r="AB707" s="1">
        <f>SEARCH(")",Sheet7!A707,1)</f>
        <v>20</v>
      </c>
      <c r="AC707" s="1" t="str">
        <f>MID(Sheet7!A707,SEARCH("(",Sheet7!A707,1)+1,SEARCH(")",Sheet7!A707,1)-SEARCH("(",Sheet7!A707,1)-1)</f>
        <v>Pak</v>
      </c>
      <c r="AD707" s="1">
        <f>SEARCH(" ",Sheet7!A707,1)</f>
        <v>8</v>
      </c>
      <c r="AE707" s="1" t="str">
        <f>LEFT(Sheet7!A707,SEARCH(" ",Sheet7!A707,1)-1)</f>
        <v>Inzamam</v>
      </c>
      <c r="AF707" s="1" t="str">
        <f>MID(Sheet7!A707,SEARCH(" ",Sheet7!A707,1)+1,SEARCH("(",Sheet7!A707,1)-SEARCH(" ",Sheet7!A707,1)-2)</f>
        <v>ul-Haq</v>
      </c>
      <c r="AG707" s="1">
        <f t="shared" ref="AG707:AG770" si="135">LEN(AF707)</f>
        <v>6</v>
      </c>
      <c r="AH707" s="1" t="str">
        <f t="shared" ref="AH707:AH770" si="136">UPPER(AF707)</f>
        <v>UL-HAQ</v>
      </c>
      <c r="AI707" s="1" t="str">
        <f t="shared" si="130"/>
        <v>Inzamam ul-Haq belongs to Pakistan</v>
      </c>
    </row>
    <row r="708" spans="1:35" x14ac:dyDescent="0.3">
      <c r="A708" s="1">
        <v>707</v>
      </c>
      <c r="B708" s="2">
        <v>38062</v>
      </c>
      <c r="C708" t="s">
        <v>60</v>
      </c>
      <c r="D708" s="1">
        <v>141</v>
      </c>
      <c r="E708" s="1" t="s">
        <v>432</v>
      </c>
      <c r="F708" s="1">
        <v>173</v>
      </c>
      <c r="H708" s="1">
        <v>135</v>
      </c>
      <c r="I708" s="1">
        <v>17</v>
      </c>
      <c r="J708" s="1">
        <v>1</v>
      </c>
      <c r="K708" s="1">
        <v>104.44</v>
      </c>
      <c r="L708" s="1">
        <v>2</v>
      </c>
      <c r="M708" s="1" t="s">
        <v>9</v>
      </c>
      <c r="N708" s="1" t="s">
        <v>16</v>
      </c>
      <c r="O708" s="1">
        <f t="shared" si="126"/>
        <v>16</v>
      </c>
      <c r="P708" s="1">
        <f t="shared" si="127"/>
        <v>3</v>
      </c>
      <c r="Q708" s="1">
        <f t="shared" si="128"/>
        <v>2004</v>
      </c>
      <c r="R708" s="1">
        <f t="shared" si="129"/>
        <v>3</v>
      </c>
      <c r="S708" s="1" t="str">
        <f t="shared" si="131"/>
        <v>Ok</v>
      </c>
      <c r="T708" s="1" t="str">
        <f t="shared" si="132"/>
        <v>Ok</v>
      </c>
      <c r="U708" s="1" t="b">
        <f t="shared" si="133"/>
        <v>0</v>
      </c>
      <c r="V708" s="1">
        <f t="shared" si="134"/>
        <v>0</v>
      </c>
      <c r="W708" s="1" t="str">
        <f>VLOOKUP(K708,Master!$G$8:$H$12,2,1)</f>
        <v>Ok</v>
      </c>
      <c r="X708" s="1" t="str">
        <f>HLOOKUP(K708,Master!$F$3:$J$4,2,1)</f>
        <v>Ok</v>
      </c>
      <c r="Y708" s="1" t="s">
        <v>635</v>
      </c>
      <c r="Z708" s="1" t="s">
        <v>4</v>
      </c>
      <c r="AA708" s="1">
        <f>SEARCH("(",Sheet7!A708,1)</f>
        <v>14</v>
      </c>
      <c r="AB708" s="1">
        <f>SEARCH(")",Sheet7!A708,1)</f>
        <v>20</v>
      </c>
      <c r="AC708" s="1" t="str">
        <f>MID(Sheet7!A708,SEARCH("(",Sheet7!A708,1)+1,SEARCH(")",Sheet7!A708,1)-SEARCH("(",Sheet7!A708,1)-1)</f>
        <v>India</v>
      </c>
      <c r="AD708" s="1">
        <f>SEARCH(" ",Sheet7!A708,1)</f>
        <v>3</v>
      </c>
      <c r="AE708" s="1" t="str">
        <f>LEFT(Sheet7!A708,SEARCH(" ",Sheet7!A708,1)-1)</f>
        <v>SR</v>
      </c>
      <c r="AF708" s="1" t="str">
        <f>MID(Sheet7!A708,SEARCH(" ",Sheet7!A708,1)+1,SEARCH("(",Sheet7!A708,1)-SEARCH(" ",Sheet7!A708,1)-2)</f>
        <v>Tendulkar</v>
      </c>
      <c r="AG708" s="1">
        <f t="shared" si="135"/>
        <v>9</v>
      </c>
      <c r="AH708" s="1" t="str">
        <f t="shared" si="136"/>
        <v>TENDULKAR</v>
      </c>
      <c r="AI708" s="1" t="e">
        <f t="shared" si="130"/>
        <v>#N/A</v>
      </c>
    </row>
    <row r="709" spans="1:35" x14ac:dyDescent="0.3">
      <c r="A709" s="1">
        <v>708</v>
      </c>
      <c r="B709" s="2">
        <v>38067</v>
      </c>
      <c r="C709" t="s">
        <v>858</v>
      </c>
      <c r="D709" s="1">
        <v>123</v>
      </c>
      <c r="E709" s="1" t="s">
        <v>432</v>
      </c>
      <c r="F709" s="1">
        <v>160</v>
      </c>
      <c r="H709" s="1">
        <v>121</v>
      </c>
      <c r="I709" s="1">
        <v>9</v>
      </c>
      <c r="J709" s="1">
        <v>4</v>
      </c>
      <c r="K709" s="1">
        <v>101.65</v>
      </c>
      <c r="L709" s="1">
        <v>1</v>
      </c>
      <c r="M709" s="1" t="s">
        <v>4</v>
      </c>
      <c r="N709" s="1" t="s">
        <v>209</v>
      </c>
      <c r="O709" s="1">
        <f t="shared" si="126"/>
        <v>21</v>
      </c>
      <c r="P709" s="1">
        <f t="shared" si="127"/>
        <v>3</v>
      </c>
      <c r="Q709" s="1">
        <f t="shared" si="128"/>
        <v>2004</v>
      </c>
      <c r="R709" s="1">
        <f t="shared" si="129"/>
        <v>1</v>
      </c>
      <c r="S709" s="1" t="str">
        <f t="shared" si="131"/>
        <v>Ok</v>
      </c>
      <c r="T709" s="1" t="str">
        <f t="shared" si="132"/>
        <v>Ok</v>
      </c>
      <c r="U709" s="1" t="b">
        <f t="shared" si="133"/>
        <v>0</v>
      </c>
      <c r="V709" s="1">
        <f t="shared" si="134"/>
        <v>0</v>
      </c>
      <c r="W709" s="1" t="str">
        <f>VLOOKUP(K709,Master!$G$8:$H$12,2,1)</f>
        <v>Ok</v>
      </c>
      <c r="X709" s="1" t="str">
        <f>HLOOKUP(K709,Master!$F$3:$J$4,2,1)</f>
        <v>Ok</v>
      </c>
      <c r="Y709" s="1" t="s">
        <v>618</v>
      </c>
      <c r="Z709" s="1" t="s">
        <v>833</v>
      </c>
      <c r="AA709" s="1">
        <f>SEARCH("(",Sheet7!A709,1)</f>
        <v>16</v>
      </c>
      <c r="AB709" s="1">
        <f>SEARCH(")",Sheet7!A709,1)</f>
        <v>20</v>
      </c>
      <c r="AC709" s="1" t="str">
        <f>MID(Sheet7!A709,SEARCH("(",Sheet7!A709,1)+1,SEARCH(")",Sheet7!A709,1)-SEARCH("(",Sheet7!A709,1)-1)</f>
        <v>Pak</v>
      </c>
      <c r="AD709" s="1">
        <f>SEARCH(" ",Sheet7!A709,1)</f>
        <v>8</v>
      </c>
      <c r="AE709" s="1" t="str">
        <f>LEFT(Sheet7!A709,SEARCH(" ",Sheet7!A709,1)-1)</f>
        <v>Inzamam</v>
      </c>
      <c r="AF709" s="1" t="str">
        <f>MID(Sheet7!A709,SEARCH(" ",Sheet7!A709,1)+1,SEARCH("(",Sheet7!A709,1)-SEARCH(" ",Sheet7!A709,1)-2)</f>
        <v>ul-Haq</v>
      </c>
      <c r="AG709" s="1">
        <f t="shared" si="135"/>
        <v>6</v>
      </c>
      <c r="AH709" s="1" t="str">
        <f t="shared" si="136"/>
        <v>UL-HAQ</v>
      </c>
      <c r="AI709" s="1" t="str">
        <f t="shared" si="130"/>
        <v>Inzamam ul-Haq belongs to Pakistan</v>
      </c>
    </row>
    <row r="710" spans="1:35" x14ac:dyDescent="0.3">
      <c r="A710" s="1">
        <v>709</v>
      </c>
      <c r="B710" s="2">
        <v>38070</v>
      </c>
      <c r="C710" t="s">
        <v>160</v>
      </c>
      <c r="D710" s="1">
        <v>107</v>
      </c>
      <c r="E710" s="1" t="s">
        <v>432</v>
      </c>
      <c r="F710" s="1">
        <v>158</v>
      </c>
      <c r="H710" s="1">
        <v>104</v>
      </c>
      <c r="I710" s="1">
        <v>11</v>
      </c>
      <c r="J710" s="1">
        <v>0</v>
      </c>
      <c r="K710" s="1">
        <v>102.88</v>
      </c>
      <c r="L710" s="1">
        <v>1</v>
      </c>
      <c r="M710" s="1" t="s">
        <v>9</v>
      </c>
      <c r="N710" s="1" t="s">
        <v>209</v>
      </c>
      <c r="O710" s="1">
        <f t="shared" si="126"/>
        <v>24</v>
      </c>
      <c r="P710" s="1">
        <f t="shared" si="127"/>
        <v>3</v>
      </c>
      <c r="Q710" s="1">
        <f t="shared" si="128"/>
        <v>2004</v>
      </c>
      <c r="R710" s="1">
        <f t="shared" si="129"/>
        <v>4</v>
      </c>
      <c r="S710" s="1" t="str">
        <f t="shared" si="131"/>
        <v>Ok</v>
      </c>
      <c r="T710" s="1" t="str">
        <f t="shared" si="132"/>
        <v>Ok</v>
      </c>
      <c r="U710" s="1" t="b">
        <f t="shared" si="133"/>
        <v>0</v>
      </c>
      <c r="V710" s="1">
        <f t="shared" si="134"/>
        <v>0</v>
      </c>
      <c r="W710" s="1" t="str">
        <f>VLOOKUP(K710,Master!$G$8:$H$12,2,1)</f>
        <v>Ok</v>
      </c>
      <c r="X710" s="1" t="str">
        <f>HLOOKUP(K710,Master!$F$3:$J$4,2,1)</f>
        <v>Ok</v>
      </c>
      <c r="Y710" s="1" t="s">
        <v>699</v>
      </c>
      <c r="Z710" s="1" t="s">
        <v>4</v>
      </c>
      <c r="AA710" s="1">
        <f>SEARCH("(",Sheet7!A710,1)</f>
        <v>12</v>
      </c>
      <c r="AB710" s="1">
        <f>SEARCH(")",Sheet7!A710,1)</f>
        <v>18</v>
      </c>
      <c r="AC710" s="1" t="str">
        <f>MID(Sheet7!A710,SEARCH("(",Sheet7!A710,1)+1,SEARCH(")",Sheet7!A710,1)-SEARCH("(",Sheet7!A710,1)-1)</f>
        <v>India</v>
      </c>
      <c r="AD710" s="1">
        <f>SEARCH(" ",Sheet7!A710,1)</f>
        <v>4</v>
      </c>
      <c r="AE710" s="1" t="str">
        <f>LEFT(Sheet7!A710,SEARCH(" ",Sheet7!A710,1)-1)</f>
        <v>VVS</v>
      </c>
      <c r="AF710" s="1" t="str">
        <f>MID(Sheet7!A710,SEARCH(" ",Sheet7!A710,1)+1,SEARCH("(",Sheet7!A710,1)-SEARCH(" ",Sheet7!A710,1)-2)</f>
        <v>Laxman</v>
      </c>
      <c r="AG710" s="1">
        <f t="shared" si="135"/>
        <v>6</v>
      </c>
      <c r="AH710" s="1" t="str">
        <f t="shared" si="136"/>
        <v>LAXMAN</v>
      </c>
      <c r="AI710" s="1" t="e">
        <f t="shared" si="130"/>
        <v>#N/A</v>
      </c>
    </row>
    <row r="711" spans="1:35" x14ac:dyDescent="0.3">
      <c r="A711" s="1">
        <v>710</v>
      </c>
      <c r="B711" s="2">
        <v>38108</v>
      </c>
      <c r="C711" t="s">
        <v>110</v>
      </c>
      <c r="D711" s="1">
        <v>130</v>
      </c>
      <c r="E711" s="1" t="s">
        <v>432</v>
      </c>
      <c r="F711" s="1">
        <v>201</v>
      </c>
      <c r="H711" s="1">
        <v>138</v>
      </c>
      <c r="I711" s="1">
        <v>13</v>
      </c>
      <c r="J711" s="1">
        <v>2</v>
      </c>
      <c r="K711" s="1">
        <v>94.2</v>
      </c>
      <c r="L711" s="1">
        <v>1</v>
      </c>
      <c r="M711" s="1" t="s">
        <v>11</v>
      </c>
      <c r="N711" s="1" t="s">
        <v>272</v>
      </c>
      <c r="O711" s="1">
        <f t="shared" si="126"/>
        <v>1</v>
      </c>
      <c r="P711" s="1">
        <f t="shared" si="127"/>
        <v>5</v>
      </c>
      <c r="Q711" s="1">
        <f t="shared" si="128"/>
        <v>2004</v>
      </c>
      <c r="R711" s="1">
        <f t="shared" si="129"/>
        <v>7</v>
      </c>
      <c r="S711" s="1" t="str">
        <f t="shared" si="131"/>
        <v>Slow</v>
      </c>
      <c r="T711" s="1" t="str">
        <f t="shared" si="132"/>
        <v>Ok</v>
      </c>
      <c r="U711" s="1" t="b">
        <f t="shared" si="133"/>
        <v>0</v>
      </c>
      <c r="V711" s="1">
        <f t="shared" si="134"/>
        <v>0</v>
      </c>
      <c r="W711" s="1" t="str">
        <f>VLOOKUP(K711,Master!$G$8:$H$12,2,1)</f>
        <v>Slow</v>
      </c>
      <c r="X711" s="1" t="str">
        <f>HLOOKUP(K711,Master!$F$3:$J$4,2,1)</f>
        <v>Slow</v>
      </c>
      <c r="Y711" s="1" t="s">
        <v>701</v>
      </c>
      <c r="Z711" s="1" t="s">
        <v>830</v>
      </c>
      <c r="AA711" s="1">
        <f>SEARCH("(",Sheet7!A711,1)</f>
        <v>16</v>
      </c>
      <c r="AB711" s="1">
        <f>SEARCH(")",Sheet7!A711,1)</f>
        <v>20</v>
      </c>
      <c r="AC711" s="1" t="str">
        <f>MID(Sheet7!A711,SEARCH("(",Sheet7!A711,1)+1,SEARCH(")",Sheet7!A711,1)-SEARCH("(",Sheet7!A711,1)-1)</f>
        <v>Eng</v>
      </c>
      <c r="AD711" s="1">
        <f>SEARCH(" ",Sheet7!A711,1)</f>
        <v>3</v>
      </c>
      <c r="AE711" s="1" t="str">
        <f>LEFT(Sheet7!A711,SEARCH(" ",Sheet7!A711,1)-1)</f>
        <v>ME</v>
      </c>
      <c r="AF711" s="1" t="str">
        <f>MID(Sheet7!A711,SEARCH(" ",Sheet7!A711,1)+1,SEARCH("(",Sheet7!A711,1)-SEARCH(" ",Sheet7!A711,1)-2)</f>
        <v>Trescothick</v>
      </c>
      <c r="AG711" s="1">
        <f t="shared" si="135"/>
        <v>11</v>
      </c>
      <c r="AH711" s="1" t="str">
        <f t="shared" si="136"/>
        <v>TRESCOTHICK</v>
      </c>
      <c r="AI711" s="1" t="str">
        <f t="shared" si="130"/>
        <v>ME Trescothick belongs to England</v>
      </c>
    </row>
    <row r="712" spans="1:35" x14ac:dyDescent="0.3">
      <c r="A712" s="1">
        <v>711</v>
      </c>
      <c r="B712" s="2">
        <v>38112</v>
      </c>
      <c r="C712" t="s">
        <v>90</v>
      </c>
      <c r="D712" s="1">
        <v>104</v>
      </c>
      <c r="E712" s="1" t="s">
        <v>430</v>
      </c>
      <c r="F712" s="1">
        <v>163</v>
      </c>
      <c r="H712" s="1">
        <v>105</v>
      </c>
      <c r="I712" s="1">
        <v>13</v>
      </c>
      <c r="J712" s="1">
        <v>0</v>
      </c>
      <c r="K712" s="1">
        <v>99.04</v>
      </c>
      <c r="L712" s="1">
        <v>1</v>
      </c>
      <c r="M712" s="1" t="s">
        <v>34</v>
      </c>
      <c r="N712" s="1" t="s">
        <v>198</v>
      </c>
      <c r="O712" s="1">
        <f t="shared" si="126"/>
        <v>5</v>
      </c>
      <c r="P712" s="1">
        <f t="shared" si="127"/>
        <v>5</v>
      </c>
      <c r="Q712" s="1">
        <f t="shared" si="128"/>
        <v>2004</v>
      </c>
      <c r="R712" s="1">
        <f t="shared" si="129"/>
        <v>4</v>
      </c>
      <c r="S712" s="1" t="str">
        <f t="shared" si="131"/>
        <v>Slow</v>
      </c>
      <c r="T712" s="1" t="str">
        <f t="shared" si="132"/>
        <v>Ok</v>
      </c>
      <c r="U712" s="1" t="b">
        <f t="shared" si="133"/>
        <v>0</v>
      </c>
      <c r="V712" s="1">
        <f t="shared" si="134"/>
        <v>0</v>
      </c>
      <c r="W712" s="1" t="str">
        <f>VLOOKUP(K712,Master!$G$8:$H$12,2,1)</f>
        <v>Slow</v>
      </c>
      <c r="X712" s="1" t="str">
        <f>HLOOKUP(K712,Master!$F$3:$J$4,2,1)</f>
        <v>Slow</v>
      </c>
      <c r="Y712" s="1" t="s">
        <v>712</v>
      </c>
      <c r="Z712" s="1" t="s">
        <v>831</v>
      </c>
      <c r="AA712" s="1">
        <f>SEARCH("(",Sheet7!A712,1)</f>
        <v>11</v>
      </c>
      <c r="AB712" s="1">
        <f>SEARCH(")",Sheet7!A712,1)</f>
        <v>14</v>
      </c>
      <c r="AC712" s="1" t="str">
        <f>MID(Sheet7!A712,SEARCH("(",Sheet7!A712,1)+1,SEARCH(")",Sheet7!A712,1)-SEARCH("(",Sheet7!A712,1)-1)</f>
        <v>WI</v>
      </c>
      <c r="AD712" s="1">
        <f>SEARCH(" ",Sheet7!A712,1)</f>
        <v>3</v>
      </c>
      <c r="AE712" s="1" t="str">
        <f>LEFT(Sheet7!A712,SEARCH(" ",Sheet7!A712,1)-1)</f>
        <v>RR</v>
      </c>
      <c r="AF712" s="1" t="str">
        <f>MID(Sheet7!A712,SEARCH(" ",Sheet7!A712,1)+1,SEARCH("(",Sheet7!A712,1)-SEARCH(" ",Sheet7!A712,1)-2)</f>
        <v>Sarwan</v>
      </c>
      <c r="AG712" s="1">
        <f t="shared" si="135"/>
        <v>6</v>
      </c>
      <c r="AH712" s="1" t="str">
        <f t="shared" si="136"/>
        <v>SARWAN</v>
      </c>
      <c r="AI712" s="1" t="str">
        <f t="shared" si="130"/>
        <v>RR Sarwan belongs to West Indies</v>
      </c>
    </row>
    <row r="713" spans="1:35" x14ac:dyDescent="0.3">
      <c r="A713" s="1">
        <v>712</v>
      </c>
      <c r="B713" s="2">
        <v>38136</v>
      </c>
      <c r="C713" t="s">
        <v>79</v>
      </c>
      <c r="D713" s="1">
        <v>105</v>
      </c>
      <c r="E713" s="1" t="s">
        <v>430</v>
      </c>
      <c r="F713" s="1">
        <v>133</v>
      </c>
      <c r="H713" s="1">
        <v>102</v>
      </c>
      <c r="I713" s="1">
        <v>16</v>
      </c>
      <c r="J713" s="1">
        <v>1</v>
      </c>
      <c r="K713" s="1">
        <v>102.94</v>
      </c>
      <c r="L713" s="1">
        <v>2</v>
      </c>
      <c r="M713" s="1" t="s">
        <v>7</v>
      </c>
      <c r="N713" s="1" t="s">
        <v>24</v>
      </c>
      <c r="O713" s="1">
        <f t="shared" si="126"/>
        <v>29</v>
      </c>
      <c r="P713" s="1">
        <f t="shared" si="127"/>
        <v>5</v>
      </c>
      <c r="Q713" s="1">
        <f t="shared" si="128"/>
        <v>2004</v>
      </c>
      <c r="R713" s="1">
        <f t="shared" si="129"/>
        <v>7</v>
      </c>
      <c r="S713" s="1" t="str">
        <f t="shared" si="131"/>
        <v>Ok</v>
      </c>
      <c r="T713" s="1" t="str">
        <f t="shared" si="132"/>
        <v>Ok</v>
      </c>
      <c r="U713" s="1" t="b">
        <f t="shared" si="133"/>
        <v>0</v>
      </c>
      <c r="V713" s="1">
        <f t="shared" si="134"/>
        <v>0</v>
      </c>
      <c r="W713" s="1" t="str">
        <f>VLOOKUP(K713,Master!$G$8:$H$12,2,1)</f>
        <v>Ok</v>
      </c>
      <c r="X713" s="1" t="str">
        <f>HLOOKUP(K713,Master!$F$3:$J$4,2,1)</f>
        <v>Ok</v>
      </c>
      <c r="Y713" s="1" t="s">
        <v>729</v>
      </c>
      <c r="Z713" s="1" t="s">
        <v>834</v>
      </c>
      <c r="AA713" s="1">
        <f>SEARCH("(",Sheet7!A713,1)</f>
        <v>11</v>
      </c>
      <c r="AB713" s="1">
        <f>SEARCH(")",Sheet7!A713,1)</f>
        <v>15</v>
      </c>
      <c r="AC713" s="1" t="str">
        <f>MID(Sheet7!A713,SEARCH("(",Sheet7!A713,1)+1,SEARCH(")",Sheet7!A713,1)-SEARCH("(",Sheet7!A713,1)-1)</f>
        <v>Aus</v>
      </c>
      <c r="AD713" s="1">
        <f>SEARCH(" ",Sheet7!A713,1)</f>
        <v>3</v>
      </c>
      <c r="AE713" s="1" t="str">
        <f>LEFT(Sheet7!A713,SEARCH(" ",Sheet7!A713,1)-1)</f>
        <v>MJ</v>
      </c>
      <c r="AF713" s="1" t="str">
        <f>MID(Sheet7!A713,SEARCH(" ",Sheet7!A713,1)+1,SEARCH("(",Sheet7!A713,1)-SEARCH(" ",Sheet7!A713,1)-2)</f>
        <v>Clarke</v>
      </c>
      <c r="AG713" s="1">
        <f t="shared" si="135"/>
        <v>6</v>
      </c>
      <c r="AH713" s="1" t="str">
        <f t="shared" si="136"/>
        <v>CLARKE</v>
      </c>
      <c r="AI713" s="1" t="str">
        <f t="shared" si="130"/>
        <v>MJ Clarke belongs to Australia</v>
      </c>
    </row>
    <row r="714" spans="1:35" x14ac:dyDescent="0.3">
      <c r="A714" s="1">
        <v>713</v>
      </c>
      <c r="B714" s="2">
        <v>38172</v>
      </c>
      <c r="C714" t="s">
        <v>296</v>
      </c>
      <c r="D714" s="1">
        <v>106</v>
      </c>
      <c r="E714" s="1" t="s">
        <v>432</v>
      </c>
      <c r="F714" s="1">
        <v>127</v>
      </c>
      <c r="H714" s="1">
        <v>121</v>
      </c>
      <c r="I714" s="1">
        <v>11</v>
      </c>
      <c r="J714" s="1">
        <v>2</v>
      </c>
      <c r="K714" s="1">
        <v>87.6</v>
      </c>
      <c r="L714" s="1">
        <v>1</v>
      </c>
      <c r="M714" s="1" t="s">
        <v>31</v>
      </c>
      <c r="N714" s="1" t="s">
        <v>252</v>
      </c>
      <c r="O714" s="1">
        <f t="shared" si="126"/>
        <v>4</v>
      </c>
      <c r="P714" s="1">
        <f t="shared" si="127"/>
        <v>7</v>
      </c>
      <c r="Q714" s="1">
        <f t="shared" si="128"/>
        <v>2004</v>
      </c>
      <c r="R714" s="1">
        <f t="shared" si="129"/>
        <v>1</v>
      </c>
      <c r="S714" s="1" t="str">
        <f t="shared" si="131"/>
        <v>Slow</v>
      </c>
      <c r="T714" s="1" t="str">
        <f t="shared" si="132"/>
        <v>Ok</v>
      </c>
      <c r="U714" s="1" t="b">
        <f t="shared" si="133"/>
        <v>0</v>
      </c>
      <c r="V714" s="1">
        <f t="shared" si="134"/>
        <v>0</v>
      </c>
      <c r="W714" s="1" t="str">
        <f>VLOOKUP(K714,Master!$G$8:$H$12,2,1)</f>
        <v>Slow</v>
      </c>
      <c r="X714" s="1" t="str">
        <f>HLOOKUP(K714,Master!$F$3:$J$4,2,1)</f>
        <v>Slow</v>
      </c>
      <c r="Y714" s="1" t="s">
        <v>730</v>
      </c>
      <c r="Z714" s="1" t="s">
        <v>830</v>
      </c>
      <c r="AA714" s="1">
        <f>SEARCH("(",Sheet7!A714,1)</f>
        <v>12</v>
      </c>
      <c r="AB714" s="1">
        <f>SEARCH(")",Sheet7!A714,1)</f>
        <v>16</v>
      </c>
      <c r="AC714" s="1" t="str">
        <f>MID(Sheet7!A714,SEARCH("(",Sheet7!A714,1)+1,SEARCH(")",Sheet7!A714,1)-SEARCH("(",Sheet7!A714,1)-1)</f>
        <v>Eng</v>
      </c>
      <c r="AD714" s="1">
        <f>SEARCH(" ",Sheet7!A714,1)</f>
        <v>2</v>
      </c>
      <c r="AE714" s="1" t="str">
        <f>LEFT(Sheet7!A714,SEARCH(" ",Sheet7!A714,1)-1)</f>
        <v>A</v>
      </c>
      <c r="AF714" s="1" t="str">
        <f>MID(Sheet7!A714,SEARCH(" ",Sheet7!A714,1)+1,SEARCH("(",Sheet7!A714,1)-SEARCH(" ",Sheet7!A714,1)-2)</f>
        <v>Flintoff</v>
      </c>
      <c r="AG714" s="1">
        <f t="shared" si="135"/>
        <v>8</v>
      </c>
      <c r="AH714" s="1" t="str">
        <f t="shared" si="136"/>
        <v>FLINTOFF</v>
      </c>
      <c r="AI714" s="1" t="str">
        <f t="shared" si="130"/>
        <v>A Flintoff belongs to England</v>
      </c>
    </row>
    <row r="715" spans="1:35" x14ac:dyDescent="0.3">
      <c r="A715" s="1">
        <v>714</v>
      </c>
      <c r="B715" s="2">
        <v>38174</v>
      </c>
      <c r="C715" t="s">
        <v>229</v>
      </c>
      <c r="D715" s="1">
        <v>132</v>
      </c>
      <c r="E715" s="1" t="s">
        <v>430</v>
      </c>
      <c r="F715" s="1">
        <v>212</v>
      </c>
      <c r="H715" s="1">
        <v>165</v>
      </c>
      <c r="I715" s="1">
        <v>12</v>
      </c>
      <c r="J715" s="1">
        <v>1</v>
      </c>
      <c r="K715" s="1">
        <v>80</v>
      </c>
      <c r="L715" s="1">
        <v>2</v>
      </c>
      <c r="M715" s="1" t="s">
        <v>34</v>
      </c>
      <c r="N715" s="1" t="s">
        <v>259</v>
      </c>
      <c r="O715" s="1">
        <f t="shared" si="126"/>
        <v>6</v>
      </c>
      <c r="P715" s="1">
        <f t="shared" si="127"/>
        <v>7</v>
      </c>
      <c r="Q715" s="1">
        <f t="shared" si="128"/>
        <v>2004</v>
      </c>
      <c r="R715" s="1">
        <f t="shared" si="129"/>
        <v>3</v>
      </c>
      <c r="S715" s="1" t="str">
        <f t="shared" si="131"/>
        <v>Slow</v>
      </c>
      <c r="T715" s="1" t="str">
        <f t="shared" si="132"/>
        <v>Ok</v>
      </c>
      <c r="U715" s="1" t="b">
        <f t="shared" si="133"/>
        <v>0</v>
      </c>
      <c r="V715" s="1">
        <f t="shared" si="134"/>
        <v>0</v>
      </c>
      <c r="W715" s="1" t="str">
        <f>VLOOKUP(K715,Master!$G$8:$H$12,2,1)</f>
        <v>Slow</v>
      </c>
      <c r="X715" s="1" t="str">
        <f>HLOOKUP(K715,Master!$F$3:$J$4,2,1)</f>
        <v>Slow</v>
      </c>
      <c r="Y715" s="1" t="s">
        <v>703</v>
      </c>
      <c r="Z715" s="1" t="s">
        <v>831</v>
      </c>
      <c r="AA715" s="1">
        <f>SEARCH("(",Sheet7!A715,1)</f>
        <v>10</v>
      </c>
      <c r="AB715" s="1">
        <f>SEARCH(")",Sheet7!A715,1)</f>
        <v>13</v>
      </c>
      <c r="AC715" s="1" t="str">
        <f>MID(Sheet7!A715,SEARCH("(",Sheet7!A715,1)+1,SEARCH(")",Sheet7!A715,1)-SEARCH("(",Sheet7!A715,1)-1)</f>
        <v>WI</v>
      </c>
      <c r="AD715" s="1">
        <f>SEARCH(" ",Sheet7!A715,1)</f>
        <v>3</v>
      </c>
      <c r="AE715" s="1" t="str">
        <f>LEFT(Sheet7!A715,SEARCH(" ",Sheet7!A715,1)-1)</f>
        <v>CH</v>
      </c>
      <c r="AF715" s="1" t="str">
        <f>MID(Sheet7!A715,SEARCH(" ",Sheet7!A715,1)+1,SEARCH("(",Sheet7!A715,1)-SEARCH(" ",Sheet7!A715,1)-2)</f>
        <v>Gayle</v>
      </c>
      <c r="AG715" s="1">
        <f t="shared" si="135"/>
        <v>5</v>
      </c>
      <c r="AH715" s="1" t="str">
        <f t="shared" si="136"/>
        <v>GAYLE</v>
      </c>
      <c r="AI715" s="1" t="str">
        <f t="shared" si="130"/>
        <v>CH Gayle belongs to West Indies</v>
      </c>
    </row>
    <row r="716" spans="1:35" x14ac:dyDescent="0.3">
      <c r="A716" s="1">
        <v>715</v>
      </c>
      <c r="B716" s="2">
        <v>38174</v>
      </c>
      <c r="C716" t="s">
        <v>296</v>
      </c>
      <c r="D716" s="1">
        <v>123</v>
      </c>
      <c r="E716" s="1" t="s">
        <v>432</v>
      </c>
      <c r="F716" s="1">
        <v>129</v>
      </c>
      <c r="H716" s="1">
        <v>104</v>
      </c>
      <c r="I716" s="1">
        <v>8</v>
      </c>
      <c r="J716" s="1">
        <v>7</v>
      </c>
      <c r="K716" s="1">
        <v>118.26</v>
      </c>
      <c r="L716" s="1">
        <v>1</v>
      </c>
      <c r="M716" s="1" t="s">
        <v>11</v>
      </c>
      <c r="N716" s="1" t="s">
        <v>259</v>
      </c>
      <c r="O716" s="1">
        <f t="shared" si="126"/>
        <v>6</v>
      </c>
      <c r="P716" s="1">
        <f t="shared" si="127"/>
        <v>7</v>
      </c>
      <c r="Q716" s="1">
        <f t="shared" si="128"/>
        <v>2004</v>
      </c>
      <c r="R716" s="1">
        <f t="shared" si="129"/>
        <v>3</v>
      </c>
      <c r="S716" s="1" t="str">
        <f t="shared" si="131"/>
        <v>Ok</v>
      </c>
      <c r="T716" s="1" t="str">
        <f t="shared" si="132"/>
        <v>Ok</v>
      </c>
      <c r="U716" s="1" t="b">
        <f t="shared" si="133"/>
        <v>0</v>
      </c>
      <c r="V716" s="1">
        <f t="shared" si="134"/>
        <v>0</v>
      </c>
      <c r="W716" s="1" t="str">
        <f>VLOOKUP(K716,Master!$G$8:$H$12,2,1)</f>
        <v>Ok</v>
      </c>
      <c r="X716" s="1" t="str">
        <f>HLOOKUP(K716,Master!$F$3:$J$4,2,1)</f>
        <v>Ok</v>
      </c>
      <c r="Y716" s="1" t="s">
        <v>730</v>
      </c>
      <c r="Z716" s="1" t="s">
        <v>830</v>
      </c>
      <c r="AA716" s="1">
        <f>SEARCH("(",Sheet7!A716,1)</f>
        <v>12</v>
      </c>
      <c r="AB716" s="1">
        <f>SEARCH(")",Sheet7!A716,1)</f>
        <v>16</v>
      </c>
      <c r="AC716" s="1" t="str">
        <f>MID(Sheet7!A716,SEARCH("(",Sheet7!A716,1)+1,SEARCH(")",Sheet7!A716,1)-SEARCH("(",Sheet7!A716,1)-1)</f>
        <v>Eng</v>
      </c>
      <c r="AD716" s="1">
        <f>SEARCH(" ",Sheet7!A716,1)</f>
        <v>2</v>
      </c>
      <c r="AE716" s="1" t="str">
        <f>LEFT(Sheet7!A716,SEARCH(" ",Sheet7!A716,1)-1)</f>
        <v>A</v>
      </c>
      <c r="AF716" s="1" t="str">
        <f>MID(Sheet7!A716,SEARCH(" ",Sheet7!A716,1)+1,SEARCH("(",Sheet7!A716,1)-SEARCH(" ",Sheet7!A716,1)-2)</f>
        <v>Flintoff</v>
      </c>
      <c r="AG716" s="1">
        <f t="shared" si="135"/>
        <v>8</v>
      </c>
      <c r="AH716" s="1" t="str">
        <f t="shared" si="136"/>
        <v>FLINTOFF</v>
      </c>
      <c r="AI716" s="1" t="str">
        <f t="shared" si="130"/>
        <v>A Flintoff belongs to England</v>
      </c>
    </row>
    <row r="717" spans="1:35" x14ac:dyDescent="0.3">
      <c r="A717" s="1">
        <v>716</v>
      </c>
      <c r="B717" s="2">
        <v>38174</v>
      </c>
      <c r="C717" t="s">
        <v>112</v>
      </c>
      <c r="D717" s="1">
        <v>100</v>
      </c>
      <c r="E717" s="1" t="s">
        <v>432</v>
      </c>
      <c r="F717" s="1">
        <v>183</v>
      </c>
      <c r="H717" s="1">
        <v>116</v>
      </c>
      <c r="I717" s="1">
        <v>8</v>
      </c>
      <c r="J717" s="1">
        <v>2</v>
      </c>
      <c r="K717" s="1">
        <v>86.2</v>
      </c>
      <c r="L717" s="1">
        <v>1</v>
      </c>
      <c r="M717" s="1" t="s">
        <v>11</v>
      </c>
      <c r="N717" s="1" t="s">
        <v>259</v>
      </c>
      <c r="O717" s="1">
        <f t="shared" si="126"/>
        <v>6</v>
      </c>
      <c r="P717" s="1">
        <f t="shared" si="127"/>
        <v>7</v>
      </c>
      <c r="Q717" s="1">
        <f t="shared" si="128"/>
        <v>2004</v>
      </c>
      <c r="R717" s="1">
        <f t="shared" si="129"/>
        <v>3</v>
      </c>
      <c r="S717" s="1" t="str">
        <f t="shared" si="131"/>
        <v>Slow</v>
      </c>
      <c r="T717" s="1" t="str">
        <f t="shared" si="132"/>
        <v>Ok</v>
      </c>
      <c r="U717" s="1" t="b">
        <f t="shared" si="133"/>
        <v>0</v>
      </c>
      <c r="V717" s="1">
        <f t="shared" si="134"/>
        <v>0</v>
      </c>
      <c r="W717" s="1" t="str">
        <f>VLOOKUP(K717,Master!$G$8:$H$12,2,1)</f>
        <v>Slow</v>
      </c>
      <c r="X717" s="1" t="str">
        <f>HLOOKUP(K717,Master!$F$3:$J$4,2,1)</f>
        <v>Slow</v>
      </c>
      <c r="Y717" s="1" t="s">
        <v>731</v>
      </c>
      <c r="Z717" s="1" t="s">
        <v>830</v>
      </c>
      <c r="AA717" s="1">
        <f>SEARCH("(",Sheet7!A717,1)</f>
        <v>12</v>
      </c>
      <c r="AB717" s="1">
        <f>SEARCH(")",Sheet7!A717,1)</f>
        <v>16</v>
      </c>
      <c r="AC717" s="1" t="str">
        <f>MID(Sheet7!A717,SEARCH("(",Sheet7!A717,1)+1,SEARCH(")",Sheet7!A717,1)-SEARCH("(",Sheet7!A717,1)-1)</f>
        <v>Eng</v>
      </c>
      <c r="AD717" s="1">
        <f>SEARCH(" ",Sheet7!A717,1)</f>
        <v>3</v>
      </c>
      <c r="AE717" s="1" t="str">
        <f>LEFT(Sheet7!A717,SEARCH(" ",Sheet7!A717,1)-1)</f>
        <v>AJ</v>
      </c>
      <c r="AF717" s="1" t="str">
        <f>MID(Sheet7!A717,SEARCH(" ",Sheet7!A717,1)+1,SEARCH("(",Sheet7!A717,1)-SEARCH(" ",Sheet7!A717,1)-2)</f>
        <v>Strauss</v>
      </c>
      <c r="AG717" s="1">
        <f t="shared" si="135"/>
        <v>7</v>
      </c>
      <c r="AH717" s="1" t="str">
        <f t="shared" si="136"/>
        <v>STRAUSS</v>
      </c>
      <c r="AI717" s="1" t="str">
        <f t="shared" si="130"/>
        <v>AJ Strauss belongs to England</v>
      </c>
    </row>
    <row r="718" spans="1:35" x14ac:dyDescent="0.3">
      <c r="A718" s="1">
        <v>717</v>
      </c>
      <c r="B718" s="2">
        <v>38184</v>
      </c>
      <c r="C718" t="s">
        <v>230</v>
      </c>
      <c r="D718" s="1">
        <v>104</v>
      </c>
      <c r="E718" s="1" t="s">
        <v>432</v>
      </c>
      <c r="F718" s="1">
        <v>120</v>
      </c>
      <c r="H718" s="1">
        <v>93</v>
      </c>
      <c r="I718" s="1">
        <v>8</v>
      </c>
      <c r="J718" s="1">
        <v>0</v>
      </c>
      <c r="K718" s="1">
        <v>111.82</v>
      </c>
      <c r="L718" s="1">
        <v>1</v>
      </c>
      <c r="M718" s="1" t="s">
        <v>433</v>
      </c>
      <c r="N718" s="1" t="s">
        <v>290</v>
      </c>
      <c r="O718" s="1">
        <f t="shared" si="126"/>
        <v>16</v>
      </c>
      <c r="P718" s="1">
        <f t="shared" si="127"/>
        <v>7</v>
      </c>
      <c r="Q718" s="1">
        <f t="shared" si="128"/>
        <v>2004</v>
      </c>
      <c r="R718" s="1">
        <f t="shared" si="129"/>
        <v>6</v>
      </c>
      <c r="S718" s="1" t="str">
        <f t="shared" si="131"/>
        <v>Ok</v>
      </c>
      <c r="T718" s="1" t="str">
        <f t="shared" si="132"/>
        <v>Ok</v>
      </c>
      <c r="U718" s="1" t="b">
        <f t="shared" si="133"/>
        <v>0</v>
      </c>
      <c r="V718" s="1">
        <f t="shared" si="134"/>
        <v>0</v>
      </c>
      <c r="W718" s="1" t="str">
        <f>VLOOKUP(K718,Master!$G$8:$H$12,2,1)</f>
        <v>Ok</v>
      </c>
      <c r="X718" s="1" t="str">
        <f>HLOOKUP(K718,Master!$F$3:$J$4,2,1)</f>
        <v>Ok</v>
      </c>
      <c r="Y718" s="1" t="s">
        <v>663</v>
      </c>
      <c r="Z718" s="1" t="s">
        <v>4</v>
      </c>
      <c r="AA718" s="1">
        <f>SEARCH("(",Sheet7!A718,1)</f>
        <v>10</v>
      </c>
      <c r="AB718" s="1">
        <f>SEARCH(")",Sheet7!A718,1)</f>
        <v>16</v>
      </c>
      <c r="AC718" s="1" t="str">
        <f>MID(Sheet7!A718,SEARCH("(",Sheet7!A718,1)+1,SEARCH(")",Sheet7!A718,1)-SEARCH("(",Sheet7!A718,1)-1)</f>
        <v>India</v>
      </c>
      <c r="AD718" s="1">
        <f>SEARCH(" ",Sheet7!A718,1)</f>
        <v>2</v>
      </c>
      <c r="AE718" s="1" t="str">
        <f>LEFT(Sheet7!A718,SEARCH(" ",Sheet7!A718,1)-1)</f>
        <v>R</v>
      </c>
      <c r="AF718" s="1" t="str">
        <f>MID(Sheet7!A718,SEARCH(" ",Sheet7!A718,1)+1,SEARCH("(",Sheet7!A718,1)-SEARCH(" ",Sheet7!A718,1)-2)</f>
        <v>Dravid</v>
      </c>
      <c r="AG718" s="1">
        <f t="shared" si="135"/>
        <v>6</v>
      </c>
      <c r="AH718" s="1" t="str">
        <f t="shared" si="136"/>
        <v>DRAVID</v>
      </c>
      <c r="AI718" s="1" t="e">
        <f t="shared" si="130"/>
        <v>#N/A</v>
      </c>
    </row>
    <row r="719" spans="1:35" x14ac:dyDescent="0.3">
      <c r="A719" s="1">
        <v>718</v>
      </c>
      <c r="B719" s="2">
        <v>38185</v>
      </c>
      <c r="C719" t="s">
        <v>175</v>
      </c>
      <c r="D719" s="1">
        <v>102</v>
      </c>
      <c r="E719" s="1" t="s">
        <v>432</v>
      </c>
      <c r="F719" s="1">
        <v>167</v>
      </c>
      <c r="H719" s="1">
        <v>123</v>
      </c>
      <c r="I719" s="1">
        <v>10</v>
      </c>
      <c r="J719" s="1">
        <v>0</v>
      </c>
      <c r="K719" s="1">
        <v>82.92</v>
      </c>
      <c r="L719" s="1">
        <v>1</v>
      </c>
      <c r="M719" s="1" t="s">
        <v>47</v>
      </c>
      <c r="N719" s="1" t="s">
        <v>242</v>
      </c>
      <c r="O719" s="1">
        <f t="shared" si="126"/>
        <v>17</v>
      </c>
      <c r="P719" s="1">
        <f t="shared" si="127"/>
        <v>7</v>
      </c>
      <c r="Q719" s="1">
        <f t="shared" si="128"/>
        <v>2004</v>
      </c>
      <c r="R719" s="1">
        <f t="shared" si="129"/>
        <v>7</v>
      </c>
      <c r="S719" s="1" t="str">
        <f t="shared" si="131"/>
        <v>Slow</v>
      </c>
      <c r="T719" s="1" t="str">
        <f t="shared" si="132"/>
        <v>Ok</v>
      </c>
      <c r="U719" s="1" t="b">
        <f t="shared" si="133"/>
        <v>0</v>
      </c>
      <c r="V719" s="1">
        <f t="shared" si="134"/>
        <v>0</v>
      </c>
      <c r="W719" s="1" t="str">
        <f>VLOOKUP(K719,Master!$G$8:$H$12,2,1)</f>
        <v>Slow</v>
      </c>
      <c r="X719" s="1" t="str">
        <f>HLOOKUP(K719,Master!$F$3:$J$4,2,1)</f>
        <v>Slow</v>
      </c>
      <c r="Y719" s="1" t="s">
        <v>724</v>
      </c>
      <c r="Z719" s="1" t="s">
        <v>833</v>
      </c>
      <c r="AA719" s="1">
        <f>SEARCH("(",Sheet7!A719,1)</f>
        <v>14</v>
      </c>
      <c r="AB719" s="1">
        <f>SEARCH(")",Sheet7!A719,1)</f>
        <v>18</v>
      </c>
      <c r="AC719" s="1" t="str">
        <f>MID(Sheet7!A719,SEARCH("(",Sheet7!A719,1)+1,SEARCH(")",Sheet7!A719,1)-SEARCH("(",Sheet7!A719,1)-1)</f>
        <v>Pak</v>
      </c>
      <c r="AD719" s="1">
        <f>SEARCH(" ",Sheet7!A719,1)</f>
        <v>6</v>
      </c>
      <c r="AE719" s="1" t="str">
        <f>LEFT(Sheet7!A719,SEARCH(" ",Sheet7!A719,1)-1)</f>
        <v>Yasir</v>
      </c>
      <c r="AF719" s="1" t="str">
        <f>MID(Sheet7!A719,SEARCH(" ",Sheet7!A719,1)+1,SEARCH("(",Sheet7!A719,1)-SEARCH(" ",Sheet7!A719,1)-2)</f>
        <v>Hameed</v>
      </c>
      <c r="AG719" s="1">
        <f t="shared" si="135"/>
        <v>6</v>
      </c>
      <c r="AH719" s="1" t="str">
        <f t="shared" si="136"/>
        <v>HAMEED</v>
      </c>
      <c r="AI719" s="1" t="str">
        <f t="shared" si="130"/>
        <v>Yasir Hameed belongs to Pakistan</v>
      </c>
    </row>
    <row r="720" spans="1:35" x14ac:dyDescent="0.3">
      <c r="A720" s="1">
        <v>719</v>
      </c>
      <c r="B720" s="2">
        <v>38186</v>
      </c>
      <c r="C720" t="s">
        <v>78</v>
      </c>
      <c r="D720" s="1">
        <v>144</v>
      </c>
      <c r="E720" s="1" t="s">
        <v>432</v>
      </c>
      <c r="F720" s="1">
        <v>165</v>
      </c>
      <c r="H720" s="1">
        <v>122</v>
      </c>
      <c r="I720" s="1">
        <v>8</v>
      </c>
      <c r="J720" s="1">
        <v>3</v>
      </c>
      <c r="K720" s="1">
        <v>118.03</v>
      </c>
      <c r="L720" s="1">
        <v>1</v>
      </c>
      <c r="M720" s="1" t="s">
        <v>440</v>
      </c>
      <c r="N720" s="1" t="s">
        <v>242</v>
      </c>
      <c r="O720" s="1">
        <f t="shared" si="126"/>
        <v>18</v>
      </c>
      <c r="P720" s="1">
        <f t="shared" si="127"/>
        <v>7</v>
      </c>
      <c r="Q720" s="1">
        <f t="shared" si="128"/>
        <v>2004</v>
      </c>
      <c r="R720" s="1">
        <f t="shared" si="129"/>
        <v>1</v>
      </c>
      <c r="S720" s="1" t="str">
        <f t="shared" si="131"/>
        <v>Ok</v>
      </c>
      <c r="T720" s="1" t="str">
        <f t="shared" si="132"/>
        <v>Ok</v>
      </c>
      <c r="U720" s="1" t="b">
        <f t="shared" si="133"/>
        <v>0</v>
      </c>
      <c r="V720" s="1">
        <f t="shared" si="134"/>
        <v>0</v>
      </c>
      <c r="W720" s="1" t="str">
        <f>VLOOKUP(K720,Master!$G$8:$H$12,2,1)</f>
        <v>Ok</v>
      </c>
      <c r="X720" s="1" t="str">
        <f>HLOOKUP(K720,Master!$F$3:$J$4,2,1)</f>
        <v>Ok</v>
      </c>
      <c r="Y720" s="1" t="s">
        <v>732</v>
      </c>
      <c r="Z720" s="1" t="s">
        <v>833</v>
      </c>
      <c r="AA720" s="1">
        <f>SEARCH("(",Sheet7!A720,1)</f>
        <v>13</v>
      </c>
      <c r="AB720" s="1">
        <f>SEARCH(")",Sheet7!A720,1)</f>
        <v>17</v>
      </c>
      <c r="AC720" s="1" t="str">
        <f>MID(Sheet7!A720,SEARCH("(",Sheet7!A720,1)+1,SEARCH(")",Sheet7!A720,1)-SEARCH("(",Sheet7!A720,1)-1)</f>
        <v>Pak</v>
      </c>
      <c r="AD720" s="1">
        <f>SEARCH(" ",Sheet7!A720,1)</f>
        <v>7</v>
      </c>
      <c r="AE720" s="1" t="str">
        <f>LEFT(Sheet7!A720,SEARCH(" ",Sheet7!A720,1)-1)</f>
        <v>Younis</v>
      </c>
      <c r="AF720" s="1" t="str">
        <f>MID(Sheet7!A720,SEARCH(" ",Sheet7!A720,1)+1,SEARCH("(",Sheet7!A720,1)-SEARCH(" ",Sheet7!A720,1)-2)</f>
        <v>Khan</v>
      </c>
      <c r="AG720" s="1">
        <f t="shared" si="135"/>
        <v>4</v>
      </c>
      <c r="AH720" s="1" t="str">
        <f t="shared" si="136"/>
        <v>KHAN</v>
      </c>
      <c r="AI720" s="1" t="str">
        <f t="shared" si="130"/>
        <v>Younis Khan belongs to Pakistan</v>
      </c>
    </row>
    <row r="721" spans="1:35" x14ac:dyDescent="0.3">
      <c r="A721" s="1">
        <v>720</v>
      </c>
      <c r="B721" s="2">
        <v>38186</v>
      </c>
      <c r="C721" t="s">
        <v>94</v>
      </c>
      <c r="D721" s="1">
        <v>118</v>
      </c>
      <c r="E721" s="1" t="s">
        <v>432</v>
      </c>
      <c r="F721" s="1">
        <v>153</v>
      </c>
      <c r="H721" s="1">
        <v>110</v>
      </c>
      <c r="I721" s="1">
        <v>10</v>
      </c>
      <c r="J721" s="1">
        <v>2</v>
      </c>
      <c r="K721" s="1">
        <v>107.27</v>
      </c>
      <c r="L721" s="1">
        <v>1</v>
      </c>
      <c r="M721" s="1" t="s">
        <v>440</v>
      </c>
      <c r="N721" s="1" t="s">
        <v>242</v>
      </c>
      <c r="O721" s="1">
        <f t="shared" si="126"/>
        <v>18</v>
      </c>
      <c r="P721" s="1">
        <f t="shared" si="127"/>
        <v>7</v>
      </c>
      <c r="Q721" s="1">
        <f t="shared" si="128"/>
        <v>2004</v>
      </c>
      <c r="R721" s="1">
        <f t="shared" si="129"/>
        <v>1</v>
      </c>
      <c r="S721" s="1" t="str">
        <f t="shared" si="131"/>
        <v>Ok</v>
      </c>
      <c r="T721" s="1" t="str">
        <f t="shared" si="132"/>
        <v>Ok</v>
      </c>
      <c r="U721" s="1" t="b">
        <f t="shared" si="133"/>
        <v>0</v>
      </c>
      <c r="V721" s="1">
        <f t="shared" si="134"/>
        <v>0</v>
      </c>
      <c r="W721" s="1" t="str">
        <f>VLOOKUP(K721,Master!$G$8:$H$12,2,1)</f>
        <v>Ok</v>
      </c>
      <c r="X721" s="1" t="str">
        <f>HLOOKUP(K721,Master!$F$3:$J$4,2,1)</f>
        <v>Ok</v>
      </c>
      <c r="Y721" s="1" t="s">
        <v>706</v>
      </c>
      <c r="Z721" s="1" t="s">
        <v>833</v>
      </c>
      <c r="AA721" s="1">
        <f>SEARCH("(",Sheet7!A721,1)</f>
        <v>14</v>
      </c>
      <c r="AB721" s="1">
        <f>SEARCH(")",Sheet7!A721,1)</f>
        <v>18</v>
      </c>
      <c r="AC721" s="1" t="str">
        <f>MID(Sheet7!A721,SEARCH("(",Sheet7!A721,1)+1,SEARCH(")",Sheet7!A721,1)-SEARCH("(",Sheet7!A721,1)-1)</f>
        <v>Pak</v>
      </c>
      <c r="AD721" s="1">
        <f>SEARCH(" ",Sheet7!A721,1)</f>
        <v>7</v>
      </c>
      <c r="AE721" s="1" t="str">
        <f>LEFT(Sheet7!A721,SEARCH(" ",Sheet7!A721,1)-1)</f>
        <v>Shoaib</v>
      </c>
      <c r="AF721" s="1" t="str">
        <f>MID(Sheet7!A721,SEARCH(" ",Sheet7!A721,1)+1,SEARCH("(",Sheet7!A721,1)-SEARCH(" ",Sheet7!A721,1)-2)</f>
        <v>Malik</v>
      </c>
      <c r="AG721" s="1">
        <f t="shared" si="135"/>
        <v>5</v>
      </c>
      <c r="AH721" s="1" t="str">
        <f t="shared" si="136"/>
        <v>MALIK</v>
      </c>
      <c r="AI721" s="1" t="str">
        <f t="shared" si="130"/>
        <v>Shoaib Malik belongs to Pakistan</v>
      </c>
    </row>
    <row r="722" spans="1:35" x14ac:dyDescent="0.3">
      <c r="A722" s="1">
        <v>721</v>
      </c>
      <c r="B722" s="2">
        <v>38191</v>
      </c>
      <c r="C722" t="s">
        <v>216</v>
      </c>
      <c r="D722" s="1">
        <v>107</v>
      </c>
      <c r="E722" s="1" t="s">
        <v>430</v>
      </c>
      <c r="F722" s="1">
        <v>130</v>
      </c>
      <c r="H722" s="1">
        <v>101</v>
      </c>
      <c r="I722" s="1">
        <v>11</v>
      </c>
      <c r="J722" s="1">
        <v>0</v>
      </c>
      <c r="K722" s="1">
        <v>105.94</v>
      </c>
      <c r="L722" s="1">
        <v>2</v>
      </c>
      <c r="M722" s="1" t="s">
        <v>47</v>
      </c>
      <c r="N722" s="1" t="s">
        <v>59</v>
      </c>
      <c r="O722" s="1">
        <f t="shared" si="126"/>
        <v>23</v>
      </c>
      <c r="P722" s="1">
        <f t="shared" si="127"/>
        <v>7</v>
      </c>
      <c r="Q722" s="1">
        <f t="shared" si="128"/>
        <v>2004</v>
      </c>
      <c r="R722" s="1">
        <f t="shared" si="129"/>
        <v>6</v>
      </c>
      <c r="S722" s="1" t="str">
        <f t="shared" si="131"/>
        <v>Ok</v>
      </c>
      <c r="T722" s="1" t="str">
        <f t="shared" si="132"/>
        <v>Ok</v>
      </c>
      <c r="U722" s="1" t="b">
        <f t="shared" si="133"/>
        <v>0</v>
      </c>
      <c r="V722" s="1">
        <f t="shared" si="134"/>
        <v>0</v>
      </c>
      <c r="W722" s="1" t="str">
        <f>VLOOKUP(K722,Master!$G$8:$H$12,2,1)</f>
        <v>Ok</v>
      </c>
      <c r="X722" s="1" t="str">
        <f>HLOOKUP(K722,Master!$F$3:$J$4,2,1)</f>
        <v>Ok</v>
      </c>
      <c r="Y722" s="1" t="s">
        <v>640</v>
      </c>
      <c r="Z722" s="1" t="s">
        <v>835</v>
      </c>
      <c r="AA722" s="1">
        <f>SEARCH("(",Sheet7!A722,1)</f>
        <v>15</v>
      </c>
      <c r="AB722" s="1">
        <f>SEARCH(")",Sheet7!A722,1)</f>
        <v>18</v>
      </c>
      <c r="AC722" s="1" t="str">
        <f>MID(Sheet7!A722,SEARCH("(",Sheet7!A722,1)+1,SEARCH(")",Sheet7!A722,1)-SEARCH("(",Sheet7!A722,1)-1)</f>
        <v>SL</v>
      </c>
      <c r="AD722" s="1">
        <f>SEARCH(" ",Sheet7!A722,1)</f>
        <v>3</v>
      </c>
      <c r="AE722" s="1" t="str">
        <f>LEFT(Sheet7!A722,SEARCH(" ",Sheet7!A722,1)-1)</f>
        <v>ST</v>
      </c>
      <c r="AF722" s="1" t="str">
        <f>MID(Sheet7!A722,SEARCH(" ",Sheet7!A722,1)+1,SEARCH("(",Sheet7!A722,1)-SEARCH(" ",Sheet7!A722,1)-2)</f>
        <v>Jayasuriya</v>
      </c>
      <c r="AG722" s="1">
        <f t="shared" si="135"/>
        <v>10</v>
      </c>
      <c r="AH722" s="1" t="str">
        <f t="shared" si="136"/>
        <v>JAYASURIYA</v>
      </c>
      <c r="AI722" s="1" t="str">
        <f t="shared" si="130"/>
        <v>ST Jayasuriya belongs to Sri Lanka</v>
      </c>
    </row>
    <row r="723" spans="1:35" x14ac:dyDescent="0.3">
      <c r="A723" s="1">
        <v>722</v>
      </c>
      <c r="B723" s="2">
        <v>38193</v>
      </c>
      <c r="C723" t="s">
        <v>94</v>
      </c>
      <c r="D723" s="1">
        <v>143</v>
      </c>
      <c r="E723" s="1" t="s">
        <v>432</v>
      </c>
      <c r="F723" s="1">
        <v>197</v>
      </c>
      <c r="H723" s="1">
        <v>127</v>
      </c>
      <c r="I723" s="1">
        <v>18</v>
      </c>
      <c r="J723" s="1">
        <v>1</v>
      </c>
      <c r="K723" s="1">
        <v>112.59</v>
      </c>
      <c r="L723" s="1">
        <v>1</v>
      </c>
      <c r="M723" s="1" t="s">
        <v>4</v>
      </c>
      <c r="N723" s="1" t="s">
        <v>59</v>
      </c>
      <c r="O723" s="1">
        <f t="shared" si="126"/>
        <v>25</v>
      </c>
      <c r="P723" s="1">
        <f t="shared" si="127"/>
        <v>7</v>
      </c>
      <c r="Q723" s="1">
        <f t="shared" si="128"/>
        <v>2004</v>
      </c>
      <c r="R723" s="1">
        <f t="shared" si="129"/>
        <v>1</v>
      </c>
      <c r="S723" s="1" t="str">
        <f t="shared" si="131"/>
        <v>Ok</v>
      </c>
      <c r="T723" s="1" t="str">
        <f t="shared" si="132"/>
        <v>Ok</v>
      </c>
      <c r="U723" s="1" t="b">
        <f t="shared" si="133"/>
        <v>0</v>
      </c>
      <c r="V723" s="1">
        <f t="shared" si="134"/>
        <v>0</v>
      </c>
      <c r="W723" s="1" t="str">
        <f>VLOOKUP(K723,Master!$G$8:$H$12,2,1)</f>
        <v>Ok</v>
      </c>
      <c r="X723" s="1" t="str">
        <f>HLOOKUP(K723,Master!$F$3:$J$4,2,1)</f>
        <v>Ok</v>
      </c>
      <c r="Y723" s="1" t="s">
        <v>706</v>
      </c>
      <c r="Z723" s="1" t="s">
        <v>833</v>
      </c>
      <c r="AA723" s="1">
        <f>SEARCH("(",Sheet7!A723,1)</f>
        <v>14</v>
      </c>
      <c r="AB723" s="1">
        <f>SEARCH(")",Sheet7!A723,1)</f>
        <v>18</v>
      </c>
      <c r="AC723" s="1" t="str">
        <f>MID(Sheet7!A723,SEARCH("(",Sheet7!A723,1)+1,SEARCH(")",Sheet7!A723,1)-SEARCH("(",Sheet7!A723,1)-1)</f>
        <v>Pak</v>
      </c>
      <c r="AD723" s="1">
        <f>SEARCH(" ",Sheet7!A723,1)</f>
        <v>7</v>
      </c>
      <c r="AE723" s="1" t="str">
        <f>LEFT(Sheet7!A723,SEARCH(" ",Sheet7!A723,1)-1)</f>
        <v>Shoaib</v>
      </c>
      <c r="AF723" s="1" t="str">
        <f>MID(Sheet7!A723,SEARCH(" ",Sheet7!A723,1)+1,SEARCH("(",Sheet7!A723,1)-SEARCH(" ",Sheet7!A723,1)-2)</f>
        <v>Malik</v>
      </c>
      <c r="AG723" s="1">
        <f t="shared" si="135"/>
        <v>5</v>
      </c>
      <c r="AH723" s="1" t="str">
        <f t="shared" si="136"/>
        <v>MALIK</v>
      </c>
      <c r="AI723" s="1" t="str">
        <f t="shared" si="130"/>
        <v>Shoaib Malik belongs to Pakistan</v>
      </c>
    </row>
    <row r="724" spans="1:35" x14ac:dyDescent="0.3">
      <c r="A724" s="1">
        <v>723</v>
      </c>
      <c r="B724" s="2">
        <v>38195</v>
      </c>
      <c r="C724" t="s">
        <v>216</v>
      </c>
      <c r="D724" s="1">
        <v>130</v>
      </c>
      <c r="E724" s="1" t="s">
        <v>432</v>
      </c>
      <c r="F724" s="1">
        <v>213</v>
      </c>
      <c r="H724" s="1">
        <v>132</v>
      </c>
      <c r="I724" s="1">
        <v>14</v>
      </c>
      <c r="J724" s="1">
        <v>1</v>
      </c>
      <c r="K724" s="1">
        <v>98.48</v>
      </c>
      <c r="L724" s="1">
        <v>2</v>
      </c>
      <c r="M724" s="1" t="s">
        <v>4</v>
      </c>
      <c r="N724" s="1" t="s">
        <v>59</v>
      </c>
      <c r="O724" s="1">
        <f t="shared" si="126"/>
        <v>27</v>
      </c>
      <c r="P724" s="1">
        <f t="shared" si="127"/>
        <v>7</v>
      </c>
      <c r="Q724" s="1">
        <f t="shared" si="128"/>
        <v>2004</v>
      </c>
      <c r="R724" s="1">
        <f t="shared" si="129"/>
        <v>3</v>
      </c>
      <c r="S724" s="1" t="str">
        <f t="shared" si="131"/>
        <v>Slow</v>
      </c>
      <c r="T724" s="1" t="str">
        <f t="shared" si="132"/>
        <v>Ok</v>
      </c>
      <c r="U724" s="1" t="b">
        <f t="shared" si="133"/>
        <v>0</v>
      </c>
      <c r="V724" s="1">
        <f t="shared" si="134"/>
        <v>0</v>
      </c>
      <c r="W724" s="1" t="str">
        <f>VLOOKUP(K724,Master!$G$8:$H$12,2,1)</f>
        <v>Slow</v>
      </c>
      <c r="X724" s="1" t="str">
        <f>HLOOKUP(K724,Master!$F$3:$J$4,2,1)</f>
        <v>Slow</v>
      </c>
      <c r="Y724" s="1" t="s">
        <v>640</v>
      </c>
      <c r="Z724" s="1" t="s">
        <v>835</v>
      </c>
      <c r="AA724" s="1">
        <f>SEARCH("(",Sheet7!A724,1)</f>
        <v>15</v>
      </c>
      <c r="AB724" s="1">
        <f>SEARCH(")",Sheet7!A724,1)</f>
        <v>18</v>
      </c>
      <c r="AC724" s="1" t="str">
        <f>MID(Sheet7!A724,SEARCH("(",Sheet7!A724,1)+1,SEARCH(")",Sheet7!A724,1)-SEARCH("(",Sheet7!A724,1)-1)</f>
        <v>SL</v>
      </c>
      <c r="AD724" s="1">
        <f>SEARCH(" ",Sheet7!A724,1)</f>
        <v>3</v>
      </c>
      <c r="AE724" s="1" t="str">
        <f>LEFT(Sheet7!A724,SEARCH(" ",Sheet7!A724,1)-1)</f>
        <v>ST</v>
      </c>
      <c r="AF724" s="1" t="str">
        <f>MID(Sheet7!A724,SEARCH(" ",Sheet7!A724,1)+1,SEARCH("(",Sheet7!A724,1)-SEARCH(" ",Sheet7!A724,1)-2)</f>
        <v>Jayasuriya</v>
      </c>
      <c r="AG724" s="1">
        <f t="shared" si="135"/>
        <v>10</v>
      </c>
      <c r="AH724" s="1" t="str">
        <f t="shared" si="136"/>
        <v>JAYASURIYA</v>
      </c>
      <c r="AI724" s="1" t="str">
        <f t="shared" si="130"/>
        <v>ST Jayasuriya belongs to Sri Lanka</v>
      </c>
    </row>
    <row r="725" spans="1:35" x14ac:dyDescent="0.3">
      <c r="A725" s="1">
        <v>724</v>
      </c>
      <c r="B725" s="2">
        <v>38230</v>
      </c>
      <c r="C725" t="s">
        <v>257</v>
      </c>
      <c r="D725" s="1">
        <v>101</v>
      </c>
      <c r="E725" s="1" t="s">
        <v>432</v>
      </c>
      <c r="F725" s="1">
        <v>159</v>
      </c>
      <c r="H725" s="1">
        <v>127</v>
      </c>
      <c r="I725" s="1">
        <v>7</v>
      </c>
      <c r="J725" s="1">
        <v>1</v>
      </c>
      <c r="K725" s="1">
        <v>79.52</v>
      </c>
      <c r="L725" s="1">
        <v>2</v>
      </c>
      <c r="M725" s="1" t="s">
        <v>13</v>
      </c>
      <c r="N725" s="1" t="s">
        <v>242</v>
      </c>
      <c r="O725" s="1">
        <f t="shared" si="126"/>
        <v>31</v>
      </c>
      <c r="P725" s="1">
        <f t="shared" si="127"/>
        <v>8</v>
      </c>
      <c r="Q725" s="1">
        <f t="shared" si="128"/>
        <v>2004</v>
      </c>
      <c r="R725" s="1">
        <f t="shared" si="129"/>
        <v>3</v>
      </c>
      <c r="S725" s="1" t="str">
        <f t="shared" si="131"/>
        <v>Slow</v>
      </c>
      <c r="T725" s="1" t="str">
        <f t="shared" si="132"/>
        <v>Ok</v>
      </c>
      <c r="U725" s="1" t="b">
        <f t="shared" si="133"/>
        <v>0</v>
      </c>
      <c r="V725" s="1">
        <f t="shared" si="134"/>
        <v>0</v>
      </c>
      <c r="W725" s="1" t="str">
        <f>VLOOKUP(K725,Master!$G$8:$H$12,2,1)</f>
        <v>Slow</v>
      </c>
      <c r="X725" s="1" t="str">
        <f>HLOOKUP(K725,Master!$F$3:$J$4,2,1)</f>
        <v>Slow</v>
      </c>
      <c r="Y725" s="1" t="s">
        <v>670</v>
      </c>
      <c r="Z725" s="1" t="s">
        <v>837</v>
      </c>
      <c r="AA725" s="1">
        <f>SEARCH("(",Sheet7!A725,1)</f>
        <v>11</v>
      </c>
      <c r="AB725" s="1">
        <f>SEARCH(")",Sheet7!A725,1)</f>
        <v>14</v>
      </c>
      <c r="AC725" s="1" t="str">
        <f>MID(Sheet7!A725,SEARCH("(",Sheet7!A725,1)+1,SEARCH(")",Sheet7!A725,1)-SEARCH("(",Sheet7!A725,1)-1)</f>
        <v>SA</v>
      </c>
      <c r="AD725" s="1">
        <f>SEARCH(" ",Sheet7!A725,1)</f>
        <v>3</v>
      </c>
      <c r="AE725" s="1" t="str">
        <f>LEFT(Sheet7!A725,SEARCH(" ",Sheet7!A725,1)-1)</f>
        <v>JH</v>
      </c>
      <c r="AF725" s="1" t="str">
        <f>MID(Sheet7!A725,SEARCH(" ",Sheet7!A725,1)+1,SEARCH("(",Sheet7!A725,1)-SEARCH(" ",Sheet7!A725,1)-2)</f>
        <v>Kallis</v>
      </c>
      <c r="AG725" s="1">
        <f t="shared" si="135"/>
        <v>6</v>
      </c>
      <c r="AH725" s="1" t="str">
        <f t="shared" si="136"/>
        <v>KALLIS</v>
      </c>
      <c r="AI725" s="1" t="e">
        <f t="shared" si="130"/>
        <v>#N/A</v>
      </c>
    </row>
    <row r="726" spans="1:35" x14ac:dyDescent="0.3">
      <c r="A726" s="1">
        <v>725</v>
      </c>
      <c r="B726" s="2">
        <v>38234</v>
      </c>
      <c r="C726" t="s">
        <v>99</v>
      </c>
      <c r="D726" s="1">
        <v>104</v>
      </c>
      <c r="E726" s="1" t="s">
        <v>430</v>
      </c>
      <c r="F726" s="1">
        <v>107</v>
      </c>
      <c r="H726" s="1">
        <v>103</v>
      </c>
      <c r="I726" s="1">
        <v>9</v>
      </c>
      <c r="J726" s="1">
        <v>1</v>
      </c>
      <c r="K726" s="1">
        <v>100.97</v>
      </c>
      <c r="L726" s="1">
        <v>1</v>
      </c>
      <c r="M726" s="1" t="s">
        <v>9</v>
      </c>
      <c r="N726" s="1" t="s">
        <v>259</v>
      </c>
      <c r="O726" s="1">
        <f t="shared" si="126"/>
        <v>4</v>
      </c>
      <c r="P726" s="1">
        <f t="shared" si="127"/>
        <v>9</v>
      </c>
      <c r="Q726" s="1">
        <f t="shared" si="128"/>
        <v>2004</v>
      </c>
      <c r="R726" s="1">
        <f t="shared" si="129"/>
        <v>7</v>
      </c>
      <c r="S726" s="1" t="str">
        <f t="shared" si="131"/>
        <v>Ok</v>
      </c>
      <c r="T726" s="1" t="str">
        <f t="shared" si="132"/>
        <v>Ok</v>
      </c>
      <c r="U726" s="1" t="b">
        <f t="shared" si="133"/>
        <v>0</v>
      </c>
      <c r="V726" s="1">
        <f t="shared" si="134"/>
        <v>0</v>
      </c>
      <c r="W726" s="1" t="str">
        <f>VLOOKUP(K726,Master!$G$8:$H$12,2,1)</f>
        <v>Ok</v>
      </c>
      <c r="X726" s="1" t="str">
        <f>HLOOKUP(K726,Master!$F$3:$J$4,2,1)</f>
        <v>Ok</v>
      </c>
      <c r="Y726" s="1" t="s">
        <v>716</v>
      </c>
      <c r="Z726" s="1" t="s">
        <v>834</v>
      </c>
      <c r="AA726" s="1">
        <f>SEARCH("(",Sheet7!A726,1)</f>
        <v>11</v>
      </c>
      <c r="AB726" s="1">
        <f>SEARCH(")",Sheet7!A726,1)</f>
        <v>15</v>
      </c>
      <c r="AC726" s="1" t="str">
        <f>MID(Sheet7!A726,SEARCH("(",Sheet7!A726,1)+1,SEARCH(")",Sheet7!A726,1)-SEARCH("(",Sheet7!A726,1)-1)</f>
        <v>Aus</v>
      </c>
      <c r="AD726" s="1">
        <f>SEARCH(" ",Sheet7!A726,1)</f>
        <v>2</v>
      </c>
      <c r="AE726" s="1" t="str">
        <f>LEFT(Sheet7!A726,SEARCH(" ",Sheet7!A726,1)-1)</f>
        <v>A</v>
      </c>
      <c r="AF726" s="1" t="str">
        <f>MID(Sheet7!A726,SEARCH(" ",Sheet7!A726,1)+1,SEARCH("(",Sheet7!A726,1)-SEARCH(" ",Sheet7!A726,1)-2)</f>
        <v>Symonds</v>
      </c>
      <c r="AG726" s="1">
        <f t="shared" si="135"/>
        <v>7</v>
      </c>
      <c r="AH726" s="1" t="str">
        <f t="shared" si="136"/>
        <v>SYMONDS</v>
      </c>
      <c r="AI726" s="1" t="str">
        <f t="shared" si="130"/>
        <v>A Symonds belongs to Australia</v>
      </c>
    </row>
    <row r="727" spans="1:35" x14ac:dyDescent="0.3">
      <c r="A727" s="1">
        <v>726</v>
      </c>
      <c r="B727" s="2">
        <v>38240</v>
      </c>
      <c r="C727" t="s">
        <v>73</v>
      </c>
      <c r="D727" s="1">
        <v>145</v>
      </c>
      <c r="E727" s="1" t="s">
        <v>430</v>
      </c>
      <c r="F727" s="1">
        <v>177</v>
      </c>
      <c r="H727" s="1">
        <v>151</v>
      </c>
      <c r="I727" s="1">
        <v>13</v>
      </c>
      <c r="J727" s="1">
        <v>6</v>
      </c>
      <c r="K727" s="1">
        <v>96.02</v>
      </c>
      <c r="L727" s="1">
        <v>1</v>
      </c>
      <c r="M727" s="1" t="s">
        <v>439</v>
      </c>
      <c r="N727" s="1" t="s">
        <v>208</v>
      </c>
      <c r="O727" s="1">
        <f t="shared" si="126"/>
        <v>10</v>
      </c>
      <c r="P727" s="1">
        <f t="shared" si="127"/>
        <v>9</v>
      </c>
      <c r="Q727" s="1">
        <f t="shared" si="128"/>
        <v>2004</v>
      </c>
      <c r="R727" s="1">
        <f t="shared" si="129"/>
        <v>6</v>
      </c>
      <c r="S727" s="1" t="str">
        <f t="shared" si="131"/>
        <v>Slow</v>
      </c>
      <c r="T727" s="1" t="str">
        <f t="shared" si="132"/>
        <v>Ok</v>
      </c>
      <c r="U727" s="1" t="b">
        <f t="shared" si="133"/>
        <v>0</v>
      </c>
      <c r="V727" s="1">
        <f t="shared" si="134"/>
        <v>0</v>
      </c>
      <c r="W727" s="1" t="str">
        <f>VLOOKUP(K727,Master!$G$8:$H$12,2,1)</f>
        <v>Slow</v>
      </c>
      <c r="X727" s="1" t="str">
        <f>HLOOKUP(K727,Master!$F$3:$J$4,2,1)</f>
        <v>Slow</v>
      </c>
      <c r="Y727" s="1" t="s">
        <v>649</v>
      </c>
      <c r="Z727" s="1" t="s">
        <v>832</v>
      </c>
      <c r="AA727" s="1">
        <f>SEARCH("(",Sheet7!A727,1)</f>
        <v>10</v>
      </c>
      <c r="AB727" s="1">
        <f>SEARCH(")",Sheet7!A727,1)</f>
        <v>13</v>
      </c>
      <c r="AC727" s="1" t="str">
        <f>MID(Sheet7!A727,SEARCH("(",Sheet7!A727,1)+1,SEARCH(")",Sheet7!A727,1)-SEARCH("(",Sheet7!A727,1)-1)</f>
        <v>NZ</v>
      </c>
      <c r="AD727" s="1">
        <f>SEARCH(" ",Sheet7!A727,1)</f>
        <v>3</v>
      </c>
      <c r="AE727" s="1" t="str">
        <f>LEFT(Sheet7!A727,SEARCH(" ",Sheet7!A727,1)-1)</f>
        <v>NJ</v>
      </c>
      <c r="AF727" s="1" t="str">
        <f>MID(Sheet7!A727,SEARCH(" ",Sheet7!A727,1)+1,SEARCH("(",Sheet7!A727,1)-SEARCH(" ",Sheet7!A727,1)-2)</f>
        <v>Astle</v>
      </c>
      <c r="AG727" s="1">
        <f t="shared" si="135"/>
        <v>5</v>
      </c>
      <c r="AH727" s="1" t="str">
        <f t="shared" si="136"/>
        <v>ASTLE</v>
      </c>
      <c r="AI727" s="1" t="str">
        <f t="shared" si="130"/>
        <v>NJ Astle belongs to New Zealand</v>
      </c>
    </row>
    <row r="728" spans="1:35" x14ac:dyDescent="0.3">
      <c r="A728" s="1">
        <v>727</v>
      </c>
      <c r="B728" s="2">
        <v>38247</v>
      </c>
      <c r="C728" t="s">
        <v>296</v>
      </c>
      <c r="D728" s="1">
        <v>104</v>
      </c>
      <c r="E728" s="1" t="s">
        <v>432</v>
      </c>
      <c r="F728" s="1">
        <v>120</v>
      </c>
      <c r="H728" s="1">
        <v>91</v>
      </c>
      <c r="I728" s="1">
        <v>9</v>
      </c>
      <c r="J728" s="1">
        <v>3</v>
      </c>
      <c r="K728" s="1">
        <v>114.28</v>
      </c>
      <c r="L728" s="1">
        <v>1</v>
      </c>
      <c r="M728" s="1" t="s">
        <v>13</v>
      </c>
      <c r="N728" s="1" t="s">
        <v>283</v>
      </c>
      <c r="O728" s="1">
        <f t="shared" si="126"/>
        <v>17</v>
      </c>
      <c r="P728" s="1">
        <f t="shared" si="127"/>
        <v>9</v>
      </c>
      <c r="Q728" s="1">
        <f t="shared" si="128"/>
        <v>2004</v>
      </c>
      <c r="R728" s="1">
        <f t="shared" si="129"/>
        <v>6</v>
      </c>
      <c r="S728" s="1" t="str">
        <f t="shared" si="131"/>
        <v>Ok</v>
      </c>
      <c r="T728" s="1" t="str">
        <f t="shared" si="132"/>
        <v>Ok</v>
      </c>
      <c r="U728" s="1" t="b">
        <f t="shared" si="133"/>
        <v>0</v>
      </c>
      <c r="V728" s="1">
        <f t="shared" si="134"/>
        <v>0</v>
      </c>
      <c r="W728" s="1" t="str">
        <f>VLOOKUP(K728,Master!$G$8:$H$12,2,1)</f>
        <v>Ok</v>
      </c>
      <c r="X728" s="1" t="str">
        <f>HLOOKUP(K728,Master!$F$3:$J$4,2,1)</f>
        <v>Ok</v>
      </c>
      <c r="Y728" s="1" t="s">
        <v>730</v>
      </c>
      <c r="Z728" s="1" t="s">
        <v>830</v>
      </c>
      <c r="AA728" s="1">
        <f>SEARCH("(",Sheet7!A728,1)</f>
        <v>12</v>
      </c>
      <c r="AB728" s="1">
        <f>SEARCH(")",Sheet7!A728,1)</f>
        <v>16</v>
      </c>
      <c r="AC728" s="1" t="str">
        <f>MID(Sheet7!A728,SEARCH("(",Sheet7!A728,1)+1,SEARCH(")",Sheet7!A728,1)-SEARCH("(",Sheet7!A728,1)-1)</f>
        <v>Eng</v>
      </c>
      <c r="AD728" s="1">
        <f>SEARCH(" ",Sheet7!A728,1)</f>
        <v>2</v>
      </c>
      <c r="AE728" s="1" t="str">
        <f>LEFT(Sheet7!A728,SEARCH(" ",Sheet7!A728,1)-1)</f>
        <v>A</v>
      </c>
      <c r="AF728" s="1" t="str">
        <f>MID(Sheet7!A728,SEARCH(" ",Sheet7!A728,1)+1,SEARCH("(",Sheet7!A728,1)-SEARCH(" ",Sheet7!A728,1)-2)</f>
        <v>Flintoff</v>
      </c>
      <c r="AG728" s="1">
        <f t="shared" si="135"/>
        <v>8</v>
      </c>
      <c r="AH728" s="1" t="str">
        <f t="shared" si="136"/>
        <v>FLINTOFF</v>
      </c>
      <c r="AI728" s="1" t="str">
        <f t="shared" si="130"/>
        <v>A Flintoff belongs to England</v>
      </c>
    </row>
    <row r="729" spans="1:35" x14ac:dyDescent="0.3">
      <c r="A729" s="1">
        <v>728</v>
      </c>
      <c r="B729" s="2">
        <v>38248</v>
      </c>
      <c r="C729" t="s">
        <v>68</v>
      </c>
      <c r="D729" s="1">
        <v>101</v>
      </c>
      <c r="E729" s="1" t="s">
        <v>432</v>
      </c>
      <c r="F729" s="1">
        <v>162</v>
      </c>
      <c r="H729" s="1">
        <v>135</v>
      </c>
      <c r="I729" s="1">
        <v>9</v>
      </c>
      <c r="J729" s="1">
        <v>1</v>
      </c>
      <c r="K729" s="1">
        <v>74.81</v>
      </c>
      <c r="L729" s="1">
        <v>1</v>
      </c>
      <c r="M729" s="1" t="s">
        <v>11</v>
      </c>
      <c r="N729" s="1" t="s">
        <v>208</v>
      </c>
      <c r="O729" s="1">
        <f t="shared" si="126"/>
        <v>18</v>
      </c>
      <c r="P729" s="1">
        <f t="shared" si="127"/>
        <v>9</v>
      </c>
      <c r="Q729" s="1">
        <f t="shared" si="128"/>
        <v>2004</v>
      </c>
      <c r="R729" s="1">
        <f t="shared" si="129"/>
        <v>7</v>
      </c>
      <c r="S729" s="1" t="str">
        <f t="shared" si="131"/>
        <v>Slow</v>
      </c>
      <c r="T729" s="1" t="str">
        <f t="shared" si="132"/>
        <v>Ok</v>
      </c>
      <c r="U729" s="1" t="b">
        <f t="shared" si="133"/>
        <v>0</v>
      </c>
      <c r="V729" s="1">
        <f t="shared" si="134"/>
        <v>0</v>
      </c>
      <c r="W729" s="1" t="str">
        <f>VLOOKUP(K729,Master!$G$8:$H$12,2,1)</f>
        <v>Slow</v>
      </c>
      <c r="X729" s="1" t="str">
        <f>HLOOKUP(K729,Master!$F$3:$J$4,2,1)</f>
        <v>Slow</v>
      </c>
      <c r="Y729" s="1" t="s">
        <v>681</v>
      </c>
      <c r="Z729" s="1" t="s">
        <v>837</v>
      </c>
      <c r="AA729" s="1">
        <f>SEARCH("(",Sheet7!A729,1)</f>
        <v>10</v>
      </c>
      <c r="AB729" s="1">
        <f>SEARCH(")",Sheet7!A729,1)</f>
        <v>13</v>
      </c>
      <c r="AC729" s="1" t="str">
        <f>MID(Sheet7!A729,SEARCH("(",Sheet7!A729,1)+1,SEARCH(")",Sheet7!A729,1)-SEARCH("(",Sheet7!A729,1)-1)</f>
        <v>SA</v>
      </c>
      <c r="AD729" s="1">
        <f>SEARCH(" ",Sheet7!A729,1)</f>
        <v>3</v>
      </c>
      <c r="AE729" s="1" t="str">
        <f>LEFT(Sheet7!A729,SEARCH(" ",Sheet7!A729,1)-1)</f>
        <v>HH</v>
      </c>
      <c r="AF729" s="1" t="str">
        <f>MID(Sheet7!A729,SEARCH(" ",Sheet7!A729,1)+1,SEARCH("(",Sheet7!A729,1)-SEARCH(" ",Sheet7!A729,1)-2)</f>
        <v>Gibbs</v>
      </c>
      <c r="AG729" s="1">
        <f t="shared" si="135"/>
        <v>5</v>
      </c>
      <c r="AH729" s="1" t="str">
        <f t="shared" si="136"/>
        <v>GIBBS</v>
      </c>
      <c r="AI729" s="1" t="e">
        <f t="shared" si="130"/>
        <v>#N/A</v>
      </c>
    </row>
    <row r="730" spans="1:35" x14ac:dyDescent="0.3">
      <c r="A730" s="1">
        <v>729</v>
      </c>
      <c r="B730" s="2">
        <v>38255</v>
      </c>
      <c r="C730" t="s">
        <v>110</v>
      </c>
      <c r="D730" s="1">
        <v>104</v>
      </c>
      <c r="E730" s="1" t="s">
        <v>432</v>
      </c>
      <c r="F730" s="1">
        <v>214</v>
      </c>
      <c r="H730" s="1">
        <v>124</v>
      </c>
      <c r="I730" s="1">
        <v>14</v>
      </c>
      <c r="J730" s="1">
        <v>0</v>
      </c>
      <c r="K730" s="1">
        <v>83.87</v>
      </c>
      <c r="L730" s="1">
        <v>1</v>
      </c>
      <c r="M730" s="1" t="s">
        <v>11</v>
      </c>
      <c r="N730" s="1" t="s">
        <v>208</v>
      </c>
      <c r="O730" s="1">
        <f t="shared" si="126"/>
        <v>25</v>
      </c>
      <c r="P730" s="1">
        <f t="shared" si="127"/>
        <v>9</v>
      </c>
      <c r="Q730" s="1">
        <f t="shared" si="128"/>
        <v>2004</v>
      </c>
      <c r="R730" s="1">
        <f t="shared" si="129"/>
        <v>7</v>
      </c>
      <c r="S730" s="1" t="str">
        <f t="shared" si="131"/>
        <v>Slow</v>
      </c>
      <c r="T730" s="1" t="str">
        <f t="shared" si="132"/>
        <v>Ok</v>
      </c>
      <c r="U730" s="1" t="b">
        <f t="shared" si="133"/>
        <v>0</v>
      </c>
      <c r="V730" s="1">
        <f t="shared" si="134"/>
        <v>0</v>
      </c>
      <c r="W730" s="1" t="str">
        <f>VLOOKUP(K730,Master!$G$8:$H$12,2,1)</f>
        <v>Slow</v>
      </c>
      <c r="X730" s="1" t="str">
        <f>HLOOKUP(K730,Master!$F$3:$J$4,2,1)</f>
        <v>Slow</v>
      </c>
      <c r="Y730" s="1" t="s">
        <v>701</v>
      </c>
      <c r="Z730" s="1" t="s">
        <v>830</v>
      </c>
      <c r="AA730" s="1">
        <f>SEARCH("(",Sheet7!A730,1)</f>
        <v>16</v>
      </c>
      <c r="AB730" s="1">
        <f>SEARCH(")",Sheet7!A730,1)</f>
        <v>20</v>
      </c>
      <c r="AC730" s="1" t="str">
        <f>MID(Sheet7!A730,SEARCH("(",Sheet7!A730,1)+1,SEARCH(")",Sheet7!A730,1)-SEARCH("(",Sheet7!A730,1)-1)</f>
        <v>Eng</v>
      </c>
      <c r="AD730" s="1">
        <f>SEARCH(" ",Sheet7!A730,1)</f>
        <v>3</v>
      </c>
      <c r="AE730" s="1" t="str">
        <f>LEFT(Sheet7!A730,SEARCH(" ",Sheet7!A730,1)-1)</f>
        <v>ME</v>
      </c>
      <c r="AF730" s="1" t="str">
        <f>MID(Sheet7!A730,SEARCH(" ",Sheet7!A730,1)+1,SEARCH("(",Sheet7!A730,1)-SEARCH(" ",Sheet7!A730,1)-2)</f>
        <v>Trescothick</v>
      </c>
      <c r="AG730" s="1">
        <f t="shared" si="135"/>
        <v>11</v>
      </c>
      <c r="AH730" s="1" t="str">
        <f t="shared" si="136"/>
        <v>TRESCOTHICK</v>
      </c>
      <c r="AI730" s="1" t="str">
        <f t="shared" si="130"/>
        <v>ME Trescothick belongs to England</v>
      </c>
    </row>
    <row r="731" spans="1:35" x14ac:dyDescent="0.3">
      <c r="A731" s="1">
        <v>730</v>
      </c>
      <c r="B731" s="2">
        <v>38260</v>
      </c>
      <c r="C731" t="s">
        <v>351</v>
      </c>
      <c r="D731" s="1">
        <v>107</v>
      </c>
      <c r="E731" s="1" t="s">
        <v>430</v>
      </c>
      <c r="F731" s="1" t="s">
        <v>214</v>
      </c>
      <c r="H731" s="1">
        <v>114</v>
      </c>
      <c r="I731" s="1">
        <v>5</v>
      </c>
      <c r="J731" s="1">
        <v>5</v>
      </c>
      <c r="K731" s="1">
        <v>93.85</v>
      </c>
      <c r="L731" s="1">
        <v>1</v>
      </c>
      <c r="M731" s="1" t="s">
        <v>7</v>
      </c>
      <c r="N731" s="1" t="s">
        <v>314</v>
      </c>
      <c r="O731" s="1">
        <f t="shared" si="126"/>
        <v>30</v>
      </c>
      <c r="P731" s="1">
        <f t="shared" si="127"/>
        <v>9</v>
      </c>
      <c r="Q731" s="1">
        <f t="shared" si="128"/>
        <v>2004</v>
      </c>
      <c r="R731" s="1">
        <f t="shared" si="129"/>
        <v>5</v>
      </c>
      <c r="S731" s="1" t="str">
        <f t="shared" si="131"/>
        <v>Slow</v>
      </c>
      <c r="T731" s="1" t="str">
        <f t="shared" si="132"/>
        <v>Ok</v>
      </c>
      <c r="U731" s="1" t="b">
        <f t="shared" si="133"/>
        <v>0</v>
      </c>
      <c r="V731" s="1">
        <f t="shared" si="134"/>
        <v>0</v>
      </c>
      <c r="W731" s="1" t="str">
        <f>VLOOKUP(K731,Master!$G$8:$H$12,2,1)</f>
        <v>Slow</v>
      </c>
      <c r="X731" s="1" t="str">
        <f>HLOOKUP(K731,Master!$F$3:$J$4,2,1)</f>
        <v>Slow</v>
      </c>
      <c r="Y731" s="1" t="s">
        <v>713</v>
      </c>
      <c r="Z731" s="1" t="s">
        <v>833</v>
      </c>
      <c r="AA731" s="1">
        <f>SEARCH("(",Sheet7!A731,1)</f>
        <v>14</v>
      </c>
      <c r="AB731" s="1">
        <f>SEARCH(")",Sheet7!A731,1)</f>
        <v>18</v>
      </c>
      <c r="AC731" s="1" t="str">
        <f>MID(Sheet7!A731,SEARCH("(",Sheet7!A731,1)+1,SEARCH(")",Sheet7!A731,1)-SEARCH("(",Sheet7!A731,1)-1)</f>
        <v>Pak</v>
      </c>
      <c r="AD731" s="1">
        <f>SEARCH(" ",Sheet7!A731,1)</f>
        <v>6</v>
      </c>
      <c r="AE731" s="1" t="str">
        <f>LEFT(Sheet7!A731,SEARCH(" ",Sheet7!A731,1)-1)</f>
        <v>Abdul</v>
      </c>
      <c r="AF731" s="1" t="str">
        <f>MID(Sheet7!A731,SEARCH(" ",Sheet7!A731,1)+1,SEARCH("(",Sheet7!A731,1)-SEARCH(" ",Sheet7!A731,1)-2)</f>
        <v>Razzaq</v>
      </c>
      <c r="AG731" s="1">
        <f t="shared" si="135"/>
        <v>6</v>
      </c>
      <c r="AH731" s="1" t="str">
        <f t="shared" si="136"/>
        <v>RAZZAQ</v>
      </c>
      <c r="AI731" s="1" t="str">
        <f t="shared" si="130"/>
        <v>Abdul Razzaq belongs to Pakistan</v>
      </c>
    </row>
    <row r="732" spans="1:35" x14ac:dyDescent="0.3">
      <c r="A732" s="1">
        <v>731</v>
      </c>
      <c r="B732" s="2">
        <v>38266</v>
      </c>
      <c r="C732" t="s">
        <v>249</v>
      </c>
      <c r="D732" s="1">
        <v>107</v>
      </c>
      <c r="E732" s="1" t="s">
        <v>430</v>
      </c>
      <c r="F732" s="1" t="s">
        <v>214</v>
      </c>
      <c r="H732" s="1">
        <v>121</v>
      </c>
      <c r="I732" s="1">
        <v>7</v>
      </c>
      <c r="J732" s="1">
        <v>1</v>
      </c>
      <c r="K732" s="1">
        <v>88.42</v>
      </c>
      <c r="L732" s="1">
        <v>2</v>
      </c>
      <c r="M732" s="1" t="s">
        <v>13</v>
      </c>
      <c r="N732" s="1" t="s">
        <v>23</v>
      </c>
      <c r="O732" s="1">
        <f t="shared" si="126"/>
        <v>6</v>
      </c>
      <c r="P732" s="1">
        <f t="shared" si="127"/>
        <v>10</v>
      </c>
      <c r="Q732" s="1">
        <f t="shared" si="128"/>
        <v>2004</v>
      </c>
      <c r="R732" s="1">
        <f t="shared" si="129"/>
        <v>4</v>
      </c>
      <c r="S732" s="1" t="str">
        <f t="shared" si="131"/>
        <v>Slow</v>
      </c>
      <c r="T732" s="1" t="str">
        <f t="shared" si="132"/>
        <v>Ok</v>
      </c>
      <c r="U732" s="1" t="b">
        <f t="shared" si="133"/>
        <v>0</v>
      </c>
      <c r="V732" s="1">
        <f t="shared" si="134"/>
        <v>0</v>
      </c>
      <c r="W732" s="1" t="str">
        <f>VLOOKUP(K732,Master!$G$8:$H$12,2,1)</f>
        <v>Slow</v>
      </c>
      <c r="X732" s="1" t="str">
        <f>HLOOKUP(K732,Master!$F$3:$J$4,2,1)</f>
        <v>Slow</v>
      </c>
      <c r="Y732" s="1" t="s">
        <v>678</v>
      </c>
      <c r="Z732" s="1" t="s">
        <v>833</v>
      </c>
      <c r="AA732" s="1">
        <f>SEARCH("(",Sheet7!A732,1)</f>
        <v>17</v>
      </c>
      <c r="AB732" s="1">
        <f>SEARCH(")",Sheet7!A732,1)</f>
        <v>21</v>
      </c>
      <c r="AC732" s="1" t="str">
        <f>MID(Sheet7!A732,SEARCH("(",Sheet7!A732,1)+1,SEARCH(")",Sheet7!A732,1)-SEARCH("(",Sheet7!A732,1)-1)</f>
        <v>Pak</v>
      </c>
      <c r="AD732" s="1">
        <f>SEARCH(" ",Sheet7!A732,1)</f>
        <v>9</v>
      </c>
      <c r="AE732" s="1" t="str">
        <f>LEFT(Sheet7!A732,SEARCH(" ",Sheet7!A732,1)-1)</f>
        <v>Mohammad</v>
      </c>
      <c r="AF732" s="1" t="str">
        <f>MID(Sheet7!A732,SEARCH(" ",Sheet7!A732,1)+1,SEARCH("(",Sheet7!A732,1)-SEARCH(" ",Sheet7!A732,1)-2)</f>
        <v>Yousuf</v>
      </c>
      <c r="AG732" s="1">
        <f t="shared" si="135"/>
        <v>6</v>
      </c>
      <c r="AH732" s="1" t="str">
        <f t="shared" si="136"/>
        <v>YOUSUF</v>
      </c>
      <c r="AI732" s="1" t="str">
        <f t="shared" si="130"/>
        <v>Mohammad Yousuf belongs to Pakistan</v>
      </c>
    </row>
    <row r="733" spans="1:35" x14ac:dyDescent="0.3">
      <c r="A733" s="1">
        <v>732</v>
      </c>
      <c r="B733" s="2">
        <v>38274</v>
      </c>
      <c r="C733" t="s">
        <v>66</v>
      </c>
      <c r="D733" s="1">
        <v>111</v>
      </c>
      <c r="E733" s="1" t="s">
        <v>432</v>
      </c>
      <c r="F733" s="1">
        <v>160</v>
      </c>
      <c r="H733" s="1">
        <v>114</v>
      </c>
      <c r="I733" s="1">
        <v>8</v>
      </c>
      <c r="J733" s="1">
        <v>2</v>
      </c>
      <c r="K733" s="1">
        <v>97.36</v>
      </c>
      <c r="L733" s="1">
        <v>1</v>
      </c>
      <c r="M733" s="1" t="s">
        <v>9</v>
      </c>
      <c r="N733" s="1" t="s">
        <v>209</v>
      </c>
      <c r="O733" s="1">
        <f t="shared" si="126"/>
        <v>14</v>
      </c>
      <c r="P733" s="1">
        <f t="shared" si="127"/>
        <v>10</v>
      </c>
      <c r="Q733" s="1">
        <f t="shared" si="128"/>
        <v>2004</v>
      </c>
      <c r="R733" s="1">
        <f t="shared" si="129"/>
        <v>5</v>
      </c>
      <c r="S733" s="1" t="str">
        <f t="shared" si="131"/>
        <v>Slow</v>
      </c>
      <c r="T733" s="1" t="str">
        <f t="shared" si="132"/>
        <v>Ok</v>
      </c>
      <c r="U733" s="1" t="b">
        <f t="shared" si="133"/>
        <v>0</v>
      </c>
      <c r="V733" s="1">
        <f t="shared" si="134"/>
        <v>0</v>
      </c>
      <c r="W733" s="1" t="str">
        <f>VLOOKUP(K733,Master!$G$8:$H$12,2,1)</f>
        <v>Slow</v>
      </c>
      <c r="X733" s="1" t="str">
        <f>HLOOKUP(K733,Master!$F$3:$J$4,2,1)</f>
        <v>Slow</v>
      </c>
      <c r="Y733" s="1" t="s">
        <v>664</v>
      </c>
      <c r="Z733" s="1" t="s">
        <v>835</v>
      </c>
      <c r="AA733" s="1">
        <f>SEARCH("(",Sheet7!A733,1)</f>
        <v>13</v>
      </c>
      <c r="AB733" s="1">
        <f>SEARCH(")",Sheet7!A733,1)</f>
        <v>16</v>
      </c>
      <c r="AC733" s="1" t="str">
        <f>MID(Sheet7!A733,SEARCH("(",Sheet7!A733,1)+1,SEARCH(")",Sheet7!A733,1)-SEARCH("(",Sheet7!A733,1)-1)</f>
        <v>SL</v>
      </c>
      <c r="AD733" s="1">
        <f>SEARCH(" ",Sheet7!A733,1)</f>
        <v>3</v>
      </c>
      <c r="AE733" s="1" t="str">
        <f>LEFT(Sheet7!A733,SEARCH(" ",Sheet7!A733,1)-1)</f>
        <v>MS</v>
      </c>
      <c r="AF733" s="1" t="str">
        <f>MID(Sheet7!A733,SEARCH(" ",Sheet7!A733,1)+1,SEARCH("(",Sheet7!A733,1)-SEARCH(" ",Sheet7!A733,1)-2)</f>
        <v>Atapattu</v>
      </c>
      <c r="AG733" s="1">
        <f t="shared" si="135"/>
        <v>8</v>
      </c>
      <c r="AH733" s="1" t="str">
        <f t="shared" si="136"/>
        <v>ATAPATTU</v>
      </c>
      <c r="AI733" s="1" t="str">
        <f t="shared" si="130"/>
        <v>MS Atapattu belongs to Sri Lanka</v>
      </c>
    </row>
    <row r="734" spans="1:35" x14ac:dyDescent="0.3">
      <c r="A734" s="1">
        <v>733</v>
      </c>
      <c r="B734" s="2">
        <v>38304</v>
      </c>
      <c r="C734" t="s">
        <v>151</v>
      </c>
      <c r="D734" s="1">
        <v>108</v>
      </c>
      <c r="E734" s="1" t="s">
        <v>430</v>
      </c>
      <c r="F734" s="1">
        <v>225</v>
      </c>
      <c r="H734" s="1">
        <v>130</v>
      </c>
      <c r="I734" s="1">
        <v>13</v>
      </c>
      <c r="J734" s="1">
        <v>0</v>
      </c>
      <c r="K734" s="1">
        <v>83.07</v>
      </c>
      <c r="L734" s="1">
        <v>2</v>
      </c>
      <c r="M734" s="1" t="s">
        <v>4</v>
      </c>
      <c r="N734" s="1" t="s">
        <v>57</v>
      </c>
      <c r="O734" s="1">
        <f t="shared" si="126"/>
        <v>13</v>
      </c>
      <c r="P734" s="1">
        <f t="shared" si="127"/>
        <v>11</v>
      </c>
      <c r="Q734" s="1">
        <f t="shared" si="128"/>
        <v>2004</v>
      </c>
      <c r="R734" s="1">
        <f t="shared" si="129"/>
        <v>7</v>
      </c>
      <c r="S734" s="1" t="str">
        <f t="shared" si="131"/>
        <v>Slow</v>
      </c>
      <c r="T734" s="1" t="str">
        <f t="shared" si="132"/>
        <v>Ok</v>
      </c>
      <c r="U734" s="1" t="b">
        <f t="shared" si="133"/>
        <v>0</v>
      </c>
      <c r="V734" s="1">
        <f t="shared" si="134"/>
        <v>0</v>
      </c>
      <c r="W734" s="1" t="str">
        <f>VLOOKUP(K734,Master!$G$8:$H$12,2,1)</f>
        <v>Slow</v>
      </c>
      <c r="X734" s="1" t="str">
        <f>HLOOKUP(K734,Master!$F$3:$J$4,2,1)</f>
        <v>Slow</v>
      </c>
      <c r="Y734" s="1" t="s">
        <v>733</v>
      </c>
      <c r="Z734" s="1" t="s">
        <v>833</v>
      </c>
      <c r="AA734" s="1">
        <f>SEARCH("(",Sheet7!A734,1)</f>
        <v>13</v>
      </c>
      <c r="AB734" s="1">
        <f>SEARCH(")",Sheet7!A734,1)</f>
        <v>17</v>
      </c>
      <c r="AC734" s="1" t="str">
        <f>MID(Sheet7!A734,SEARCH("(",Sheet7!A734,1)+1,SEARCH(")",Sheet7!A734,1)-SEARCH("(",Sheet7!A734,1)-1)</f>
        <v>Pak</v>
      </c>
      <c r="AD734" s="1">
        <f>SEARCH(" ",Sheet7!A734,1)</f>
        <v>7</v>
      </c>
      <c r="AE734" s="1" t="str">
        <f>LEFT(Sheet7!A734,SEARCH(" ",Sheet7!A734,1)-1)</f>
        <v>Salman</v>
      </c>
      <c r="AF734" s="1" t="str">
        <f>MID(Sheet7!A734,SEARCH(" ",Sheet7!A734,1)+1,SEARCH("(",Sheet7!A734,1)-SEARCH(" ",Sheet7!A734,1)-2)</f>
        <v>Butt</v>
      </c>
      <c r="AG734" s="1">
        <f t="shared" si="135"/>
        <v>4</v>
      </c>
      <c r="AH734" s="1" t="str">
        <f t="shared" si="136"/>
        <v>BUTT</v>
      </c>
      <c r="AI734" s="1" t="str">
        <f t="shared" si="130"/>
        <v>Salman Butt belongs to Pakistan</v>
      </c>
    </row>
    <row r="735" spans="1:35" x14ac:dyDescent="0.3">
      <c r="A735" s="1">
        <v>734</v>
      </c>
      <c r="B735" s="2">
        <v>38325</v>
      </c>
      <c r="C735" t="s">
        <v>389</v>
      </c>
      <c r="D735" s="1">
        <v>100</v>
      </c>
      <c r="E735" s="1" t="s">
        <v>432</v>
      </c>
      <c r="F735" s="1">
        <v>120</v>
      </c>
      <c r="H735" s="1">
        <v>93</v>
      </c>
      <c r="I735" s="1">
        <v>14</v>
      </c>
      <c r="J735" s="1">
        <v>2</v>
      </c>
      <c r="K735" s="1">
        <v>107.52</v>
      </c>
      <c r="L735" s="1">
        <v>2</v>
      </c>
      <c r="M735" s="1" t="s">
        <v>7</v>
      </c>
      <c r="N735" s="1" t="s">
        <v>8</v>
      </c>
      <c r="O735" s="1">
        <f t="shared" si="126"/>
        <v>4</v>
      </c>
      <c r="P735" s="1">
        <f t="shared" si="127"/>
        <v>12</v>
      </c>
      <c r="Q735" s="1">
        <f t="shared" si="128"/>
        <v>2004</v>
      </c>
      <c r="R735" s="1">
        <f t="shared" si="129"/>
        <v>7</v>
      </c>
      <c r="S735" s="1" t="str">
        <f t="shared" si="131"/>
        <v>Ok</v>
      </c>
      <c r="T735" s="1" t="str">
        <f t="shared" si="132"/>
        <v>Ok</v>
      </c>
      <c r="U735" s="1" t="b">
        <f t="shared" si="133"/>
        <v>0</v>
      </c>
      <c r="V735" s="1">
        <f t="shared" si="134"/>
        <v>0</v>
      </c>
      <c r="W735" s="1" t="str">
        <f>VLOOKUP(K735,Master!$G$8:$H$12,2,1)</f>
        <v>Ok</v>
      </c>
      <c r="X735" s="1" t="str">
        <f>HLOOKUP(K735,Master!$F$3:$J$4,2,1)</f>
        <v>Ok</v>
      </c>
      <c r="Y735" s="1" t="s">
        <v>723</v>
      </c>
      <c r="Z735" s="1" t="s">
        <v>830</v>
      </c>
      <c r="AA735" s="1">
        <f>SEARCH("(",Sheet7!A735,1)</f>
        <v>12</v>
      </c>
      <c r="AB735" s="1">
        <f>SEARCH(")",Sheet7!A735,1)</f>
        <v>16</v>
      </c>
      <c r="AC735" s="1" t="str">
        <f>MID(Sheet7!A735,SEARCH("(",Sheet7!A735,1)+1,SEARCH(")",Sheet7!A735,1)-SEARCH("(",Sheet7!A735,1)-1)</f>
        <v>Eng</v>
      </c>
      <c r="AD735" s="1">
        <f>SEARCH(" ",Sheet7!A735,1)</f>
        <v>3</v>
      </c>
      <c r="AE735" s="1" t="str">
        <f>LEFT(Sheet7!A735,SEARCH(" ",Sheet7!A735,1)-1)</f>
        <v>VS</v>
      </c>
      <c r="AF735" s="1" t="str">
        <f>MID(Sheet7!A735,SEARCH(" ",Sheet7!A735,1)+1,SEARCH("(",Sheet7!A735,1)-SEARCH(" ",Sheet7!A735,1)-2)</f>
        <v>Solanki</v>
      </c>
      <c r="AG735" s="1">
        <f t="shared" si="135"/>
        <v>7</v>
      </c>
      <c r="AH735" s="1" t="str">
        <f t="shared" si="136"/>
        <v>SOLANKI</v>
      </c>
      <c r="AI735" s="1" t="str">
        <f t="shared" si="130"/>
        <v>VS Solanki belongs to England</v>
      </c>
    </row>
    <row r="736" spans="1:35" x14ac:dyDescent="0.3">
      <c r="A736" s="1">
        <v>735</v>
      </c>
      <c r="B736" s="2">
        <v>38362</v>
      </c>
      <c r="C736" t="s">
        <v>330</v>
      </c>
      <c r="D736" s="1">
        <v>115</v>
      </c>
      <c r="E736" s="1" t="s">
        <v>432</v>
      </c>
      <c r="F736" s="1">
        <v>168</v>
      </c>
      <c r="H736" s="1">
        <v>102</v>
      </c>
      <c r="I736" s="1">
        <v>8</v>
      </c>
      <c r="J736" s="1">
        <v>3</v>
      </c>
      <c r="K736" s="1">
        <v>112.74</v>
      </c>
      <c r="L736" s="1">
        <v>1</v>
      </c>
      <c r="M736" s="1" t="s">
        <v>443</v>
      </c>
      <c r="N736" s="1" t="s">
        <v>29</v>
      </c>
      <c r="O736" s="1">
        <f t="shared" si="126"/>
        <v>10</v>
      </c>
      <c r="P736" s="1">
        <f t="shared" si="127"/>
        <v>1</v>
      </c>
      <c r="Q736" s="1">
        <f t="shared" si="128"/>
        <v>2005</v>
      </c>
      <c r="R736" s="1">
        <f t="shared" si="129"/>
        <v>2</v>
      </c>
      <c r="S736" s="1" t="str">
        <f t="shared" si="131"/>
        <v>Ok</v>
      </c>
      <c r="T736" s="1" t="str">
        <f t="shared" si="132"/>
        <v>Ok</v>
      </c>
      <c r="U736" s="1" t="b">
        <f t="shared" si="133"/>
        <v>0</v>
      </c>
      <c r="V736" s="1">
        <f t="shared" si="134"/>
        <v>0</v>
      </c>
      <c r="W736" s="1" t="str">
        <f>VLOOKUP(K736,Master!$G$8:$H$12,2,1)</f>
        <v>Ok</v>
      </c>
      <c r="X736" s="1" t="str">
        <f>HLOOKUP(K736,Master!$F$3:$J$4,2,1)</f>
        <v>Ok</v>
      </c>
      <c r="Y736" s="1" t="s">
        <v>650</v>
      </c>
      <c r="Z736" s="1" t="s">
        <v>841</v>
      </c>
      <c r="AA736" s="1">
        <f>SEARCH("(",Sheet7!A736,1)</f>
        <v>12</v>
      </c>
      <c r="AB736" s="1">
        <f>SEARCH(")",Sheet7!A736,1)</f>
        <v>16</v>
      </c>
      <c r="AC736" s="1" t="str">
        <f>MID(Sheet7!A736,SEARCH("(",Sheet7!A736,1)+1,SEARCH(")",Sheet7!A736,1)-SEARCH("(",Sheet7!A736,1)-1)</f>
        <v>ICC</v>
      </c>
      <c r="AD736" s="1">
        <f>SEARCH(" ",Sheet7!A736,1)</f>
        <v>3</v>
      </c>
      <c r="AE736" s="1" t="str">
        <f>LEFT(Sheet7!A736,SEARCH(" ",Sheet7!A736,1)-1)</f>
        <v>RT</v>
      </c>
      <c r="AF736" s="1" t="str">
        <f>MID(Sheet7!A736,SEARCH(" ",Sheet7!A736,1)+1,SEARCH("(",Sheet7!A736,1)-SEARCH(" ",Sheet7!A736,1)-2)</f>
        <v>Ponting</v>
      </c>
      <c r="AG736" s="1">
        <f t="shared" si="135"/>
        <v>7</v>
      </c>
      <c r="AH736" s="1" t="str">
        <f t="shared" si="136"/>
        <v>PONTING</v>
      </c>
      <c r="AI736" s="1" t="e">
        <f t="shared" si="130"/>
        <v>#N/A</v>
      </c>
    </row>
    <row r="737" spans="1:35" x14ac:dyDescent="0.3">
      <c r="A737" s="1">
        <v>736</v>
      </c>
      <c r="B737" s="2">
        <v>38371</v>
      </c>
      <c r="C737" t="s">
        <v>145</v>
      </c>
      <c r="D737" s="1">
        <v>124</v>
      </c>
      <c r="E737" s="1" t="s">
        <v>432</v>
      </c>
      <c r="F737" s="1" t="s">
        <v>214</v>
      </c>
      <c r="H737" s="1">
        <v>125</v>
      </c>
      <c r="I737" s="1">
        <v>12</v>
      </c>
      <c r="J737" s="1">
        <v>0</v>
      </c>
      <c r="K737" s="1">
        <v>99.2</v>
      </c>
      <c r="L737" s="1">
        <v>2</v>
      </c>
      <c r="M737" s="1" t="s">
        <v>11</v>
      </c>
      <c r="N737" s="1" t="s">
        <v>40</v>
      </c>
      <c r="O737" s="1">
        <f t="shared" si="126"/>
        <v>19</v>
      </c>
      <c r="P737" s="1">
        <f t="shared" si="127"/>
        <v>1</v>
      </c>
      <c r="Q737" s="1">
        <f t="shared" si="128"/>
        <v>2005</v>
      </c>
      <c r="R737" s="1">
        <f t="shared" si="129"/>
        <v>4</v>
      </c>
      <c r="S737" s="1" t="str">
        <f t="shared" si="131"/>
        <v>Slow</v>
      </c>
      <c r="T737" s="1" t="str">
        <f t="shared" si="132"/>
        <v>Ok</v>
      </c>
      <c r="U737" s="1" t="b">
        <f t="shared" si="133"/>
        <v>0</v>
      </c>
      <c r="V737" s="1">
        <f t="shared" si="134"/>
        <v>0</v>
      </c>
      <c r="W737" s="1" t="str">
        <f>VLOOKUP(K737,Master!$G$8:$H$12,2,1)</f>
        <v>Slow</v>
      </c>
      <c r="X737" s="1" t="str">
        <f>HLOOKUP(K737,Master!$F$3:$J$4,2,1)</f>
        <v>Slow</v>
      </c>
      <c r="Y737" s="1" t="s">
        <v>734</v>
      </c>
      <c r="Z737" s="1" t="s">
        <v>833</v>
      </c>
      <c r="AA737" s="1">
        <f>SEARCH("(",Sheet7!A737,1)</f>
        <v>14</v>
      </c>
      <c r="AB737" s="1">
        <f>SEARCH(")",Sheet7!A737,1)</f>
        <v>18</v>
      </c>
      <c r="AC737" s="1" t="str">
        <f>MID(Sheet7!A737,SEARCH("(",Sheet7!A737,1)+1,SEARCH(")",Sheet7!A737,1)-SEARCH("(",Sheet7!A737,1)-1)</f>
        <v>Pak</v>
      </c>
      <c r="AD737" s="1">
        <f>SEARCH(" ",Sheet7!A737,1)</f>
        <v>7</v>
      </c>
      <c r="AE737" s="1" t="str">
        <f>LEFT(Sheet7!A737,SEARCH(" ",Sheet7!A737,1)-1)</f>
        <v>Kamran</v>
      </c>
      <c r="AF737" s="1" t="str">
        <f>MID(Sheet7!A737,SEARCH(" ",Sheet7!A737,1)+1,SEARCH("(",Sheet7!A737,1)-SEARCH(" ",Sheet7!A737,1)-2)</f>
        <v>Akmal</v>
      </c>
      <c r="AG737" s="1">
        <f t="shared" si="135"/>
        <v>5</v>
      </c>
      <c r="AH737" s="1" t="str">
        <f t="shared" si="136"/>
        <v>AKMAL</v>
      </c>
      <c r="AI737" s="1" t="str">
        <f t="shared" si="130"/>
        <v>Kamran Akmal belongs to Pakistan</v>
      </c>
    </row>
    <row r="738" spans="1:35" x14ac:dyDescent="0.3">
      <c r="A738" s="1">
        <v>737</v>
      </c>
      <c r="B738" s="2">
        <v>38373</v>
      </c>
      <c r="C738" t="s">
        <v>146</v>
      </c>
      <c r="D738" s="1">
        <v>107</v>
      </c>
      <c r="E738" s="1" t="s">
        <v>432</v>
      </c>
      <c r="F738" s="1" t="s">
        <v>214</v>
      </c>
      <c r="H738" s="1">
        <v>138</v>
      </c>
      <c r="I738" s="1">
        <v>8</v>
      </c>
      <c r="J738" s="1">
        <v>0</v>
      </c>
      <c r="K738" s="1">
        <v>77.53</v>
      </c>
      <c r="L738" s="1">
        <v>1</v>
      </c>
      <c r="M738" s="1" t="s">
        <v>18</v>
      </c>
      <c r="N738" s="1" t="s">
        <v>40</v>
      </c>
      <c r="O738" s="1">
        <f t="shared" si="126"/>
        <v>21</v>
      </c>
      <c r="P738" s="1">
        <f t="shared" si="127"/>
        <v>1</v>
      </c>
      <c r="Q738" s="1">
        <f t="shared" si="128"/>
        <v>2005</v>
      </c>
      <c r="R738" s="1">
        <f t="shared" si="129"/>
        <v>6</v>
      </c>
      <c r="S738" s="1" t="str">
        <f t="shared" si="131"/>
        <v>Slow</v>
      </c>
      <c r="T738" s="1" t="str">
        <f t="shared" si="132"/>
        <v>Ok</v>
      </c>
      <c r="U738" s="1" t="b">
        <f t="shared" si="133"/>
        <v>0</v>
      </c>
      <c r="V738" s="1">
        <f t="shared" si="134"/>
        <v>0</v>
      </c>
      <c r="W738" s="1" t="str">
        <f>VLOOKUP(K738,Master!$G$8:$H$12,2,1)</f>
        <v>Slow</v>
      </c>
      <c r="X738" s="1" t="str">
        <f>HLOOKUP(K738,Master!$F$3:$J$4,2,1)</f>
        <v>Slow</v>
      </c>
      <c r="Y738" s="1" t="s">
        <v>690</v>
      </c>
      <c r="Z738" s="1" t="s">
        <v>831</v>
      </c>
      <c r="AA738" s="1">
        <f>SEARCH("(",Sheet7!A738,1)</f>
        <v>10</v>
      </c>
      <c r="AB738" s="1">
        <f>SEARCH(")",Sheet7!A738,1)</f>
        <v>13</v>
      </c>
      <c r="AC738" s="1" t="str">
        <f>MID(Sheet7!A738,SEARCH("(",Sheet7!A738,1)+1,SEARCH(")",Sheet7!A738,1)-SEARCH("(",Sheet7!A738,1)-1)</f>
        <v>WI</v>
      </c>
      <c r="AD738" s="1">
        <f>SEARCH(" ",Sheet7!A738,1)</f>
        <v>3</v>
      </c>
      <c r="AE738" s="1" t="str">
        <f>LEFT(Sheet7!A738,SEARCH(" ",Sheet7!A738,1)-1)</f>
        <v>WW</v>
      </c>
      <c r="AF738" s="1" t="str">
        <f>MID(Sheet7!A738,SEARCH(" ",Sheet7!A738,1)+1,SEARCH("(",Sheet7!A738,1)-SEARCH(" ",Sheet7!A738,1)-2)</f>
        <v>Hinds</v>
      </c>
      <c r="AG738" s="1">
        <f t="shared" si="135"/>
        <v>5</v>
      </c>
      <c r="AH738" s="1" t="str">
        <f t="shared" si="136"/>
        <v>HINDS</v>
      </c>
      <c r="AI738" s="1" t="str">
        <f t="shared" si="130"/>
        <v>WW Hinds belongs to West Indies</v>
      </c>
    </row>
    <row r="739" spans="1:35" x14ac:dyDescent="0.3">
      <c r="A739" s="1">
        <v>738</v>
      </c>
      <c r="B739" s="2">
        <v>38375</v>
      </c>
      <c r="C739" t="s">
        <v>79</v>
      </c>
      <c r="D739" s="1">
        <v>103</v>
      </c>
      <c r="E739" s="1" t="s">
        <v>430</v>
      </c>
      <c r="F739" s="1" t="s">
        <v>214</v>
      </c>
      <c r="H739" s="1">
        <v>107</v>
      </c>
      <c r="I739" s="1">
        <v>14</v>
      </c>
      <c r="J739" s="1">
        <v>1</v>
      </c>
      <c r="K739" s="1">
        <v>96.26</v>
      </c>
      <c r="L739" s="1">
        <v>2</v>
      </c>
      <c r="M739" s="1" t="s">
        <v>9</v>
      </c>
      <c r="N739" s="1" t="s">
        <v>56</v>
      </c>
      <c r="O739" s="1">
        <f t="shared" si="126"/>
        <v>23</v>
      </c>
      <c r="P739" s="1">
        <f t="shared" si="127"/>
        <v>1</v>
      </c>
      <c r="Q739" s="1">
        <f t="shared" si="128"/>
        <v>2005</v>
      </c>
      <c r="R739" s="1">
        <f t="shared" si="129"/>
        <v>1</v>
      </c>
      <c r="S739" s="1" t="str">
        <f t="shared" si="131"/>
        <v>Slow</v>
      </c>
      <c r="T739" s="1" t="str">
        <f t="shared" si="132"/>
        <v>Ok</v>
      </c>
      <c r="U739" s="1" t="b">
        <f t="shared" si="133"/>
        <v>0</v>
      </c>
      <c r="V739" s="1">
        <f t="shared" si="134"/>
        <v>0</v>
      </c>
      <c r="W739" s="1" t="str">
        <f>VLOOKUP(K739,Master!$G$8:$H$12,2,1)</f>
        <v>Slow</v>
      </c>
      <c r="X739" s="1" t="str">
        <f>HLOOKUP(K739,Master!$F$3:$J$4,2,1)</f>
        <v>Slow</v>
      </c>
      <c r="Y739" s="1" t="s">
        <v>729</v>
      </c>
      <c r="Z739" s="1" t="s">
        <v>834</v>
      </c>
      <c r="AA739" s="1">
        <f>SEARCH("(",Sheet7!A739,1)</f>
        <v>11</v>
      </c>
      <c r="AB739" s="1">
        <f>SEARCH(")",Sheet7!A739,1)</f>
        <v>15</v>
      </c>
      <c r="AC739" s="1" t="str">
        <f>MID(Sheet7!A739,SEARCH("(",Sheet7!A739,1)+1,SEARCH(")",Sheet7!A739,1)-SEARCH("(",Sheet7!A739,1)-1)</f>
        <v>Aus</v>
      </c>
      <c r="AD739" s="1">
        <f>SEARCH(" ",Sheet7!A739,1)</f>
        <v>3</v>
      </c>
      <c r="AE739" s="1" t="str">
        <f>LEFT(Sheet7!A739,SEARCH(" ",Sheet7!A739,1)-1)</f>
        <v>MJ</v>
      </c>
      <c r="AF739" s="1" t="str">
        <f>MID(Sheet7!A739,SEARCH(" ",Sheet7!A739,1)+1,SEARCH("(",Sheet7!A739,1)-SEARCH(" ",Sheet7!A739,1)-2)</f>
        <v>Clarke</v>
      </c>
      <c r="AG739" s="1">
        <f t="shared" si="135"/>
        <v>6</v>
      </c>
      <c r="AH739" s="1" t="str">
        <f t="shared" si="136"/>
        <v>CLARKE</v>
      </c>
      <c r="AI739" s="1" t="str">
        <f t="shared" si="130"/>
        <v>MJ Clarke belongs to Australia</v>
      </c>
    </row>
    <row r="740" spans="1:35" x14ac:dyDescent="0.3">
      <c r="A740" s="1">
        <v>739</v>
      </c>
      <c r="B740" s="2">
        <v>38380</v>
      </c>
      <c r="C740" t="s">
        <v>224</v>
      </c>
      <c r="D740" s="1">
        <v>156</v>
      </c>
      <c r="E740" s="1" t="s">
        <v>432</v>
      </c>
      <c r="F740" s="1">
        <v>176</v>
      </c>
      <c r="H740" s="1">
        <v>138</v>
      </c>
      <c r="I740" s="1">
        <v>12</v>
      </c>
      <c r="J740" s="1">
        <v>5</v>
      </c>
      <c r="K740" s="1">
        <v>113.04</v>
      </c>
      <c r="L740" s="1">
        <v>1</v>
      </c>
      <c r="M740" s="2" t="s">
        <v>9</v>
      </c>
      <c r="N740" s="1" t="s">
        <v>45</v>
      </c>
      <c r="O740" s="1">
        <f t="shared" si="126"/>
        <v>28</v>
      </c>
      <c r="P740" s="1">
        <f t="shared" si="127"/>
        <v>1</v>
      </c>
      <c r="Q740" s="1">
        <f t="shared" si="128"/>
        <v>2005</v>
      </c>
      <c r="R740" s="1">
        <f t="shared" si="129"/>
        <v>6</v>
      </c>
      <c r="S740" s="1" t="str">
        <f t="shared" si="131"/>
        <v>Ok</v>
      </c>
      <c r="T740" s="1" t="str">
        <f t="shared" si="132"/>
        <v>Ok</v>
      </c>
      <c r="U740" s="1" t="b">
        <f t="shared" si="133"/>
        <v>0</v>
      </c>
      <c r="V740" s="1">
        <f t="shared" si="134"/>
        <v>0</v>
      </c>
      <c r="W740" s="1" t="str">
        <f>VLOOKUP(K740,Master!$G$8:$H$12,2,1)</f>
        <v>Ok</v>
      </c>
      <c r="X740" s="1" t="str">
        <f>HLOOKUP(K740,Master!$F$3:$J$4,2,1)</f>
        <v>Ok</v>
      </c>
      <c r="Y740" s="1" t="s">
        <v>626</v>
      </c>
      <c r="Z740" s="1" t="s">
        <v>831</v>
      </c>
      <c r="AA740" s="1">
        <f>SEARCH("(",Sheet7!A740,1)</f>
        <v>9</v>
      </c>
      <c r="AB740" s="1">
        <f>SEARCH(")",Sheet7!A740,1)</f>
        <v>12</v>
      </c>
      <c r="AC740" s="1" t="str">
        <f>MID(Sheet7!A740,SEARCH("(",Sheet7!A740,1)+1,SEARCH(")",Sheet7!A740,1)-SEARCH("(",Sheet7!A740,1)-1)</f>
        <v>WI</v>
      </c>
      <c r="AD740" s="1">
        <f>SEARCH(" ",Sheet7!A740,1)</f>
        <v>3</v>
      </c>
      <c r="AE740" s="1" t="str">
        <f>LEFT(Sheet7!A740,SEARCH(" ",Sheet7!A740,1)-1)</f>
        <v>BC</v>
      </c>
      <c r="AF740" s="1" t="str">
        <f>MID(Sheet7!A740,SEARCH(" ",Sheet7!A740,1)+1,SEARCH("(",Sheet7!A740,1)-SEARCH(" ",Sheet7!A740,1)-2)</f>
        <v>Lara</v>
      </c>
      <c r="AG740" s="1">
        <f t="shared" si="135"/>
        <v>4</v>
      </c>
      <c r="AH740" s="1" t="str">
        <f t="shared" si="136"/>
        <v>LARA</v>
      </c>
      <c r="AI740" s="1" t="str">
        <f t="shared" si="130"/>
        <v>BC Lara belongs to West Indies</v>
      </c>
    </row>
    <row r="741" spans="1:35" x14ac:dyDescent="0.3">
      <c r="A741" s="1">
        <v>740</v>
      </c>
      <c r="B741" s="2">
        <v>38384</v>
      </c>
      <c r="C741" t="s">
        <v>249</v>
      </c>
      <c r="D741" s="1">
        <v>105</v>
      </c>
      <c r="E741" s="1" t="s">
        <v>432</v>
      </c>
      <c r="F741" s="1" t="s">
        <v>214</v>
      </c>
      <c r="H741" s="1">
        <v>100</v>
      </c>
      <c r="I741" s="1">
        <v>9</v>
      </c>
      <c r="J741" s="1">
        <v>0</v>
      </c>
      <c r="K741" s="1">
        <v>105</v>
      </c>
      <c r="L741" s="1">
        <v>1</v>
      </c>
      <c r="M741" s="1" t="s">
        <v>11</v>
      </c>
      <c r="N741" s="1" t="s">
        <v>201</v>
      </c>
      <c r="O741" s="1">
        <f t="shared" si="126"/>
        <v>1</v>
      </c>
      <c r="P741" s="1">
        <f t="shared" si="127"/>
        <v>2</v>
      </c>
      <c r="Q741" s="1">
        <f t="shared" si="128"/>
        <v>2005</v>
      </c>
      <c r="R741" s="1">
        <f t="shared" si="129"/>
        <v>3</v>
      </c>
      <c r="S741" s="1" t="str">
        <f t="shared" si="131"/>
        <v>Ok</v>
      </c>
      <c r="T741" s="1" t="str">
        <f t="shared" si="132"/>
        <v>Ok</v>
      </c>
      <c r="U741" s="1" t="b">
        <f t="shared" si="133"/>
        <v>0</v>
      </c>
      <c r="V741" s="1">
        <f t="shared" si="134"/>
        <v>0</v>
      </c>
      <c r="W741" s="1" t="str">
        <f>VLOOKUP(K741,Master!$G$8:$H$12,2,1)</f>
        <v>Ok</v>
      </c>
      <c r="X741" s="1" t="str">
        <f>HLOOKUP(K741,Master!$F$3:$J$4,2,1)</f>
        <v>Ok</v>
      </c>
      <c r="Y741" s="1" t="s">
        <v>678</v>
      </c>
      <c r="Z741" s="1" t="s">
        <v>833</v>
      </c>
      <c r="AA741" s="1">
        <f>SEARCH("(",Sheet7!A741,1)</f>
        <v>17</v>
      </c>
      <c r="AB741" s="1">
        <f>SEARCH(")",Sheet7!A741,1)</f>
        <v>21</v>
      </c>
      <c r="AC741" s="1" t="str">
        <f>MID(Sheet7!A741,SEARCH("(",Sheet7!A741,1)+1,SEARCH(")",Sheet7!A741,1)-SEARCH("(",Sheet7!A741,1)-1)</f>
        <v>Pak</v>
      </c>
      <c r="AD741" s="1">
        <f>SEARCH(" ",Sheet7!A741,1)</f>
        <v>9</v>
      </c>
      <c r="AE741" s="1" t="str">
        <f>LEFT(Sheet7!A741,SEARCH(" ",Sheet7!A741,1)-1)</f>
        <v>Mohammad</v>
      </c>
      <c r="AF741" s="1" t="str">
        <f>MID(Sheet7!A741,SEARCH(" ",Sheet7!A741,1)+1,SEARCH("(",Sheet7!A741,1)-SEARCH(" ",Sheet7!A741,1)-2)</f>
        <v>Yousuf</v>
      </c>
      <c r="AG741" s="1">
        <f t="shared" si="135"/>
        <v>6</v>
      </c>
      <c r="AH741" s="1" t="str">
        <f t="shared" si="136"/>
        <v>YOUSUF</v>
      </c>
      <c r="AI741" s="1" t="str">
        <f t="shared" si="130"/>
        <v>Mohammad Yousuf belongs to Pakistan</v>
      </c>
    </row>
    <row r="742" spans="1:35" x14ac:dyDescent="0.3">
      <c r="A742" s="1">
        <v>741</v>
      </c>
      <c r="B742" s="2">
        <v>38385</v>
      </c>
      <c r="C742" t="s">
        <v>323</v>
      </c>
      <c r="D742" s="1">
        <v>108</v>
      </c>
      <c r="E742" s="1" t="s">
        <v>430</v>
      </c>
      <c r="F742" s="1">
        <v>142</v>
      </c>
      <c r="H742" s="1">
        <v>96</v>
      </c>
      <c r="I742" s="1">
        <v>6</v>
      </c>
      <c r="J742" s="1">
        <v>2</v>
      </c>
      <c r="K742" s="1">
        <v>112.5</v>
      </c>
      <c r="L742" s="1">
        <v>1</v>
      </c>
      <c r="M742" s="1" t="s">
        <v>15</v>
      </c>
      <c r="N742" s="1" t="s">
        <v>205</v>
      </c>
      <c r="O742" s="1">
        <f t="shared" si="126"/>
        <v>2</v>
      </c>
      <c r="P742" s="1">
        <f t="shared" si="127"/>
        <v>2</v>
      </c>
      <c r="Q742" s="1">
        <f t="shared" si="128"/>
        <v>2005</v>
      </c>
      <c r="R742" s="1">
        <f t="shared" si="129"/>
        <v>4</v>
      </c>
      <c r="S742" s="1" t="str">
        <f t="shared" si="131"/>
        <v>Ok</v>
      </c>
      <c r="T742" s="1" t="str">
        <f t="shared" si="132"/>
        <v>Ok</v>
      </c>
      <c r="U742" s="1" t="b">
        <f t="shared" si="133"/>
        <v>0</v>
      </c>
      <c r="V742" s="1">
        <f t="shared" si="134"/>
        <v>0</v>
      </c>
      <c r="W742" s="1" t="str">
        <f>VLOOKUP(K742,Master!$G$8:$H$12,2,1)</f>
        <v>Ok</v>
      </c>
      <c r="X742" s="1" t="str">
        <f>HLOOKUP(K742,Master!$F$3:$J$4,2,1)</f>
        <v>Ok</v>
      </c>
      <c r="Y742" s="1" t="s">
        <v>735</v>
      </c>
      <c r="Z742" s="1" t="s">
        <v>830</v>
      </c>
      <c r="AA742" s="1">
        <f>SEARCH("(",Sheet7!A742,1)</f>
        <v>14</v>
      </c>
      <c r="AB742" s="1">
        <f>SEARCH(")",Sheet7!A742,1)</f>
        <v>18</v>
      </c>
      <c r="AC742" s="1" t="str">
        <f>MID(Sheet7!A742,SEARCH("(",Sheet7!A742,1)+1,SEARCH(")",Sheet7!A742,1)-SEARCH("(",Sheet7!A742,1)-1)</f>
        <v>Eng</v>
      </c>
      <c r="AD742" s="1">
        <f>SEARCH(" ",Sheet7!A742,1)</f>
        <v>3</v>
      </c>
      <c r="AE742" s="1" t="str">
        <f>LEFT(Sheet7!A742,SEARCH(" ",Sheet7!A742,1)-1)</f>
        <v>KP</v>
      </c>
      <c r="AF742" s="1" t="str">
        <f>MID(Sheet7!A742,SEARCH(" ",Sheet7!A742,1)+1,SEARCH("(",Sheet7!A742,1)-SEARCH(" ",Sheet7!A742,1)-2)</f>
        <v>Pietersen</v>
      </c>
      <c r="AG742" s="1">
        <f t="shared" si="135"/>
        <v>9</v>
      </c>
      <c r="AH742" s="1" t="str">
        <f t="shared" si="136"/>
        <v>PIETERSEN</v>
      </c>
      <c r="AI742" s="1" t="str">
        <f t="shared" si="130"/>
        <v>KP Pietersen belongs to England</v>
      </c>
    </row>
    <row r="743" spans="1:35" x14ac:dyDescent="0.3">
      <c r="A743" s="1">
        <v>742</v>
      </c>
      <c r="B743" s="2">
        <v>38387</v>
      </c>
      <c r="C743" t="s">
        <v>251</v>
      </c>
      <c r="D743" s="1">
        <v>105</v>
      </c>
      <c r="E743" s="1" t="s">
        <v>432</v>
      </c>
      <c r="F743" s="1">
        <v>179</v>
      </c>
      <c r="H743" s="1">
        <v>131</v>
      </c>
      <c r="I743" s="1">
        <v>9</v>
      </c>
      <c r="J743" s="1">
        <v>0</v>
      </c>
      <c r="K743" s="1">
        <v>80.150000000000006</v>
      </c>
      <c r="L743" s="1">
        <v>2</v>
      </c>
      <c r="M743" s="1" t="s">
        <v>34</v>
      </c>
      <c r="N743" s="1" t="s">
        <v>263</v>
      </c>
      <c r="O743" s="1">
        <f t="shared" si="126"/>
        <v>4</v>
      </c>
      <c r="P743" s="1">
        <f t="shared" si="127"/>
        <v>2</v>
      </c>
      <c r="Q743" s="1">
        <f t="shared" si="128"/>
        <v>2005</v>
      </c>
      <c r="R743" s="1">
        <f t="shared" si="129"/>
        <v>6</v>
      </c>
      <c r="S743" s="1" t="str">
        <f t="shared" si="131"/>
        <v>Slow</v>
      </c>
      <c r="T743" s="1" t="str">
        <f t="shared" si="132"/>
        <v>Ok</v>
      </c>
      <c r="U743" s="1" t="b">
        <f t="shared" si="133"/>
        <v>0</v>
      </c>
      <c r="V743" s="1">
        <f t="shared" si="134"/>
        <v>0</v>
      </c>
      <c r="W743" s="1" t="str">
        <f>VLOOKUP(K743,Master!$G$8:$H$12,2,1)</f>
        <v>Slow</v>
      </c>
      <c r="X743" s="1" t="str">
        <f>HLOOKUP(K743,Master!$F$3:$J$4,2,1)</f>
        <v>Slow</v>
      </c>
      <c r="Y743" s="1" t="s">
        <v>736</v>
      </c>
      <c r="Z743" s="1" t="s">
        <v>837</v>
      </c>
      <c r="AA743" s="1">
        <f>SEARCH("(",Sheet7!A743,1)</f>
        <v>10</v>
      </c>
      <c r="AB743" s="1">
        <f>SEARCH(")",Sheet7!A743,1)</f>
        <v>13</v>
      </c>
      <c r="AC743" s="1" t="str">
        <f>MID(Sheet7!A743,SEARCH("(",Sheet7!A743,1)+1,SEARCH(")",Sheet7!A743,1)-SEARCH("(",Sheet7!A743,1)-1)</f>
        <v>SA</v>
      </c>
      <c r="AD743" s="1">
        <f>SEARCH(" ",Sheet7!A743,1)</f>
        <v>3</v>
      </c>
      <c r="AE743" s="1" t="str">
        <f>LEFT(Sheet7!A743,SEARCH(" ",Sheet7!A743,1)-1)</f>
        <v>GC</v>
      </c>
      <c r="AF743" s="1" t="str">
        <f>MID(Sheet7!A743,SEARCH(" ",Sheet7!A743,1)+1,SEARCH("(",Sheet7!A743,1)-SEARCH(" ",Sheet7!A743,1)-2)</f>
        <v>Smith</v>
      </c>
      <c r="AG743" s="1">
        <f t="shared" si="135"/>
        <v>5</v>
      </c>
      <c r="AH743" s="1" t="str">
        <f t="shared" si="136"/>
        <v>SMITH</v>
      </c>
      <c r="AI743" s="1" t="e">
        <f t="shared" si="130"/>
        <v>#N/A</v>
      </c>
    </row>
    <row r="744" spans="1:35" x14ac:dyDescent="0.3">
      <c r="A744" s="1">
        <v>743</v>
      </c>
      <c r="B744" s="2">
        <v>38389</v>
      </c>
      <c r="C744" t="s">
        <v>68</v>
      </c>
      <c r="D744" s="1">
        <v>100</v>
      </c>
      <c r="E744" s="1" t="s">
        <v>432</v>
      </c>
      <c r="F744" s="1">
        <v>141</v>
      </c>
      <c r="H744" s="1">
        <v>115</v>
      </c>
      <c r="I744" s="1">
        <v>8</v>
      </c>
      <c r="J744" s="1">
        <v>3</v>
      </c>
      <c r="K744" s="1">
        <v>86.95</v>
      </c>
      <c r="L744" s="1">
        <v>1</v>
      </c>
      <c r="M744" s="1" t="s">
        <v>34</v>
      </c>
      <c r="N744" s="1" t="s">
        <v>269</v>
      </c>
      <c r="O744" s="1">
        <f t="shared" si="126"/>
        <v>6</v>
      </c>
      <c r="P744" s="1">
        <f t="shared" si="127"/>
        <v>2</v>
      </c>
      <c r="Q744" s="1">
        <f t="shared" si="128"/>
        <v>2005</v>
      </c>
      <c r="R744" s="1">
        <f t="shared" si="129"/>
        <v>1</v>
      </c>
      <c r="S744" s="1" t="str">
        <f t="shared" si="131"/>
        <v>Slow</v>
      </c>
      <c r="T744" s="1" t="str">
        <f t="shared" si="132"/>
        <v>Ok</v>
      </c>
      <c r="U744" s="1" t="b">
        <f t="shared" si="133"/>
        <v>0</v>
      </c>
      <c r="V744" s="1">
        <f t="shared" si="134"/>
        <v>0</v>
      </c>
      <c r="W744" s="1" t="str">
        <f>VLOOKUP(K744,Master!$G$8:$H$12,2,1)</f>
        <v>Slow</v>
      </c>
      <c r="X744" s="1" t="str">
        <f>HLOOKUP(K744,Master!$F$3:$J$4,2,1)</f>
        <v>Slow</v>
      </c>
      <c r="Y744" s="1" t="s">
        <v>681</v>
      </c>
      <c r="Z744" s="1" t="s">
        <v>837</v>
      </c>
      <c r="AA744" s="1">
        <f>SEARCH("(",Sheet7!A744,1)</f>
        <v>10</v>
      </c>
      <c r="AB744" s="1">
        <f>SEARCH(")",Sheet7!A744,1)</f>
        <v>13</v>
      </c>
      <c r="AC744" s="1" t="str">
        <f>MID(Sheet7!A744,SEARCH("(",Sheet7!A744,1)+1,SEARCH(")",Sheet7!A744,1)-SEARCH("(",Sheet7!A744,1)-1)</f>
        <v>SA</v>
      </c>
      <c r="AD744" s="1">
        <f>SEARCH(" ",Sheet7!A744,1)</f>
        <v>3</v>
      </c>
      <c r="AE744" s="1" t="str">
        <f>LEFT(Sheet7!A744,SEARCH(" ",Sheet7!A744,1)-1)</f>
        <v>HH</v>
      </c>
      <c r="AF744" s="1" t="str">
        <f>MID(Sheet7!A744,SEARCH(" ",Sheet7!A744,1)+1,SEARCH("(",Sheet7!A744,1)-SEARCH(" ",Sheet7!A744,1)-2)</f>
        <v>Gibbs</v>
      </c>
      <c r="AG744" s="1">
        <f t="shared" si="135"/>
        <v>5</v>
      </c>
      <c r="AH744" s="1" t="str">
        <f t="shared" si="136"/>
        <v>GIBBS</v>
      </c>
      <c r="AI744" s="1" t="e">
        <f t="shared" si="130"/>
        <v>#N/A</v>
      </c>
    </row>
    <row r="745" spans="1:35" x14ac:dyDescent="0.3">
      <c r="A745" s="1">
        <v>744</v>
      </c>
      <c r="B745" s="2">
        <v>38392</v>
      </c>
      <c r="C745" t="s">
        <v>251</v>
      </c>
      <c r="D745" s="1">
        <v>115</v>
      </c>
      <c r="E745" s="1" t="s">
        <v>430</v>
      </c>
      <c r="F745" s="1">
        <v>224</v>
      </c>
      <c r="H745" s="1">
        <v>131</v>
      </c>
      <c r="I745" s="1">
        <v>7</v>
      </c>
      <c r="J745" s="1">
        <v>0</v>
      </c>
      <c r="K745" s="1">
        <v>87.78</v>
      </c>
      <c r="L745" s="1">
        <v>1</v>
      </c>
      <c r="M745" s="1" t="s">
        <v>34</v>
      </c>
      <c r="N745" s="1" t="s">
        <v>58</v>
      </c>
      <c r="O745" s="1">
        <f t="shared" si="126"/>
        <v>9</v>
      </c>
      <c r="P745" s="1">
        <f t="shared" si="127"/>
        <v>2</v>
      </c>
      <c r="Q745" s="1">
        <f t="shared" si="128"/>
        <v>2005</v>
      </c>
      <c r="R745" s="1">
        <f t="shared" si="129"/>
        <v>4</v>
      </c>
      <c r="S745" s="1" t="str">
        <f t="shared" si="131"/>
        <v>Slow</v>
      </c>
      <c r="T745" s="1" t="str">
        <f t="shared" si="132"/>
        <v>Ok</v>
      </c>
      <c r="U745" s="1" t="b">
        <f t="shared" si="133"/>
        <v>0</v>
      </c>
      <c r="V745" s="1">
        <f t="shared" si="134"/>
        <v>0</v>
      </c>
      <c r="W745" s="1" t="str">
        <f>VLOOKUP(K745,Master!$G$8:$H$12,2,1)</f>
        <v>Slow</v>
      </c>
      <c r="X745" s="1" t="str">
        <f>HLOOKUP(K745,Master!$F$3:$J$4,2,1)</f>
        <v>Slow</v>
      </c>
      <c r="Y745" s="1" t="s">
        <v>736</v>
      </c>
      <c r="Z745" s="1" t="s">
        <v>837</v>
      </c>
      <c r="AA745" s="1">
        <f>SEARCH("(",Sheet7!A745,1)</f>
        <v>10</v>
      </c>
      <c r="AB745" s="1">
        <f>SEARCH(")",Sheet7!A745,1)</f>
        <v>13</v>
      </c>
      <c r="AC745" s="1" t="str">
        <f>MID(Sheet7!A745,SEARCH("(",Sheet7!A745,1)+1,SEARCH(")",Sheet7!A745,1)-SEARCH("(",Sheet7!A745,1)-1)</f>
        <v>SA</v>
      </c>
      <c r="AD745" s="1">
        <f>SEARCH(" ",Sheet7!A745,1)</f>
        <v>3</v>
      </c>
      <c r="AE745" s="1" t="str">
        <f>LEFT(Sheet7!A745,SEARCH(" ",Sheet7!A745,1)-1)</f>
        <v>GC</v>
      </c>
      <c r="AF745" s="1" t="str">
        <f>MID(Sheet7!A745,SEARCH(" ",Sheet7!A745,1)+1,SEARCH("(",Sheet7!A745,1)-SEARCH(" ",Sheet7!A745,1)-2)</f>
        <v>Smith</v>
      </c>
      <c r="AG745" s="1">
        <f t="shared" si="135"/>
        <v>5</v>
      </c>
      <c r="AH745" s="1" t="str">
        <f t="shared" si="136"/>
        <v>SMITH</v>
      </c>
      <c r="AI745" s="1" t="e">
        <f t="shared" si="130"/>
        <v>#N/A</v>
      </c>
    </row>
    <row r="746" spans="1:35" x14ac:dyDescent="0.3">
      <c r="A746" s="1">
        <v>745</v>
      </c>
      <c r="B746" s="2">
        <v>38392</v>
      </c>
      <c r="C746" t="s">
        <v>323</v>
      </c>
      <c r="D746" s="1">
        <v>100</v>
      </c>
      <c r="E746" s="1" t="s">
        <v>430</v>
      </c>
      <c r="F746" s="1">
        <v>104</v>
      </c>
      <c r="H746" s="1">
        <v>69</v>
      </c>
      <c r="I746" s="1">
        <v>7</v>
      </c>
      <c r="J746" s="1">
        <v>4</v>
      </c>
      <c r="K746" s="1">
        <v>144.91999999999999</v>
      </c>
      <c r="L746" s="1">
        <v>2</v>
      </c>
      <c r="M746" s="1" t="s">
        <v>15</v>
      </c>
      <c r="N746" s="1" t="s">
        <v>58</v>
      </c>
      <c r="O746" s="1">
        <f t="shared" si="126"/>
        <v>9</v>
      </c>
      <c r="P746" s="1">
        <f t="shared" si="127"/>
        <v>2</v>
      </c>
      <c r="Q746" s="1">
        <f t="shared" si="128"/>
        <v>2005</v>
      </c>
      <c r="R746" s="1">
        <f t="shared" si="129"/>
        <v>4</v>
      </c>
      <c r="S746" s="1" t="str">
        <f t="shared" si="131"/>
        <v>Ok</v>
      </c>
      <c r="T746" s="1" t="str">
        <f t="shared" si="132"/>
        <v>Ok</v>
      </c>
      <c r="U746" s="1" t="b">
        <f t="shared" si="133"/>
        <v>0</v>
      </c>
      <c r="V746" s="1">
        <f t="shared" si="134"/>
        <v>0</v>
      </c>
      <c r="W746" s="1" t="str">
        <f>VLOOKUP(K746,Master!$G$8:$H$12,2,1)</f>
        <v>Ok</v>
      </c>
      <c r="X746" s="1" t="str">
        <f>HLOOKUP(K746,Master!$F$3:$J$4,2,1)</f>
        <v>Ok</v>
      </c>
      <c r="Y746" s="1" t="s">
        <v>735</v>
      </c>
      <c r="Z746" s="1" t="s">
        <v>830</v>
      </c>
      <c r="AA746" s="1">
        <f>SEARCH("(",Sheet7!A746,1)</f>
        <v>14</v>
      </c>
      <c r="AB746" s="1">
        <f>SEARCH(")",Sheet7!A746,1)</f>
        <v>18</v>
      </c>
      <c r="AC746" s="1" t="str">
        <f>MID(Sheet7!A746,SEARCH("(",Sheet7!A746,1)+1,SEARCH(")",Sheet7!A746,1)-SEARCH("(",Sheet7!A746,1)-1)</f>
        <v>Eng</v>
      </c>
      <c r="AD746" s="1">
        <f>SEARCH(" ",Sheet7!A746,1)</f>
        <v>3</v>
      </c>
      <c r="AE746" s="1" t="str">
        <f>LEFT(Sheet7!A746,SEARCH(" ",Sheet7!A746,1)-1)</f>
        <v>KP</v>
      </c>
      <c r="AF746" s="1" t="str">
        <f>MID(Sheet7!A746,SEARCH(" ",Sheet7!A746,1)+1,SEARCH("(",Sheet7!A746,1)-SEARCH(" ",Sheet7!A746,1)-2)</f>
        <v>Pietersen</v>
      </c>
      <c r="AG746" s="1">
        <f t="shared" si="135"/>
        <v>9</v>
      </c>
      <c r="AH746" s="1" t="str">
        <f t="shared" si="136"/>
        <v>PIETERSEN</v>
      </c>
      <c r="AI746" s="1" t="str">
        <f t="shared" si="130"/>
        <v>KP Pietersen belongs to England</v>
      </c>
    </row>
    <row r="747" spans="1:35" x14ac:dyDescent="0.3">
      <c r="A747" s="1">
        <v>746</v>
      </c>
      <c r="B747" s="2">
        <v>38394</v>
      </c>
      <c r="C747" t="s">
        <v>68</v>
      </c>
      <c r="D747" s="1">
        <v>118</v>
      </c>
      <c r="E747" s="1" t="s">
        <v>432</v>
      </c>
      <c r="F747" s="1">
        <v>176</v>
      </c>
      <c r="H747" s="1">
        <v>133</v>
      </c>
      <c r="I747" s="1">
        <v>10</v>
      </c>
      <c r="J747" s="1">
        <v>1</v>
      </c>
      <c r="K747" s="1">
        <v>88.72</v>
      </c>
      <c r="L747" s="1">
        <v>1</v>
      </c>
      <c r="M747" s="1" t="s">
        <v>34</v>
      </c>
      <c r="N747" s="1" t="s">
        <v>278</v>
      </c>
      <c r="O747" s="1">
        <f t="shared" si="126"/>
        <v>11</v>
      </c>
      <c r="P747" s="1">
        <f t="shared" si="127"/>
        <v>2</v>
      </c>
      <c r="Q747" s="1">
        <f t="shared" si="128"/>
        <v>2005</v>
      </c>
      <c r="R747" s="1">
        <f t="shared" si="129"/>
        <v>6</v>
      </c>
      <c r="S747" s="1" t="str">
        <f t="shared" si="131"/>
        <v>Slow</v>
      </c>
      <c r="T747" s="1" t="str">
        <f t="shared" si="132"/>
        <v>Ok</v>
      </c>
      <c r="U747" s="1" t="b">
        <f t="shared" si="133"/>
        <v>0</v>
      </c>
      <c r="V747" s="1">
        <f t="shared" si="134"/>
        <v>0</v>
      </c>
      <c r="W747" s="1" t="str">
        <f>VLOOKUP(K747,Master!$G$8:$H$12,2,1)</f>
        <v>Slow</v>
      </c>
      <c r="X747" s="1" t="str">
        <f>HLOOKUP(K747,Master!$F$3:$J$4,2,1)</f>
        <v>Slow</v>
      </c>
      <c r="Y747" s="1" t="s">
        <v>681</v>
      </c>
      <c r="Z747" s="1" t="s">
        <v>837</v>
      </c>
      <c r="AA747" s="1">
        <f>SEARCH("(",Sheet7!A747,1)</f>
        <v>10</v>
      </c>
      <c r="AB747" s="1">
        <f>SEARCH(")",Sheet7!A747,1)</f>
        <v>13</v>
      </c>
      <c r="AC747" s="1" t="str">
        <f>MID(Sheet7!A747,SEARCH("(",Sheet7!A747,1)+1,SEARCH(")",Sheet7!A747,1)-SEARCH("(",Sheet7!A747,1)-1)</f>
        <v>SA</v>
      </c>
      <c r="AD747" s="1">
        <f>SEARCH(" ",Sheet7!A747,1)</f>
        <v>3</v>
      </c>
      <c r="AE747" s="1" t="str">
        <f>LEFT(Sheet7!A747,SEARCH(" ",Sheet7!A747,1)-1)</f>
        <v>HH</v>
      </c>
      <c r="AF747" s="1" t="str">
        <f>MID(Sheet7!A747,SEARCH(" ",Sheet7!A747,1)+1,SEARCH("(",Sheet7!A747,1)-SEARCH(" ",Sheet7!A747,1)-2)</f>
        <v>Gibbs</v>
      </c>
      <c r="AG747" s="1">
        <f t="shared" si="135"/>
        <v>5</v>
      </c>
      <c r="AH747" s="1" t="str">
        <f t="shared" si="136"/>
        <v>GIBBS</v>
      </c>
      <c r="AI747" s="1" t="e">
        <f t="shared" si="130"/>
        <v>#N/A</v>
      </c>
    </row>
    <row r="748" spans="1:35" x14ac:dyDescent="0.3">
      <c r="A748" s="1">
        <v>747</v>
      </c>
      <c r="B748" s="2">
        <v>38396</v>
      </c>
      <c r="C748" t="s">
        <v>323</v>
      </c>
      <c r="D748" s="1">
        <v>116</v>
      </c>
      <c r="E748" s="1" t="s">
        <v>432</v>
      </c>
      <c r="F748" s="1">
        <v>153</v>
      </c>
      <c r="H748" s="1">
        <v>110</v>
      </c>
      <c r="I748" s="1">
        <v>10</v>
      </c>
      <c r="J748" s="1">
        <v>6</v>
      </c>
      <c r="K748" s="1">
        <v>105.45</v>
      </c>
      <c r="L748" s="1">
        <v>1</v>
      </c>
      <c r="M748" s="1" t="s">
        <v>15</v>
      </c>
      <c r="N748" s="1" t="s">
        <v>33</v>
      </c>
      <c r="O748" s="1">
        <f t="shared" si="126"/>
        <v>13</v>
      </c>
      <c r="P748" s="1">
        <f t="shared" si="127"/>
        <v>2</v>
      </c>
      <c r="Q748" s="1">
        <f t="shared" si="128"/>
        <v>2005</v>
      </c>
      <c r="R748" s="1">
        <f t="shared" si="129"/>
        <v>1</v>
      </c>
      <c r="S748" s="1" t="str">
        <f t="shared" si="131"/>
        <v>Ok</v>
      </c>
      <c r="T748" s="1" t="str">
        <f t="shared" si="132"/>
        <v>Ok</v>
      </c>
      <c r="U748" s="1" t="b">
        <f t="shared" si="133"/>
        <v>0</v>
      </c>
      <c r="V748" s="1">
        <f t="shared" si="134"/>
        <v>0</v>
      </c>
      <c r="W748" s="1" t="str">
        <f>VLOOKUP(K748,Master!$G$8:$H$12,2,1)</f>
        <v>Ok</v>
      </c>
      <c r="X748" s="1" t="str">
        <f>HLOOKUP(K748,Master!$F$3:$J$4,2,1)</f>
        <v>Ok</v>
      </c>
      <c r="Y748" s="1" t="s">
        <v>735</v>
      </c>
      <c r="Z748" s="1" t="s">
        <v>830</v>
      </c>
      <c r="AA748" s="1">
        <f>SEARCH("(",Sheet7!A748,1)</f>
        <v>14</v>
      </c>
      <c r="AB748" s="1">
        <f>SEARCH(")",Sheet7!A748,1)</f>
        <v>18</v>
      </c>
      <c r="AC748" s="1" t="str">
        <f>MID(Sheet7!A748,SEARCH("(",Sheet7!A748,1)+1,SEARCH(")",Sheet7!A748,1)-SEARCH("(",Sheet7!A748,1)-1)</f>
        <v>Eng</v>
      </c>
      <c r="AD748" s="1">
        <f>SEARCH(" ",Sheet7!A748,1)</f>
        <v>3</v>
      </c>
      <c r="AE748" s="1" t="str">
        <f>LEFT(Sheet7!A748,SEARCH(" ",Sheet7!A748,1)-1)</f>
        <v>KP</v>
      </c>
      <c r="AF748" s="1" t="str">
        <f>MID(Sheet7!A748,SEARCH(" ",Sheet7!A748,1)+1,SEARCH("(",Sheet7!A748,1)-SEARCH(" ",Sheet7!A748,1)-2)</f>
        <v>Pietersen</v>
      </c>
      <c r="AG748" s="1">
        <f t="shared" si="135"/>
        <v>9</v>
      </c>
      <c r="AH748" s="1" t="str">
        <f t="shared" si="136"/>
        <v>PIETERSEN</v>
      </c>
      <c r="AI748" s="1" t="str">
        <f t="shared" si="130"/>
        <v>KP Pietersen belongs to England</v>
      </c>
    </row>
    <row r="749" spans="1:35" x14ac:dyDescent="0.3">
      <c r="A749" s="1">
        <v>748</v>
      </c>
      <c r="B749" s="2">
        <v>38405</v>
      </c>
      <c r="C749" t="s">
        <v>219</v>
      </c>
      <c r="D749" s="1">
        <v>114</v>
      </c>
      <c r="E749" s="1" t="s">
        <v>432</v>
      </c>
      <c r="F749" s="1">
        <v>164</v>
      </c>
      <c r="H749" s="1">
        <v>124</v>
      </c>
      <c r="I749" s="1">
        <v>12</v>
      </c>
      <c r="J749" s="1">
        <v>2</v>
      </c>
      <c r="K749" s="1">
        <v>91.93</v>
      </c>
      <c r="L749" s="1">
        <v>1</v>
      </c>
      <c r="M749" s="1" t="s">
        <v>31</v>
      </c>
      <c r="N749" s="1" t="s">
        <v>36</v>
      </c>
      <c r="O749" s="1">
        <f t="shared" si="126"/>
        <v>22</v>
      </c>
      <c r="P749" s="1">
        <f t="shared" si="127"/>
        <v>2</v>
      </c>
      <c r="Q749" s="1">
        <f t="shared" si="128"/>
        <v>2005</v>
      </c>
      <c r="R749" s="1">
        <f t="shared" si="129"/>
        <v>3</v>
      </c>
      <c r="S749" s="1" t="str">
        <f t="shared" si="131"/>
        <v>Slow</v>
      </c>
      <c r="T749" s="1" t="str">
        <f t="shared" si="132"/>
        <v>Ok</v>
      </c>
      <c r="U749" s="1" t="b">
        <f t="shared" si="133"/>
        <v>0</v>
      </c>
      <c r="V749" s="1">
        <f t="shared" si="134"/>
        <v>0</v>
      </c>
      <c r="W749" s="1" t="str">
        <f>VLOOKUP(K749,Master!$G$8:$H$12,2,1)</f>
        <v>Slow</v>
      </c>
      <c r="X749" s="1" t="str">
        <f>HLOOKUP(K749,Master!$F$3:$J$4,2,1)</f>
        <v>Slow</v>
      </c>
      <c r="Y749" s="1" t="s">
        <v>698</v>
      </c>
      <c r="Z749" s="1" t="s">
        <v>834</v>
      </c>
      <c r="AA749" s="1">
        <f>SEARCH("(",Sheet7!A749,1)</f>
        <v>11</v>
      </c>
      <c r="AB749" s="1">
        <f>SEARCH(")",Sheet7!A749,1)</f>
        <v>15</v>
      </c>
      <c r="AC749" s="1" t="str">
        <f>MID(Sheet7!A749,SEARCH("(",Sheet7!A749,1)+1,SEARCH(")",Sheet7!A749,1)-SEARCH("(",Sheet7!A749,1)-1)</f>
        <v>Aus</v>
      </c>
      <c r="AD749" s="1">
        <f>SEARCH(" ",Sheet7!A749,1)</f>
        <v>3</v>
      </c>
      <c r="AE749" s="1" t="str">
        <f>LEFT(Sheet7!A749,SEARCH(" ",Sheet7!A749,1)-1)</f>
        <v>ML</v>
      </c>
      <c r="AF749" s="1" t="str">
        <f>MID(Sheet7!A749,SEARCH(" ",Sheet7!A749,1)+1,SEARCH("(",Sheet7!A749,1)-SEARCH(" ",Sheet7!A749,1)-2)</f>
        <v>Hayden</v>
      </c>
      <c r="AG749" s="1">
        <f t="shared" si="135"/>
        <v>6</v>
      </c>
      <c r="AH749" s="1" t="str">
        <f t="shared" si="136"/>
        <v>HAYDEN</v>
      </c>
      <c r="AI749" s="1" t="str">
        <f t="shared" si="130"/>
        <v>ML Hayden belongs to Australia</v>
      </c>
    </row>
    <row r="750" spans="1:35" x14ac:dyDescent="0.3">
      <c r="A750" s="1">
        <v>749</v>
      </c>
      <c r="B750" s="2">
        <v>38410</v>
      </c>
      <c r="C750" t="s">
        <v>251</v>
      </c>
      <c r="D750" s="1">
        <v>117</v>
      </c>
      <c r="E750" s="1" t="s">
        <v>432</v>
      </c>
      <c r="F750" s="1">
        <v>177</v>
      </c>
      <c r="H750" s="1">
        <v>129</v>
      </c>
      <c r="I750" s="1">
        <v>5</v>
      </c>
      <c r="J750" s="1">
        <v>4</v>
      </c>
      <c r="K750" s="1">
        <v>90.69</v>
      </c>
      <c r="L750" s="1">
        <v>1</v>
      </c>
      <c r="M750" s="1" t="s">
        <v>7</v>
      </c>
      <c r="N750" s="1" t="s">
        <v>278</v>
      </c>
      <c r="O750" s="1">
        <f t="shared" si="126"/>
        <v>27</v>
      </c>
      <c r="P750" s="1">
        <f t="shared" si="127"/>
        <v>2</v>
      </c>
      <c r="Q750" s="1">
        <f t="shared" si="128"/>
        <v>2005</v>
      </c>
      <c r="R750" s="1">
        <f t="shared" si="129"/>
        <v>1</v>
      </c>
      <c r="S750" s="1" t="str">
        <f t="shared" si="131"/>
        <v>Slow</v>
      </c>
      <c r="T750" s="1" t="str">
        <f t="shared" si="132"/>
        <v>Ok</v>
      </c>
      <c r="U750" s="1" t="b">
        <f t="shared" si="133"/>
        <v>0</v>
      </c>
      <c r="V750" s="1">
        <f t="shared" si="134"/>
        <v>0</v>
      </c>
      <c r="W750" s="1" t="str">
        <f>VLOOKUP(K750,Master!$G$8:$H$12,2,1)</f>
        <v>Slow</v>
      </c>
      <c r="X750" s="1" t="str">
        <f>HLOOKUP(K750,Master!$F$3:$J$4,2,1)</f>
        <v>Slow</v>
      </c>
      <c r="Y750" s="1" t="s">
        <v>736</v>
      </c>
      <c r="Z750" s="1" t="s">
        <v>837</v>
      </c>
      <c r="AA750" s="1">
        <f>SEARCH("(",Sheet7!A750,1)</f>
        <v>10</v>
      </c>
      <c r="AB750" s="1">
        <f>SEARCH(")",Sheet7!A750,1)</f>
        <v>13</v>
      </c>
      <c r="AC750" s="1" t="str">
        <f>MID(Sheet7!A750,SEARCH("(",Sheet7!A750,1)+1,SEARCH(")",Sheet7!A750,1)-SEARCH("(",Sheet7!A750,1)-1)</f>
        <v>SA</v>
      </c>
      <c r="AD750" s="1">
        <f>SEARCH(" ",Sheet7!A750,1)</f>
        <v>3</v>
      </c>
      <c r="AE750" s="1" t="str">
        <f>LEFT(Sheet7!A750,SEARCH(" ",Sheet7!A750,1)-1)</f>
        <v>GC</v>
      </c>
      <c r="AF750" s="1" t="str">
        <f>MID(Sheet7!A750,SEARCH(" ",Sheet7!A750,1)+1,SEARCH("(",Sheet7!A750,1)-SEARCH(" ",Sheet7!A750,1)-2)</f>
        <v>Smith</v>
      </c>
      <c r="AG750" s="1">
        <f t="shared" si="135"/>
        <v>5</v>
      </c>
      <c r="AH750" s="1" t="str">
        <f t="shared" si="136"/>
        <v>SMITH</v>
      </c>
      <c r="AI750" s="1" t="e">
        <f t="shared" si="130"/>
        <v>#N/A</v>
      </c>
    </row>
    <row r="751" spans="1:35" x14ac:dyDescent="0.3">
      <c r="A751" s="1">
        <v>750</v>
      </c>
      <c r="B751" s="2">
        <v>38416</v>
      </c>
      <c r="C751" t="s">
        <v>225</v>
      </c>
      <c r="D751" s="1">
        <v>141</v>
      </c>
      <c r="E751" s="1" t="s">
        <v>430</v>
      </c>
      <c r="F751" s="1">
        <v>170</v>
      </c>
      <c r="H751" s="1">
        <v>127</v>
      </c>
      <c r="I751" s="1">
        <v>10</v>
      </c>
      <c r="J751" s="1">
        <v>5</v>
      </c>
      <c r="K751" s="1">
        <v>111.02</v>
      </c>
      <c r="L751" s="1">
        <v>1</v>
      </c>
      <c r="M751" s="1" t="s">
        <v>31</v>
      </c>
      <c r="N751" s="1" t="s">
        <v>202</v>
      </c>
      <c r="O751" s="1">
        <f t="shared" si="126"/>
        <v>5</v>
      </c>
      <c r="P751" s="1">
        <f t="shared" si="127"/>
        <v>3</v>
      </c>
      <c r="Q751" s="1">
        <f t="shared" si="128"/>
        <v>2005</v>
      </c>
      <c r="R751" s="1">
        <f t="shared" si="129"/>
        <v>7</v>
      </c>
      <c r="S751" s="1" t="str">
        <f t="shared" si="131"/>
        <v>Ok</v>
      </c>
      <c r="T751" s="1" t="str">
        <f t="shared" si="132"/>
        <v>Ok</v>
      </c>
      <c r="U751" s="1" t="b">
        <f t="shared" si="133"/>
        <v>0</v>
      </c>
      <c r="V751" s="1">
        <f t="shared" si="134"/>
        <v>0</v>
      </c>
      <c r="W751" s="1" t="str">
        <f>VLOOKUP(K751,Master!$G$8:$H$12,2,1)</f>
        <v>Ok</v>
      </c>
      <c r="X751" s="1" t="str">
        <f>HLOOKUP(K751,Master!$F$3:$J$4,2,1)</f>
        <v>Ok</v>
      </c>
      <c r="Y751" s="1" t="s">
        <v>650</v>
      </c>
      <c r="Z751" s="1" t="s">
        <v>834</v>
      </c>
      <c r="AA751" s="1">
        <f>SEARCH("(",Sheet7!A751,1)</f>
        <v>12</v>
      </c>
      <c r="AB751" s="1">
        <f>SEARCH(")",Sheet7!A751,1)</f>
        <v>16</v>
      </c>
      <c r="AC751" s="1" t="str">
        <f>MID(Sheet7!A751,SEARCH("(",Sheet7!A751,1)+1,SEARCH(")",Sheet7!A751,1)-SEARCH("(",Sheet7!A751,1)-1)</f>
        <v>Aus</v>
      </c>
      <c r="AD751" s="1">
        <f>SEARCH(" ",Sheet7!A751,1)</f>
        <v>3</v>
      </c>
      <c r="AE751" s="1" t="str">
        <f>LEFT(Sheet7!A751,SEARCH(" ",Sheet7!A751,1)-1)</f>
        <v>RT</v>
      </c>
      <c r="AF751" s="1" t="str">
        <f>MID(Sheet7!A751,SEARCH(" ",Sheet7!A751,1)+1,SEARCH("(",Sheet7!A751,1)-SEARCH(" ",Sheet7!A751,1)-2)</f>
        <v>Ponting</v>
      </c>
      <c r="AG751" s="1">
        <f t="shared" si="135"/>
        <v>7</v>
      </c>
      <c r="AH751" s="1" t="str">
        <f t="shared" si="136"/>
        <v>PONTING</v>
      </c>
      <c r="AI751" s="1" t="str">
        <f t="shared" si="130"/>
        <v>RT Ponting belongs to Australia</v>
      </c>
    </row>
    <row r="752" spans="1:35" x14ac:dyDescent="0.3">
      <c r="A752" s="1">
        <v>751</v>
      </c>
      <c r="B752" s="2">
        <v>38444</v>
      </c>
      <c r="C752" t="s">
        <v>213</v>
      </c>
      <c r="D752" s="1">
        <v>108</v>
      </c>
      <c r="E752" s="1" t="s">
        <v>432</v>
      </c>
      <c r="F752" s="1">
        <v>156</v>
      </c>
      <c r="H752" s="1">
        <v>95</v>
      </c>
      <c r="I752" s="1">
        <v>9</v>
      </c>
      <c r="J752" s="1">
        <v>3</v>
      </c>
      <c r="K752" s="1">
        <v>113.68</v>
      </c>
      <c r="L752" s="1">
        <v>1</v>
      </c>
      <c r="M752" s="1" t="s">
        <v>9</v>
      </c>
      <c r="N752" s="1" t="s">
        <v>329</v>
      </c>
      <c r="O752" s="1">
        <f t="shared" si="126"/>
        <v>2</v>
      </c>
      <c r="P752" s="1">
        <f t="shared" si="127"/>
        <v>4</v>
      </c>
      <c r="Q752" s="1">
        <f t="shared" si="128"/>
        <v>2005</v>
      </c>
      <c r="R752" s="1">
        <f t="shared" si="129"/>
        <v>7</v>
      </c>
      <c r="S752" s="1" t="str">
        <f t="shared" si="131"/>
        <v>Ok</v>
      </c>
      <c r="T752" s="1" t="str">
        <f t="shared" si="132"/>
        <v>Ok</v>
      </c>
      <c r="U752" s="1" t="b">
        <f t="shared" si="133"/>
        <v>0</v>
      </c>
      <c r="V752" s="1">
        <f t="shared" si="134"/>
        <v>0</v>
      </c>
      <c r="W752" s="1" t="str">
        <f>VLOOKUP(K752,Master!$G$8:$H$12,2,1)</f>
        <v>Ok</v>
      </c>
      <c r="X752" s="1" t="str">
        <f>HLOOKUP(K752,Master!$F$3:$J$4,2,1)</f>
        <v>Ok</v>
      </c>
      <c r="Y752" s="1" t="s">
        <v>702</v>
      </c>
      <c r="Z752" s="1" t="s">
        <v>4</v>
      </c>
      <c r="AA752" s="1">
        <f>SEARCH("(",Sheet7!A752,1)</f>
        <v>10</v>
      </c>
      <c r="AB752" s="1">
        <f>SEARCH(")",Sheet7!A752,1)</f>
        <v>16</v>
      </c>
      <c r="AC752" s="1" t="str">
        <f>MID(Sheet7!A752,SEARCH("(",Sheet7!A752,1)+1,SEARCH(")",Sheet7!A752,1)-SEARCH("(",Sheet7!A752,1)-1)</f>
        <v>India</v>
      </c>
      <c r="AD752" s="1">
        <f>SEARCH(" ",Sheet7!A752,1)</f>
        <v>2</v>
      </c>
      <c r="AE752" s="1" t="str">
        <f>LEFT(Sheet7!A752,SEARCH(" ",Sheet7!A752,1)-1)</f>
        <v>V</v>
      </c>
      <c r="AF752" s="1" t="str">
        <f>MID(Sheet7!A752,SEARCH(" ",Sheet7!A752,1)+1,SEARCH("(",Sheet7!A752,1)-SEARCH(" ",Sheet7!A752,1)-2)</f>
        <v>Sehwag</v>
      </c>
      <c r="AG752" s="1">
        <f t="shared" si="135"/>
        <v>6</v>
      </c>
      <c r="AH752" s="1" t="str">
        <f t="shared" si="136"/>
        <v>SEHWAG</v>
      </c>
      <c r="AI752" s="1" t="e">
        <f t="shared" si="130"/>
        <v>#N/A</v>
      </c>
    </row>
    <row r="753" spans="1:35" x14ac:dyDescent="0.3">
      <c r="A753" s="1">
        <v>752</v>
      </c>
      <c r="B753" s="2">
        <v>38444</v>
      </c>
      <c r="C753" t="s">
        <v>230</v>
      </c>
      <c r="D753" s="1">
        <v>104</v>
      </c>
      <c r="E753" s="1" t="s">
        <v>432</v>
      </c>
      <c r="F753" s="1">
        <v>199</v>
      </c>
      <c r="H753" s="1">
        <v>139</v>
      </c>
      <c r="I753" s="1">
        <v>6</v>
      </c>
      <c r="J753" s="1">
        <v>0</v>
      </c>
      <c r="K753" s="1">
        <v>74.819999999999993</v>
      </c>
      <c r="L753" s="1">
        <v>1</v>
      </c>
      <c r="M753" s="1" t="s">
        <v>9</v>
      </c>
      <c r="N753" s="1" t="s">
        <v>329</v>
      </c>
      <c r="O753" s="1">
        <f t="shared" si="126"/>
        <v>2</v>
      </c>
      <c r="P753" s="1">
        <f t="shared" si="127"/>
        <v>4</v>
      </c>
      <c r="Q753" s="1">
        <f t="shared" si="128"/>
        <v>2005</v>
      </c>
      <c r="R753" s="1">
        <f t="shared" si="129"/>
        <v>7</v>
      </c>
      <c r="S753" s="1" t="str">
        <f t="shared" si="131"/>
        <v>Slow</v>
      </c>
      <c r="T753" s="1" t="str">
        <f t="shared" si="132"/>
        <v>Ok</v>
      </c>
      <c r="U753" s="1" t="b">
        <f t="shared" si="133"/>
        <v>0</v>
      </c>
      <c r="V753" s="1">
        <f t="shared" si="134"/>
        <v>0</v>
      </c>
      <c r="W753" s="1" t="str">
        <f>VLOOKUP(K753,Master!$G$8:$H$12,2,1)</f>
        <v>Slow</v>
      </c>
      <c r="X753" s="1" t="str">
        <f>HLOOKUP(K753,Master!$F$3:$J$4,2,1)</f>
        <v>Slow</v>
      </c>
      <c r="Y753" s="1" t="s">
        <v>663</v>
      </c>
      <c r="Z753" s="1" t="s">
        <v>4</v>
      </c>
      <c r="AA753" s="1">
        <f>SEARCH("(",Sheet7!A753,1)</f>
        <v>10</v>
      </c>
      <c r="AB753" s="1">
        <f>SEARCH(")",Sheet7!A753,1)</f>
        <v>16</v>
      </c>
      <c r="AC753" s="1" t="str">
        <f>MID(Sheet7!A753,SEARCH("(",Sheet7!A753,1)+1,SEARCH(")",Sheet7!A753,1)-SEARCH("(",Sheet7!A753,1)-1)</f>
        <v>India</v>
      </c>
      <c r="AD753" s="1">
        <f>SEARCH(" ",Sheet7!A753,1)</f>
        <v>2</v>
      </c>
      <c r="AE753" s="1" t="str">
        <f>LEFT(Sheet7!A753,SEARCH(" ",Sheet7!A753,1)-1)</f>
        <v>R</v>
      </c>
      <c r="AF753" s="1" t="str">
        <f>MID(Sheet7!A753,SEARCH(" ",Sheet7!A753,1)+1,SEARCH("(",Sheet7!A753,1)-SEARCH(" ",Sheet7!A753,1)-2)</f>
        <v>Dravid</v>
      </c>
      <c r="AG753" s="1">
        <f t="shared" si="135"/>
        <v>6</v>
      </c>
      <c r="AH753" s="1" t="str">
        <f t="shared" si="136"/>
        <v>DRAVID</v>
      </c>
      <c r="AI753" s="1" t="e">
        <f t="shared" si="130"/>
        <v>#N/A</v>
      </c>
    </row>
    <row r="754" spans="1:35" x14ac:dyDescent="0.3">
      <c r="A754" s="1">
        <v>753</v>
      </c>
      <c r="B754" s="2">
        <v>38447</v>
      </c>
      <c r="C754" t="s">
        <v>217</v>
      </c>
      <c r="D754" s="1">
        <v>148</v>
      </c>
      <c r="E754" s="1" t="s">
        <v>432</v>
      </c>
      <c r="F754" s="1">
        <v>155</v>
      </c>
      <c r="H754" s="1">
        <v>123</v>
      </c>
      <c r="I754" s="1">
        <v>15</v>
      </c>
      <c r="J754" s="1">
        <v>4</v>
      </c>
      <c r="K754" s="1">
        <v>120.32</v>
      </c>
      <c r="L754" s="1">
        <v>1</v>
      </c>
      <c r="M754" s="1" t="s">
        <v>9</v>
      </c>
      <c r="N754" s="1" t="s">
        <v>204</v>
      </c>
      <c r="O754" s="1">
        <f t="shared" si="126"/>
        <v>5</v>
      </c>
      <c r="P754" s="1">
        <f t="shared" si="127"/>
        <v>4</v>
      </c>
      <c r="Q754" s="1">
        <f t="shared" si="128"/>
        <v>2005</v>
      </c>
      <c r="R754" s="1">
        <f t="shared" si="129"/>
        <v>3</v>
      </c>
      <c r="S754" s="1" t="str">
        <f t="shared" si="131"/>
        <v>Ok</v>
      </c>
      <c r="T754" s="1" t="str">
        <f t="shared" si="132"/>
        <v>Ok</v>
      </c>
      <c r="U754" s="1" t="b">
        <f t="shared" si="133"/>
        <v>0</v>
      </c>
      <c r="V754" s="1">
        <f t="shared" si="134"/>
        <v>0</v>
      </c>
      <c r="W754" s="1" t="str">
        <f>VLOOKUP(K754,Master!$G$8:$H$12,2,1)</f>
        <v>Ok</v>
      </c>
      <c r="X754" s="1" t="str">
        <f>HLOOKUP(K754,Master!$F$3:$J$4,2,1)</f>
        <v>Ok</v>
      </c>
      <c r="Y754" s="1" t="s">
        <v>737</v>
      </c>
      <c r="Z754" s="1" t="s">
        <v>4</v>
      </c>
      <c r="AA754" s="1">
        <f>SEARCH("(",Sheet7!A754,1)</f>
        <v>10</v>
      </c>
      <c r="AB754" s="1">
        <f>SEARCH(")",Sheet7!A754,1)</f>
        <v>16</v>
      </c>
      <c r="AC754" s="1" t="str">
        <f>MID(Sheet7!A754,SEARCH("(",Sheet7!A754,1)+1,SEARCH(")",Sheet7!A754,1)-SEARCH("(",Sheet7!A754,1)-1)</f>
        <v>India</v>
      </c>
      <c r="AD754" s="1">
        <f>SEARCH(" ",Sheet7!A754,1)</f>
        <v>3</v>
      </c>
      <c r="AE754" s="1" t="str">
        <f>LEFT(Sheet7!A754,SEARCH(" ",Sheet7!A754,1)-1)</f>
        <v>MS</v>
      </c>
      <c r="AF754" s="1" t="str">
        <f>MID(Sheet7!A754,SEARCH(" ",Sheet7!A754,1)+1,SEARCH("(",Sheet7!A754,1)-SEARCH(" ",Sheet7!A754,1)-2)</f>
        <v>Dhoni</v>
      </c>
      <c r="AG754" s="1">
        <f t="shared" si="135"/>
        <v>5</v>
      </c>
      <c r="AH754" s="1" t="str">
        <f t="shared" si="136"/>
        <v>DHONI</v>
      </c>
      <c r="AI754" s="1" t="e">
        <f t="shared" si="130"/>
        <v>#N/A</v>
      </c>
    </row>
    <row r="755" spans="1:35" x14ac:dyDescent="0.3">
      <c r="A755" s="1">
        <v>754</v>
      </c>
      <c r="B755" s="2">
        <v>38451</v>
      </c>
      <c r="C755" t="s">
        <v>151</v>
      </c>
      <c r="D755" s="1">
        <v>101</v>
      </c>
      <c r="E755" s="1" t="s">
        <v>432</v>
      </c>
      <c r="F755" s="1">
        <v>191</v>
      </c>
      <c r="H755" s="1">
        <v>116</v>
      </c>
      <c r="I755" s="1">
        <v>10</v>
      </c>
      <c r="J755" s="1">
        <v>0</v>
      </c>
      <c r="K755" s="1">
        <v>87.06</v>
      </c>
      <c r="L755" s="1">
        <v>1</v>
      </c>
      <c r="M755" s="1" t="s">
        <v>4</v>
      </c>
      <c r="N755" s="1" t="s">
        <v>232</v>
      </c>
      <c r="O755" s="1">
        <f t="shared" si="126"/>
        <v>9</v>
      </c>
      <c r="P755" s="1">
        <f t="shared" si="127"/>
        <v>4</v>
      </c>
      <c r="Q755" s="1">
        <f t="shared" si="128"/>
        <v>2005</v>
      </c>
      <c r="R755" s="1">
        <f t="shared" si="129"/>
        <v>7</v>
      </c>
      <c r="S755" s="1" t="str">
        <f t="shared" si="131"/>
        <v>Slow</v>
      </c>
      <c r="T755" s="1" t="str">
        <f t="shared" si="132"/>
        <v>Ok</v>
      </c>
      <c r="U755" s="1" t="b">
        <f t="shared" si="133"/>
        <v>0</v>
      </c>
      <c r="V755" s="1">
        <f t="shared" si="134"/>
        <v>0</v>
      </c>
      <c r="W755" s="1" t="str">
        <f>VLOOKUP(K755,Master!$G$8:$H$12,2,1)</f>
        <v>Slow</v>
      </c>
      <c r="X755" s="1" t="str">
        <f>HLOOKUP(K755,Master!$F$3:$J$4,2,1)</f>
        <v>Slow</v>
      </c>
      <c r="Y755" s="1" t="s">
        <v>733</v>
      </c>
      <c r="Z755" s="1" t="s">
        <v>833</v>
      </c>
      <c r="AA755" s="1">
        <f>SEARCH("(",Sheet7!A755,1)</f>
        <v>13</v>
      </c>
      <c r="AB755" s="1">
        <f>SEARCH(")",Sheet7!A755,1)</f>
        <v>17</v>
      </c>
      <c r="AC755" s="1" t="str">
        <f>MID(Sheet7!A755,SEARCH("(",Sheet7!A755,1)+1,SEARCH(")",Sheet7!A755,1)-SEARCH("(",Sheet7!A755,1)-1)</f>
        <v>Pak</v>
      </c>
      <c r="AD755" s="1">
        <f>SEARCH(" ",Sheet7!A755,1)</f>
        <v>7</v>
      </c>
      <c r="AE755" s="1" t="str">
        <f>LEFT(Sheet7!A755,SEARCH(" ",Sheet7!A755,1)-1)</f>
        <v>Salman</v>
      </c>
      <c r="AF755" s="1" t="str">
        <f>MID(Sheet7!A755,SEARCH(" ",Sheet7!A755,1)+1,SEARCH("(",Sheet7!A755,1)-SEARCH(" ",Sheet7!A755,1)-2)</f>
        <v>Butt</v>
      </c>
      <c r="AG755" s="1">
        <f t="shared" si="135"/>
        <v>4</v>
      </c>
      <c r="AH755" s="1" t="str">
        <f t="shared" si="136"/>
        <v>BUTT</v>
      </c>
      <c r="AI755" s="1" t="str">
        <f t="shared" si="130"/>
        <v>Salman Butt belongs to Pakistan</v>
      </c>
    </row>
    <row r="756" spans="1:35" x14ac:dyDescent="0.3">
      <c r="A756" s="1">
        <v>755</v>
      </c>
      <c r="B756" s="2">
        <v>38454</v>
      </c>
      <c r="C756" t="s">
        <v>60</v>
      </c>
      <c r="D756" s="1">
        <v>123</v>
      </c>
      <c r="E756" s="1" t="s">
        <v>432</v>
      </c>
      <c r="F756" s="1">
        <v>192</v>
      </c>
      <c r="H756" s="1">
        <v>130</v>
      </c>
      <c r="I756" s="1">
        <v>12</v>
      </c>
      <c r="J756" s="1">
        <v>2</v>
      </c>
      <c r="K756" s="1">
        <v>94.61</v>
      </c>
      <c r="L756" s="1">
        <v>1</v>
      </c>
      <c r="M756" s="1" t="s">
        <v>9</v>
      </c>
      <c r="N756" s="1" t="s">
        <v>241</v>
      </c>
      <c r="O756" s="1">
        <f t="shared" si="126"/>
        <v>12</v>
      </c>
      <c r="P756" s="1">
        <f t="shared" si="127"/>
        <v>4</v>
      </c>
      <c r="Q756" s="1">
        <f t="shared" si="128"/>
        <v>2005</v>
      </c>
      <c r="R756" s="1">
        <f t="shared" si="129"/>
        <v>3</v>
      </c>
      <c r="S756" s="1" t="str">
        <f t="shared" si="131"/>
        <v>Slow</v>
      </c>
      <c r="T756" s="1" t="str">
        <f t="shared" si="132"/>
        <v>Ok</v>
      </c>
      <c r="U756" s="1" t="b">
        <f t="shared" si="133"/>
        <v>0</v>
      </c>
      <c r="V756" s="1">
        <f t="shared" si="134"/>
        <v>0</v>
      </c>
      <c r="W756" s="1" t="str">
        <f>VLOOKUP(K756,Master!$G$8:$H$12,2,1)</f>
        <v>Slow</v>
      </c>
      <c r="X756" s="1" t="str">
        <f>HLOOKUP(K756,Master!$F$3:$J$4,2,1)</f>
        <v>Slow</v>
      </c>
      <c r="Y756" s="1" t="s">
        <v>635</v>
      </c>
      <c r="Z756" s="1" t="s">
        <v>4</v>
      </c>
      <c r="AA756" s="1">
        <f>SEARCH("(",Sheet7!A756,1)</f>
        <v>14</v>
      </c>
      <c r="AB756" s="1">
        <f>SEARCH(")",Sheet7!A756,1)</f>
        <v>20</v>
      </c>
      <c r="AC756" s="1" t="str">
        <f>MID(Sheet7!A756,SEARCH("(",Sheet7!A756,1)+1,SEARCH(")",Sheet7!A756,1)-SEARCH("(",Sheet7!A756,1)-1)</f>
        <v>India</v>
      </c>
      <c r="AD756" s="1">
        <f>SEARCH(" ",Sheet7!A756,1)</f>
        <v>3</v>
      </c>
      <c r="AE756" s="1" t="str">
        <f>LEFT(Sheet7!A756,SEARCH(" ",Sheet7!A756,1)-1)</f>
        <v>SR</v>
      </c>
      <c r="AF756" s="1" t="str">
        <f>MID(Sheet7!A756,SEARCH(" ",Sheet7!A756,1)+1,SEARCH("(",Sheet7!A756,1)-SEARCH(" ",Sheet7!A756,1)-2)</f>
        <v>Tendulkar</v>
      </c>
      <c r="AG756" s="1">
        <f t="shared" si="135"/>
        <v>9</v>
      </c>
      <c r="AH756" s="1" t="str">
        <f t="shared" si="136"/>
        <v>TENDULKAR</v>
      </c>
      <c r="AI756" s="1" t="e">
        <f t="shared" si="130"/>
        <v>#N/A</v>
      </c>
    </row>
    <row r="757" spans="1:35" x14ac:dyDescent="0.3">
      <c r="A757" s="1">
        <v>756</v>
      </c>
      <c r="B757" s="2">
        <v>38457</v>
      </c>
      <c r="C757" t="s">
        <v>289</v>
      </c>
      <c r="D757" s="1">
        <v>102</v>
      </c>
      <c r="E757" s="1" t="s">
        <v>432</v>
      </c>
      <c r="F757" s="1">
        <v>76</v>
      </c>
      <c r="H757" s="1">
        <v>46</v>
      </c>
      <c r="I757" s="1">
        <v>10</v>
      </c>
      <c r="J757" s="1">
        <v>9</v>
      </c>
      <c r="K757" s="1">
        <v>221.73</v>
      </c>
      <c r="L757" s="1">
        <v>2</v>
      </c>
      <c r="M757" s="1" t="s">
        <v>4</v>
      </c>
      <c r="N757" s="1" t="s">
        <v>276</v>
      </c>
      <c r="O757" s="1">
        <f t="shared" si="126"/>
        <v>15</v>
      </c>
      <c r="P757" s="1">
        <f t="shared" si="127"/>
        <v>4</v>
      </c>
      <c r="Q757" s="1">
        <f t="shared" si="128"/>
        <v>2005</v>
      </c>
      <c r="R757" s="1">
        <f t="shared" si="129"/>
        <v>6</v>
      </c>
      <c r="S757" s="1" t="str">
        <f t="shared" si="131"/>
        <v>Excellent</v>
      </c>
      <c r="T757" s="1" t="str">
        <f t="shared" si="132"/>
        <v>Ok</v>
      </c>
      <c r="U757" s="1" t="b">
        <f t="shared" si="133"/>
        <v>1</v>
      </c>
      <c r="V757" s="1">
        <f t="shared" si="134"/>
        <v>2</v>
      </c>
      <c r="W757" s="1" t="str">
        <f>VLOOKUP(K757,Master!$G$8:$H$12,2,1)</f>
        <v>Excellent</v>
      </c>
      <c r="X757" s="1" t="str">
        <f>HLOOKUP(K757,Master!$F$3:$J$4,2,1)</f>
        <v>Excellent</v>
      </c>
      <c r="Y757" s="1" t="s">
        <v>659</v>
      </c>
      <c r="Z757" s="1" t="s">
        <v>833</v>
      </c>
      <c r="AA757" s="1">
        <f>SEARCH("(",Sheet7!A757,1)</f>
        <v>15</v>
      </c>
      <c r="AB757" s="1">
        <f>SEARCH(")",Sheet7!A757,1)</f>
        <v>19</v>
      </c>
      <c r="AC757" s="1" t="str">
        <f>MID(Sheet7!A757,SEARCH("(",Sheet7!A757,1)+1,SEARCH(")",Sheet7!A757,1)-SEARCH("(",Sheet7!A757,1)-1)</f>
        <v>Pak</v>
      </c>
      <c r="AD757" s="1">
        <f>SEARCH(" ",Sheet7!A757,1)</f>
        <v>7</v>
      </c>
      <c r="AE757" s="1" t="str">
        <f>LEFT(Sheet7!A757,SEARCH(" ",Sheet7!A757,1)-1)</f>
        <v>Shahid</v>
      </c>
      <c r="AF757" s="1" t="str">
        <f>MID(Sheet7!A757,SEARCH(" ",Sheet7!A757,1)+1,SEARCH("(",Sheet7!A757,1)-SEARCH(" ",Sheet7!A757,1)-2)</f>
        <v>Afridi</v>
      </c>
      <c r="AG757" s="1">
        <f t="shared" si="135"/>
        <v>6</v>
      </c>
      <c r="AH757" s="1" t="str">
        <f t="shared" si="136"/>
        <v>AFRIDI</v>
      </c>
      <c r="AI757" s="1" t="str">
        <f t="shared" si="130"/>
        <v>Shahid Afridi belongs to Pakistan</v>
      </c>
    </row>
    <row r="758" spans="1:35" x14ac:dyDescent="0.3">
      <c r="A758" s="1">
        <v>757</v>
      </c>
      <c r="B758" s="2">
        <v>38479</v>
      </c>
      <c r="C758" t="s">
        <v>251</v>
      </c>
      <c r="D758" s="1">
        <v>103</v>
      </c>
      <c r="E758" s="1" t="s">
        <v>432</v>
      </c>
      <c r="F758" s="1">
        <v>152</v>
      </c>
      <c r="H758" s="1">
        <v>102</v>
      </c>
      <c r="I758" s="1">
        <v>13</v>
      </c>
      <c r="J758" s="1">
        <v>0</v>
      </c>
      <c r="K758" s="1">
        <v>100.98</v>
      </c>
      <c r="L758" s="1">
        <v>2</v>
      </c>
      <c r="M758" s="1" t="s">
        <v>11</v>
      </c>
      <c r="N758" s="1" t="s">
        <v>37</v>
      </c>
      <c r="O758" s="1">
        <f t="shared" si="126"/>
        <v>7</v>
      </c>
      <c r="P758" s="1">
        <f t="shared" si="127"/>
        <v>5</v>
      </c>
      <c r="Q758" s="1">
        <f t="shared" si="128"/>
        <v>2005</v>
      </c>
      <c r="R758" s="1">
        <f t="shared" si="129"/>
        <v>7</v>
      </c>
      <c r="S758" s="1" t="str">
        <f t="shared" si="131"/>
        <v>Ok</v>
      </c>
      <c r="T758" s="1" t="str">
        <f t="shared" si="132"/>
        <v>Ok</v>
      </c>
      <c r="U758" s="1" t="b">
        <f t="shared" si="133"/>
        <v>0</v>
      </c>
      <c r="V758" s="1">
        <f t="shared" si="134"/>
        <v>0</v>
      </c>
      <c r="W758" s="1" t="str">
        <f>VLOOKUP(K758,Master!$G$8:$H$12,2,1)</f>
        <v>Ok</v>
      </c>
      <c r="X758" s="1" t="str">
        <f>HLOOKUP(K758,Master!$F$3:$J$4,2,1)</f>
        <v>Ok</v>
      </c>
      <c r="Y758" s="1" t="s">
        <v>736</v>
      </c>
      <c r="Z758" s="1" t="s">
        <v>837</v>
      </c>
      <c r="AA758" s="1">
        <f>SEARCH("(",Sheet7!A758,1)</f>
        <v>10</v>
      </c>
      <c r="AB758" s="1">
        <f>SEARCH(")",Sheet7!A758,1)</f>
        <v>13</v>
      </c>
      <c r="AC758" s="1" t="str">
        <f>MID(Sheet7!A758,SEARCH("(",Sheet7!A758,1)+1,SEARCH(")",Sheet7!A758,1)-SEARCH("(",Sheet7!A758,1)-1)</f>
        <v>SA</v>
      </c>
      <c r="AD758" s="1">
        <f>SEARCH(" ",Sheet7!A758,1)</f>
        <v>3</v>
      </c>
      <c r="AE758" s="1" t="str">
        <f>LEFT(Sheet7!A758,SEARCH(" ",Sheet7!A758,1)-1)</f>
        <v>GC</v>
      </c>
      <c r="AF758" s="1" t="str">
        <f>MID(Sheet7!A758,SEARCH(" ",Sheet7!A758,1)+1,SEARCH("(",Sheet7!A758,1)-SEARCH(" ",Sheet7!A758,1)-2)</f>
        <v>Smith</v>
      </c>
      <c r="AG758" s="1">
        <f t="shared" si="135"/>
        <v>5</v>
      </c>
      <c r="AH758" s="1" t="str">
        <f t="shared" si="136"/>
        <v>SMITH</v>
      </c>
      <c r="AI758" s="1" t="e">
        <f t="shared" si="130"/>
        <v>#N/A</v>
      </c>
    </row>
    <row r="759" spans="1:35" x14ac:dyDescent="0.3">
      <c r="A759" s="1">
        <v>758</v>
      </c>
      <c r="B759" s="2">
        <v>38483</v>
      </c>
      <c r="C759" t="s">
        <v>229</v>
      </c>
      <c r="D759" s="1">
        <v>132</v>
      </c>
      <c r="E759" s="1" t="s">
        <v>432</v>
      </c>
      <c r="F759" s="1">
        <v>219</v>
      </c>
      <c r="H759" s="1">
        <v>152</v>
      </c>
      <c r="I759" s="1">
        <v>7</v>
      </c>
      <c r="J759" s="1">
        <v>2</v>
      </c>
      <c r="K759" s="1">
        <v>86.84</v>
      </c>
      <c r="L759" s="1">
        <v>2</v>
      </c>
      <c r="M759" s="1" t="s">
        <v>15</v>
      </c>
      <c r="N759" s="1" t="s">
        <v>198</v>
      </c>
      <c r="O759" s="1">
        <f t="shared" si="126"/>
        <v>11</v>
      </c>
      <c r="P759" s="1">
        <f t="shared" si="127"/>
        <v>5</v>
      </c>
      <c r="Q759" s="1">
        <f t="shared" si="128"/>
        <v>2005</v>
      </c>
      <c r="R759" s="1">
        <f t="shared" si="129"/>
        <v>4</v>
      </c>
      <c r="S759" s="1" t="str">
        <f t="shared" si="131"/>
        <v>Slow</v>
      </c>
      <c r="T759" s="1" t="str">
        <f t="shared" si="132"/>
        <v>Ok</v>
      </c>
      <c r="U759" s="1" t="b">
        <f t="shared" si="133"/>
        <v>0</v>
      </c>
      <c r="V759" s="1">
        <f t="shared" si="134"/>
        <v>0</v>
      </c>
      <c r="W759" s="1" t="str">
        <f>VLOOKUP(K759,Master!$G$8:$H$12,2,1)</f>
        <v>Slow</v>
      </c>
      <c r="X759" s="1" t="str">
        <f>HLOOKUP(K759,Master!$F$3:$J$4,2,1)</f>
        <v>Slow</v>
      </c>
      <c r="Y759" s="1" t="s">
        <v>703</v>
      </c>
      <c r="Z759" s="1" t="s">
        <v>831</v>
      </c>
      <c r="AA759" s="1">
        <f>SEARCH("(",Sheet7!A759,1)</f>
        <v>10</v>
      </c>
      <c r="AB759" s="1">
        <f>SEARCH(")",Sheet7!A759,1)</f>
        <v>13</v>
      </c>
      <c r="AC759" s="1" t="str">
        <f>MID(Sheet7!A759,SEARCH("(",Sheet7!A759,1)+1,SEARCH(")",Sheet7!A759,1)-SEARCH("(",Sheet7!A759,1)-1)</f>
        <v>WI</v>
      </c>
      <c r="AD759" s="1">
        <f>SEARCH(" ",Sheet7!A759,1)</f>
        <v>3</v>
      </c>
      <c r="AE759" s="1" t="str">
        <f>LEFT(Sheet7!A759,SEARCH(" ",Sheet7!A759,1)-1)</f>
        <v>CH</v>
      </c>
      <c r="AF759" s="1" t="str">
        <f>MID(Sheet7!A759,SEARCH(" ",Sheet7!A759,1)+1,SEARCH("(",Sheet7!A759,1)-SEARCH(" ",Sheet7!A759,1)-2)</f>
        <v>Gayle</v>
      </c>
      <c r="AG759" s="1">
        <f t="shared" si="135"/>
        <v>5</v>
      </c>
      <c r="AH759" s="1" t="str">
        <f t="shared" si="136"/>
        <v>GAYLE</v>
      </c>
      <c r="AI759" s="1" t="str">
        <f t="shared" si="130"/>
        <v>CH Gayle belongs to West Indies</v>
      </c>
    </row>
    <row r="760" spans="1:35" x14ac:dyDescent="0.3">
      <c r="A760" s="1">
        <v>759</v>
      </c>
      <c r="B760" s="2">
        <v>38483</v>
      </c>
      <c r="C760" t="s">
        <v>286</v>
      </c>
      <c r="D760" s="1">
        <v>123</v>
      </c>
      <c r="E760" s="1" t="s">
        <v>432</v>
      </c>
      <c r="F760" s="1">
        <v>184</v>
      </c>
      <c r="H760" s="1">
        <v>129</v>
      </c>
      <c r="I760" s="1">
        <v>12</v>
      </c>
      <c r="J760" s="1">
        <v>0</v>
      </c>
      <c r="K760" s="1">
        <v>95.34</v>
      </c>
      <c r="L760" s="1">
        <v>1</v>
      </c>
      <c r="M760" s="1" t="s">
        <v>11</v>
      </c>
      <c r="N760" s="1" t="s">
        <v>198</v>
      </c>
      <c r="O760" s="1">
        <f t="shared" si="126"/>
        <v>11</v>
      </c>
      <c r="P760" s="1">
        <f t="shared" si="127"/>
        <v>5</v>
      </c>
      <c r="Q760" s="1">
        <f t="shared" si="128"/>
        <v>2005</v>
      </c>
      <c r="R760" s="1">
        <f t="shared" si="129"/>
        <v>4</v>
      </c>
      <c r="S760" s="1" t="str">
        <f t="shared" si="131"/>
        <v>Slow</v>
      </c>
      <c r="T760" s="1" t="str">
        <f t="shared" si="132"/>
        <v>Ok</v>
      </c>
      <c r="U760" s="1" t="b">
        <f t="shared" si="133"/>
        <v>0</v>
      </c>
      <c r="V760" s="1">
        <f t="shared" si="134"/>
        <v>0</v>
      </c>
      <c r="W760" s="1" t="str">
        <f>VLOOKUP(K760,Master!$G$8:$H$12,2,1)</f>
        <v>Slow</v>
      </c>
      <c r="X760" s="1" t="str">
        <f>HLOOKUP(K760,Master!$F$3:$J$4,2,1)</f>
        <v>Slow</v>
      </c>
      <c r="Y760" s="1" t="s">
        <v>725</v>
      </c>
      <c r="Z760" s="1" t="s">
        <v>837</v>
      </c>
      <c r="AA760" s="1">
        <f>SEARCH("(",Sheet7!A760,1)</f>
        <v>14</v>
      </c>
      <c r="AB760" s="1">
        <f>SEARCH(")",Sheet7!A760,1)</f>
        <v>17</v>
      </c>
      <c r="AC760" s="1" t="str">
        <f>MID(Sheet7!A760,SEARCH("(",Sheet7!A760,1)+1,SEARCH(")",Sheet7!A760,1)-SEARCH("(",Sheet7!A760,1)-1)</f>
        <v>SA</v>
      </c>
      <c r="AD760" s="1">
        <f>SEARCH(" ",Sheet7!A760,1)</f>
        <v>3</v>
      </c>
      <c r="AE760" s="1" t="str">
        <f>LEFT(Sheet7!A760,SEARCH(" ",Sheet7!A760,1)-1)</f>
        <v>HH</v>
      </c>
      <c r="AF760" s="1" t="str">
        <f>MID(Sheet7!A760,SEARCH(" ",Sheet7!A760,1)+1,SEARCH("(",Sheet7!A760,1)-SEARCH(" ",Sheet7!A760,1)-2)</f>
        <v>Dippenaar</v>
      </c>
      <c r="AG760" s="1">
        <f t="shared" si="135"/>
        <v>9</v>
      </c>
      <c r="AH760" s="1" t="str">
        <f t="shared" si="136"/>
        <v>DIPPENAAR</v>
      </c>
      <c r="AI760" s="1" t="e">
        <f t="shared" si="130"/>
        <v>#N/A</v>
      </c>
    </row>
    <row r="761" spans="1:35" x14ac:dyDescent="0.3">
      <c r="A761" s="1">
        <v>760</v>
      </c>
      <c r="B761" s="2">
        <v>38494</v>
      </c>
      <c r="C761" t="s">
        <v>229</v>
      </c>
      <c r="D761" s="1">
        <v>124</v>
      </c>
      <c r="E761" s="1" t="s">
        <v>432</v>
      </c>
      <c r="F761" s="1">
        <v>190</v>
      </c>
      <c r="H761" s="1">
        <v>137</v>
      </c>
      <c r="I761" s="1">
        <v>13</v>
      </c>
      <c r="J761" s="1">
        <v>0</v>
      </c>
      <c r="K761" s="1">
        <v>90.51</v>
      </c>
      <c r="L761" s="1">
        <v>2</v>
      </c>
      <c r="M761" s="1" t="s">
        <v>9</v>
      </c>
      <c r="N761" s="1" t="s">
        <v>272</v>
      </c>
      <c r="O761" s="1">
        <f t="shared" si="126"/>
        <v>22</v>
      </c>
      <c r="P761" s="1">
        <f t="shared" si="127"/>
        <v>5</v>
      </c>
      <c r="Q761" s="1">
        <f t="shared" si="128"/>
        <v>2005</v>
      </c>
      <c r="R761" s="1">
        <f t="shared" si="129"/>
        <v>1</v>
      </c>
      <c r="S761" s="1" t="str">
        <f t="shared" si="131"/>
        <v>Slow</v>
      </c>
      <c r="T761" s="1" t="str">
        <f t="shared" si="132"/>
        <v>Ok</v>
      </c>
      <c r="U761" s="1" t="b">
        <f t="shared" si="133"/>
        <v>0</v>
      </c>
      <c r="V761" s="1">
        <f t="shared" si="134"/>
        <v>0</v>
      </c>
      <c r="W761" s="1" t="str">
        <f>VLOOKUP(K761,Master!$G$8:$H$12,2,1)</f>
        <v>Slow</v>
      </c>
      <c r="X761" s="1" t="str">
        <f>HLOOKUP(K761,Master!$F$3:$J$4,2,1)</f>
        <v>Slow</v>
      </c>
      <c r="Y761" s="1" t="s">
        <v>703</v>
      </c>
      <c r="Z761" s="1" t="s">
        <v>831</v>
      </c>
      <c r="AA761" s="1">
        <f>SEARCH("(",Sheet7!A761,1)</f>
        <v>10</v>
      </c>
      <c r="AB761" s="1">
        <f>SEARCH(")",Sheet7!A761,1)</f>
        <v>13</v>
      </c>
      <c r="AC761" s="1" t="str">
        <f>MID(Sheet7!A761,SEARCH("(",Sheet7!A761,1)+1,SEARCH(")",Sheet7!A761,1)-SEARCH("(",Sheet7!A761,1)-1)</f>
        <v>WI</v>
      </c>
      <c r="AD761" s="1">
        <f>SEARCH(" ",Sheet7!A761,1)</f>
        <v>3</v>
      </c>
      <c r="AE761" s="1" t="str">
        <f>LEFT(Sheet7!A761,SEARCH(" ",Sheet7!A761,1)-1)</f>
        <v>CH</v>
      </c>
      <c r="AF761" s="1" t="str">
        <f>MID(Sheet7!A761,SEARCH(" ",Sheet7!A761,1)+1,SEARCH("(",Sheet7!A761,1)-SEARCH(" ",Sheet7!A761,1)-2)</f>
        <v>Gayle</v>
      </c>
      <c r="AG761" s="1">
        <f t="shared" si="135"/>
        <v>5</v>
      </c>
      <c r="AH761" s="1" t="str">
        <f t="shared" si="136"/>
        <v>GAYLE</v>
      </c>
      <c r="AI761" s="1" t="str">
        <f t="shared" si="130"/>
        <v>CH Gayle belongs to West Indies</v>
      </c>
    </row>
    <row r="762" spans="1:35" x14ac:dyDescent="0.3">
      <c r="A762" s="1">
        <v>761</v>
      </c>
      <c r="B762" s="2">
        <v>38519</v>
      </c>
      <c r="C762" t="s">
        <v>110</v>
      </c>
      <c r="D762" s="1">
        <v>100</v>
      </c>
      <c r="E762" s="1" t="s">
        <v>430</v>
      </c>
      <c r="F762" s="1">
        <v>103</v>
      </c>
      <c r="H762" s="1">
        <v>76</v>
      </c>
      <c r="I762" s="1">
        <v>16</v>
      </c>
      <c r="J762" s="1">
        <v>0</v>
      </c>
      <c r="K762" s="1">
        <v>131.57</v>
      </c>
      <c r="L762" s="1">
        <v>2</v>
      </c>
      <c r="M762" s="1" t="s">
        <v>47</v>
      </c>
      <c r="N762" s="1" t="s">
        <v>208</v>
      </c>
      <c r="O762" s="1">
        <f t="shared" si="126"/>
        <v>16</v>
      </c>
      <c r="P762" s="1">
        <f t="shared" si="127"/>
        <v>6</v>
      </c>
      <c r="Q762" s="1">
        <f t="shared" si="128"/>
        <v>2005</v>
      </c>
      <c r="R762" s="1">
        <f t="shared" si="129"/>
        <v>5</v>
      </c>
      <c r="S762" s="1" t="str">
        <f t="shared" si="131"/>
        <v>Ok</v>
      </c>
      <c r="T762" s="1" t="str">
        <f t="shared" si="132"/>
        <v>Ok</v>
      </c>
      <c r="U762" s="1" t="b">
        <f t="shared" si="133"/>
        <v>0</v>
      </c>
      <c r="V762" s="1">
        <f t="shared" si="134"/>
        <v>0</v>
      </c>
      <c r="W762" s="1" t="str">
        <f>VLOOKUP(K762,Master!$G$8:$H$12,2,1)</f>
        <v>Ok</v>
      </c>
      <c r="X762" s="1" t="str">
        <f>HLOOKUP(K762,Master!$F$3:$J$4,2,1)</f>
        <v>Ok</v>
      </c>
      <c r="Y762" s="1" t="s">
        <v>701</v>
      </c>
      <c r="Z762" s="1" t="s">
        <v>830</v>
      </c>
      <c r="AA762" s="1">
        <f>SEARCH("(",Sheet7!A762,1)</f>
        <v>16</v>
      </c>
      <c r="AB762" s="1">
        <f>SEARCH(")",Sheet7!A762,1)</f>
        <v>20</v>
      </c>
      <c r="AC762" s="1" t="str">
        <f>MID(Sheet7!A762,SEARCH("(",Sheet7!A762,1)+1,SEARCH(")",Sheet7!A762,1)-SEARCH("(",Sheet7!A762,1)-1)</f>
        <v>Eng</v>
      </c>
      <c r="AD762" s="1">
        <f>SEARCH(" ",Sheet7!A762,1)</f>
        <v>3</v>
      </c>
      <c r="AE762" s="1" t="str">
        <f>LEFT(Sheet7!A762,SEARCH(" ",Sheet7!A762,1)-1)</f>
        <v>ME</v>
      </c>
      <c r="AF762" s="1" t="str">
        <f>MID(Sheet7!A762,SEARCH(" ",Sheet7!A762,1)+1,SEARCH("(",Sheet7!A762,1)-SEARCH(" ",Sheet7!A762,1)-2)</f>
        <v>Trescothick</v>
      </c>
      <c r="AG762" s="1">
        <f t="shared" si="135"/>
        <v>11</v>
      </c>
      <c r="AH762" s="1" t="str">
        <f t="shared" si="136"/>
        <v>TRESCOTHICK</v>
      </c>
      <c r="AI762" s="1" t="str">
        <f t="shared" si="130"/>
        <v>ME Trescothick belongs to England</v>
      </c>
    </row>
    <row r="763" spans="1:35" x14ac:dyDescent="0.3">
      <c r="A763" s="1">
        <v>762</v>
      </c>
      <c r="B763" s="2">
        <v>38521</v>
      </c>
      <c r="C763" t="s">
        <v>368</v>
      </c>
      <c r="D763" s="1">
        <v>100</v>
      </c>
      <c r="E763" s="1" t="s">
        <v>432</v>
      </c>
      <c r="F763" s="1">
        <v>118</v>
      </c>
      <c r="H763" s="1">
        <v>101</v>
      </c>
      <c r="I763" s="1">
        <v>11</v>
      </c>
      <c r="J763" s="1">
        <v>0</v>
      </c>
      <c r="K763" s="1">
        <v>99</v>
      </c>
      <c r="L763" s="1">
        <v>2</v>
      </c>
      <c r="M763" s="1" t="s">
        <v>18</v>
      </c>
      <c r="N763" s="1" t="s">
        <v>385</v>
      </c>
      <c r="O763" s="1">
        <f t="shared" si="126"/>
        <v>18</v>
      </c>
      <c r="P763" s="1">
        <f t="shared" si="127"/>
        <v>6</v>
      </c>
      <c r="Q763" s="1">
        <f t="shared" si="128"/>
        <v>2005</v>
      </c>
      <c r="R763" s="1">
        <f t="shared" si="129"/>
        <v>7</v>
      </c>
      <c r="S763" s="1" t="str">
        <f t="shared" si="131"/>
        <v>Slow</v>
      </c>
      <c r="T763" s="1" t="str">
        <f t="shared" si="132"/>
        <v>Ok</v>
      </c>
      <c r="U763" s="1" t="b">
        <f t="shared" si="133"/>
        <v>0</v>
      </c>
      <c r="V763" s="1">
        <f t="shared" si="134"/>
        <v>0</v>
      </c>
      <c r="W763" s="1" t="str">
        <f>VLOOKUP(K763,Master!$G$8:$H$12,2,1)</f>
        <v>Slow</v>
      </c>
      <c r="X763" s="1" t="str">
        <f>HLOOKUP(K763,Master!$F$3:$J$4,2,1)</f>
        <v>Slow</v>
      </c>
      <c r="Y763" s="1" t="s">
        <v>738</v>
      </c>
      <c r="Z763" s="1" t="s">
        <v>838</v>
      </c>
      <c r="AA763" s="1">
        <f>SEARCH("(",Sheet7!A763,1)</f>
        <v>19</v>
      </c>
      <c r="AB763" s="1">
        <f>SEARCH(")",Sheet7!A763,1)</f>
        <v>23</v>
      </c>
      <c r="AC763" s="1" t="str">
        <f>MID(Sheet7!A763,SEARCH("(",Sheet7!A763,1)+1,SEARCH(")",Sheet7!A763,1)-SEARCH("(",Sheet7!A763,1)-1)</f>
        <v>Ban</v>
      </c>
      <c r="AD763" s="1">
        <f>SEARCH(" ",Sheet7!A763,1)</f>
        <v>9</v>
      </c>
      <c r="AE763" s="1" t="str">
        <f>LEFT(Sheet7!A763,SEARCH(" ",Sheet7!A763,1)-1)</f>
        <v>Mohammad</v>
      </c>
      <c r="AF763" s="1" t="str">
        <f>MID(Sheet7!A763,SEARCH(" ",Sheet7!A763,1)+1,SEARCH("(",Sheet7!A763,1)-SEARCH(" ",Sheet7!A763,1)-2)</f>
        <v>Ashraful</v>
      </c>
      <c r="AG763" s="1">
        <f t="shared" si="135"/>
        <v>8</v>
      </c>
      <c r="AH763" s="1" t="str">
        <f t="shared" si="136"/>
        <v>ASHRAFUL</v>
      </c>
      <c r="AI763" s="1" t="e">
        <f t="shared" si="130"/>
        <v>#N/A</v>
      </c>
    </row>
    <row r="764" spans="1:35" x14ac:dyDescent="0.3">
      <c r="A764" s="1">
        <v>763</v>
      </c>
      <c r="B764" s="2">
        <v>38524</v>
      </c>
      <c r="C764" t="s">
        <v>112</v>
      </c>
      <c r="D764" s="1">
        <v>152</v>
      </c>
      <c r="E764" s="1" t="s">
        <v>432</v>
      </c>
      <c r="F764" s="1">
        <v>207</v>
      </c>
      <c r="H764" s="1">
        <v>128</v>
      </c>
      <c r="I764" s="1">
        <v>19</v>
      </c>
      <c r="J764" s="1">
        <v>0</v>
      </c>
      <c r="K764" s="1">
        <v>118.75</v>
      </c>
      <c r="L764" s="1">
        <v>1</v>
      </c>
      <c r="M764" s="1" t="s">
        <v>47</v>
      </c>
      <c r="N764" s="1" t="s">
        <v>53</v>
      </c>
      <c r="O764" s="1">
        <f t="shared" si="126"/>
        <v>21</v>
      </c>
      <c r="P764" s="1">
        <f t="shared" si="127"/>
        <v>6</v>
      </c>
      <c r="Q764" s="1">
        <f t="shared" si="128"/>
        <v>2005</v>
      </c>
      <c r="R764" s="1">
        <f t="shared" si="129"/>
        <v>3</v>
      </c>
      <c r="S764" s="1" t="str">
        <f t="shared" si="131"/>
        <v>Ok</v>
      </c>
      <c r="T764" s="1" t="str">
        <f t="shared" si="132"/>
        <v>Ok</v>
      </c>
      <c r="U764" s="1" t="b">
        <f t="shared" si="133"/>
        <v>0</v>
      </c>
      <c r="V764" s="1">
        <f t="shared" si="134"/>
        <v>0</v>
      </c>
      <c r="W764" s="1" t="str">
        <f>VLOOKUP(K764,Master!$G$8:$H$12,2,1)</f>
        <v>Ok</v>
      </c>
      <c r="X764" s="1" t="str">
        <f>HLOOKUP(K764,Master!$F$3:$J$4,2,1)</f>
        <v>Ok</v>
      </c>
      <c r="Y764" s="1" t="s">
        <v>731</v>
      </c>
      <c r="Z764" s="1" t="s">
        <v>830</v>
      </c>
      <c r="AA764" s="1">
        <f>SEARCH("(",Sheet7!A764,1)</f>
        <v>12</v>
      </c>
      <c r="AB764" s="1">
        <f>SEARCH(")",Sheet7!A764,1)</f>
        <v>16</v>
      </c>
      <c r="AC764" s="1" t="str">
        <f>MID(Sheet7!A764,SEARCH("(",Sheet7!A764,1)+1,SEARCH(")",Sheet7!A764,1)-SEARCH("(",Sheet7!A764,1)-1)</f>
        <v>Eng</v>
      </c>
      <c r="AD764" s="1">
        <f>SEARCH(" ",Sheet7!A764,1)</f>
        <v>3</v>
      </c>
      <c r="AE764" s="1" t="str">
        <f>LEFT(Sheet7!A764,SEARCH(" ",Sheet7!A764,1)-1)</f>
        <v>AJ</v>
      </c>
      <c r="AF764" s="1" t="str">
        <f>MID(Sheet7!A764,SEARCH(" ",Sheet7!A764,1)+1,SEARCH("(",Sheet7!A764,1)-SEARCH(" ",Sheet7!A764,1)-2)</f>
        <v>Strauss</v>
      </c>
      <c r="AG764" s="1">
        <f t="shared" si="135"/>
        <v>7</v>
      </c>
      <c r="AH764" s="1" t="str">
        <f t="shared" si="136"/>
        <v>STRAUSS</v>
      </c>
      <c r="AI764" s="1" t="str">
        <f t="shared" si="130"/>
        <v>AJ Strauss belongs to England</v>
      </c>
    </row>
    <row r="765" spans="1:35" x14ac:dyDescent="0.3">
      <c r="A765" s="1">
        <v>764</v>
      </c>
      <c r="B765" s="2">
        <v>38524</v>
      </c>
      <c r="C765" t="s">
        <v>98</v>
      </c>
      <c r="D765" s="1">
        <v>112</v>
      </c>
      <c r="E765" s="1" t="s">
        <v>430</v>
      </c>
      <c r="F765" s="1">
        <v>96</v>
      </c>
      <c r="H765" s="1">
        <v>86</v>
      </c>
      <c r="I765" s="1">
        <v>10</v>
      </c>
      <c r="J765" s="1">
        <v>5</v>
      </c>
      <c r="K765" s="1">
        <v>130.22999999999999</v>
      </c>
      <c r="L765" s="1">
        <v>1</v>
      </c>
      <c r="M765" s="1" t="s">
        <v>47</v>
      </c>
      <c r="N765" s="1" t="s">
        <v>53</v>
      </c>
      <c r="O765" s="1">
        <f t="shared" si="126"/>
        <v>21</v>
      </c>
      <c r="P765" s="1">
        <f t="shared" si="127"/>
        <v>6</v>
      </c>
      <c r="Q765" s="1">
        <f t="shared" si="128"/>
        <v>2005</v>
      </c>
      <c r="R765" s="1">
        <f t="shared" si="129"/>
        <v>3</v>
      </c>
      <c r="S765" s="1" t="str">
        <f t="shared" si="131"/>
        <v>Ok</v>
      </c>
      <c r="T765" s="1" t="str">
        <f t="shared" si="132"/>
        <v>Ok</v>
      </c>
      <c r="U765" s="1" t="b">
        <f t="shared" si="133"/>
        <v>0</v>
      </c>
      <c r="V765" s="1">
        <f t="shared" si="134"/>
        <v>0</v>
      </c>
      <c r="W765" s="1" t="str">
        <f>VLOOKUP(K765,Master!$G$8:$H$12,2,1)</f>
        <v>Ok</v>
      </c>
      <c r="X765" s="1" t="str">
        <f>HLOOKUP(K765,Master!$F$3:$J$4,2,1)</f>
        <v>Ok</v>
      </c>
      <c r="Y765" s="1" t="s">
        <v>714</v>
      </c>
      <c r="Z765" s="1" t="s">
        <v>830</v>
      </c>
      <c r="AA765" s="1">
        <f>SEARCH("(",Sheet7!A765,1)</f>
        <v>16</v>
      </c>
      <c r="AB765" s="1">
        <f>SEARCH(")",Sheet7!A765,1)</f>
        <v>20</v>
      </c>
      <c r="AC765" s="1" t="str">
        <f>MID(Sheet7!A765,SEARCH("(",Sheet7!A765,1)+1,SEARCH(")",Sheet7!A765,1)-SEARCH("(",Sheet7!A765,1)-1)</f>
        <v>Eng</v>
      </c>
      <c r="AD765" s="1">
        <f>SEARCH(" ",Sheet7!A765,1)</f>
        <v>3</v>
      </c>
      <c r="AE765" s="1" t="str">
        <f>LEFT(Sheet7!A765,SEARCH(" ",Sheet7!A765,1)-1)</f>
        <v>PD</v>
      </c>
      <c r="AF765" s="1" t="str">
        <f>MID(Sheet7!A765,SEARCH(" ",Sheet7!A765,1)+1,SEARCH("(",Sheet7!A765,1)-SEARCH(" ",Sheet7!A765,1)-2)</f>
        <v>Collingwood</v>
      </c>
      <c r="AG765" s="1">
        <f t="shared" si="135"/>
        <v>11</v>
      </c>
      <c r="AH765" s="1" t="str">
        <f t="shared" si="136"/>
        <v>COLLINGWOOD</v>
      </c>
      <c r="AI765" s="1" t="str">
        <f t="shared" si="130"/>
        <v>PD Collingwood belongs to England</v>
      </c>
    </row>
    <row r="766" spans="1:35" x14ac:dyDescent="0.3">
      <c r="A766" s="1">
        <v>765</v>
      </c>
      <c r="B766" s="2">
        <v>38540</v>
      </c>
      <c r="C766" t="s">
        <v>110</v>
      </c>
      <c r="D766" s="1">
        <v>104</v>
      </c>
      <c r="E766" s="1" t="s">
        <v>430</v>
      </c>
      <c r="F766" s="1">
        <v>197</v>
      </c>
      <c r="H766" s="1">
        <v>134</v>
      </c>
      <c r="I766" s="1">
        <v>8</v>
      </c>
      <c r="J766" s="1">
        <v>1</v>
      </c>
      <c r="K766" s="1">
        <v>77.61</v>
      </c>
      <c r="L766" s="1">
        <v>2</v>
      </c>
      <c r="M766" s="1" t="s">
        <v>18</v>
      </c>
      <c r="N766" s="1" t="s">
        <v>54</v>
      </c>
      <c r="O766" s="1">
        <f t="shared" si="126"/>
        <v>7</v>
      </c>
      <c r="P766" s="1">
        <f t="shared" si="127"/>
        <v>7</v>
      </c>
      <c r="Q766" s="1">
        <f t="shared" si="128"/>
        <v>2005</v>
      </c>
      <c r="R766" s="1">
        <f t="shared" si="129"/>
        <v>5</v>
      </c>
      <c r="S766" s="1" t="str">
        <f t="shared" si="131"/>
        <v>Slow</v>
      </c>
      <c r="T766" s="1" t="str">
        <f t="shared" si="132"/>
        <v>Ok</v>
      </c>
      <c r="U766" s="1" t="b">
        <f t="shared" si="133"/>
        <v>0</v>
      </c>
      <c r="V766" s="1">
        <f t="shared" si="134"/>
        <v>0</v>
      </c>
      <c r="W766" s="1" t="str">
        <f>VLOOKUP(K766,Master!$G$8:$H$12,2,1)</f>
        <v>Slow</v>
      </c>
      <c r="X766" s="1" t="str">
        <f>HLOOKUP(K766,Master!$F$3:$J$4,2,1)</f>
        <v>Slow</v>
      </c>
      <c r="Y766" s="1" t="s">
        <v>701</v>
      </c>
      <c r="Z766" s="1" t="s">
        <v>830</v>
      </c>
      <c r="AA766" s="1">
        <f>SEARCH("(",Sheet7!A766,1)</f>
        <v>16</v>
      </c>
      <c r="AB766" s="1">
        <f>SEARCH(")",Sheet7!A766,1)</f>
        <v>20</v>
      </c>
      <c r="AC766" s="1" t="str">
        <f>MID(Sheet7!A766,SEARCH("(",Sheet7!A766,1)+1,SEARCH(")",Sheet7!A766,1)-SEARCH("(",Sheet7!A766,1)-1)</f>
        <v>Eng</v>
      </c>
      <c r="AD766" s="1">
        <f>SEARCH(" ",Sheet7!A766,1)</f>
        <v>3</v>
      </c>
      <c r="AE766" s="1" t="str">
        <f>LEFT(Sheet7!A766,SEARCH(" ",Sheet7!A766,1)-1)</f>
        <v>ME</v>
      </c>
      <c r="AF766" s="1" t="str">
        <f>MID(Sheet7!A766,SEARCH(" ",Sheet7!A766,1)+1,SEARCH("(",Sheet7!A766,1)-SEARCH(" ",Sheet7!A766,1)-2)</f>
        <v>Trescothick</v>
      </c>
      <c r="AG766" s="1">
        <f t="shared" si="135"/>
        <v>11</v>
      </c>
      <c r="AH766" s="1" t="str">
        <f t="shared" si="136"/>
        <v>TRESCOTHICK</v>
      </c>
      <c r="AI766" s="1" t="str">
        <f t="shared" si="130"/>
        <v>ME Trescothick belongs to England</v>
      </c>
    </row>
    <row r="767" spans="1:35" x14ac:dyDescent="0.3">
      <c r="A767" s="1">
        <v>766</v>
      </c>
      <c r="B767" s="2">
        <v>38543</v>
      </c>
      <c r="C767" t="s">
        <v>225</v>
      </c>
      <c r="D767" s="1">
        <v>111</v>
      </c>
      <c r="E767" s="1" t="s">
        <v>432</v>
      </c>
      <c r="F767" s="1">
        <v>157</v>
      </c>
      <c r="H767" s="1">
        <v>115</v>
      </c>
      <c r="I767" s="1">
        <v>14</v>
      </c>
      <c r="J767" s="1">
        <v>1</v>
      </c>
      <c r="K767" s="1">
        <v>96.52</v>
      </c>
      <c r="L767" s="1">
        <v>2</v>
      </c>
      <c r="M767" s="1" t="s">
        <v>34</v>
      </c>
      <c r="N767" s="1" t="s">
        <v>259</v>
      </c>
      <c r="O767" s="1">
        <f t="shared" si="126"/>
        <v>10</v>
      </c>
      <c r="P767" s="1">
        <f t="shared" si="127"/>
        <v>7</v>
      </c>
      <c r="Q767" s="1">
        <f t="shared" si="128"/>
        <v>2005</v>
      </c>
      <c r="R767" s="1">
        <f t="shared" si="129"/>
        <v>1</v>
      </c>
      <c r="S767" s="1" t="str">
        <f t="shared" si="131"/>
        <v>Slow</v>
      </c>
      <c r="T767" s="1" t="str">
        <f t="shared" si="132"/>
        <v>Ok</v>
      </c>
      <c r="U767" s="1" t="b">
        <f t="shared" si="133"/>
        <v>0</v>
      </c>
      <c r="V767" s="1">
        <f t="shared" si="134"/>
        <v>0</v>
      </c>
      <c r="W767" s="1" t="str">
        <f>VLOOKUP(K767,Master!$G$8:$H$12,2,1)</f>
        <v>Slow</v>
      </c>
      <c r="X767" s="1" t="str">
        <f>HLOOKUP(K767,Master!$F$3:$J$4,2,1)</f>
        <v>Slow</v>
      </c>
      <c r="Y767" s="1" t="s">
        <v>650</v>
      </c>
      <c r="Z767" s="1" t="s">
        <v>834</v>
      </c>
      <c r="AA767" s="1">
        <f>SEARCH("(",Sheet7!A767,1)</f>
        <v>12</v>
      </c>
      <c r="AB767" s="1">
        <f>SEARCH(")",Sheet7!A767,1)</f>
        <v>16</v>
      </c>
      <c r="AC767" s="1" t="str">
        <f>MID(Sheet7!A767,SEARCH("(",Sheet7!A767,1)+1,SEARCH(")",Sheet7!A767,1)-SEARCH("(",Sheet7!A767,1)-1)</f>
        <v>Aus</v>
      </c>
      <c r="AD767" s="1">
        <f>SEARCH(" ",Sheet7!A767,1)</f>
        <v>3</v>
      </c>
      <c r="AE767" s="1" t="str">
        <f>LEFT(Sheet7!A767,SEARCH(" ",Sheet7!A767,1)-1)</f>
        <v>RT</v>
      </c>
      <c r="AF767" s="1" t="str">
        <f>MID(Sheet7!A767,SEARCH(" ",Sheet7!A767,1)+1,SEARCH("(",Sheet7!A767,1)-SEARCH(" ",Sheet7!A767,1)-2)</f>
        <v>Ponting</v>
      </c>
      <c r="AG767" s="1">
        <f t="shared" si="135"/>
        <v>7</v>
      </c>
      <c r="AH767" s="1" t="str">
        <f t="shared" si="136"/>
        <v>PONTING</v>
      </c>
      <c r="AI767" s="1" t="str">
        <f t="shared" si="130"/>
        <v>RT Ponting belongs to Australia</v>
      </c>
    </row>
    <row r="768" spans="1:35" x14ac:dyDescent="0.3">
      <c r="A768" s="1">
        <v>767</v>
      </c>
      <c r="B768" s="2">
        <v>38545</v>
      </c>
      <c r="C768" t="s">
        <v>221</v>
      </c>
      <c r="D768" s="1">
        <v>121</v>
      </c>
      <c r="E768" s="1" t="s">
        <v>430</v>
      </c>
      <c r="F768" s="1">
        <v>160</v>
      </c>
      <c r="H768" s="1">
        <v>101</v>
      </c>
      <c r="I768" s="1">
        <v>17</v>
      </c>
      <c r="J768" s="1">
        <v>2</v>
      </c>
      <c r="K768" s="1">
        <v>119.8</v>
      </c>
      <c r="L768" s="1">
        <v>2</v>
      </c>
      <c r="M768" s="1" t="s">
        <v>34</v>
      </c>
      <c r="N768" s="1" t="s">
        <v>208</v>
      </c>
      <c r="O768" s="1">
        <f t="shared" si="126"/>
        <v>12</v>
      </c>
      <c r="P768" s="1">
        <f t="shared" si="127"/>
        <v>7</v>
      </c>
      <c r="Q768" s="1">
        <f t="shared" si="128"/>
        <v>2005</v>
      </c>
      <c r="R768" s="1">
        <f t="shared" si="129"/>
        <v>3</v>
      </c>
      <c r="S768" s="1" t="str">
        <f t="shared" si="131"/>
        <v>Ok</v>
      </c>
      <c r="T768" s="1" t="str">
        <f t="shared" si="132"/>
        <v>Ok</v>
      </c>
      <c r="U768" s="1" t="b">
        <f t="shared" si="133"/>
        <v>0</v>
      </c>
      <c r="V768" s="1">
        <f t="shared" si="134"/>
        <v>0</v>
      </c>
      <c r="W768" s="1" t="str">
        <f>VLOOKUP(K768,Master!$G$8:$H$12,2,1)</f>
        <v>Ok</v>
      </c>
      <c r="X768" s="1" t="str">
        <f>HLOOKUP(K768,Master!$F$3:$J$4,2,1)</f>
        <v>Ok</v>
      </c>
      <c r="Y768" s="1" t="s">
        <v>673</v>
      </c>
      <c r="Z768" s="1" t="s">
        <v>834</v>
      </c>
      <c r="AA768" s="1">
        <f>SEARCH("(",Sheet7!A768,1)</f>
        <v>14</v>
      </c>
      <c r="AB768" s="1">
        <f>SEARCH(")",Sheet7!A768,1)</f>
        <v>18</v>
      </c>
      <c r="AC768" s="1" t="str">
        <f>MID(Sheet7!A768,SEARCH("(",Sheet7!A768,1)+1,SEARCH(")",Sheet7!A768,1)-SEARCH("(",Sheet7!A768,1)-1)</f>
        <v>Aus</v>
      </c>
      <c r="AD768" s="1">
        <f>SEARCH(" ",Sheet7!A768,1)</f>
        <v>3</v>
      </c>
      <c r="AE768" s="1" t="str">
        <f>LEFT(Sheet7!A768,SEARCH(" ",Sheet7!A768,1)-1)</f>
        <v>AC</v>
      </c>
      <c r="AF768" s="1" t="str">
        <f>MID(Sheet7!A768,SEARCH(" ",Sheet7!A768,1)+1,SEARCH("(",Sheet7!A768,1)-SEARCH(" ",Sheet7!A768,1)-2)</f>
        <v>Gilchrist</v>
      </c>
      <c r="AG768" s="1">
        <f t="shared" si="135"/>
        <v>9</v>
      </c>
      <c r="AH768" s="1" t="str">
        <f t="shared" si="136"/>
        <v>GILCHRIST</v>
      </c>
      <c r="AI768" s="1" t="str">
        <f t="shared" si="130"/>
        <v>AC Gilchrist belongs to Australia</v>
      </c>
    </row>
    <row r="769" spans="1:35" x14ac:dyDescent="0.3">
      <c r="A769" s="1">
        <v>768</v>
      </c>
      <c r="B769" s="2">
        <v>38571</v>
      </c>
      <c r="C769" t="s">
        <v>256</v>
      </c>
      <c r="D769" s="1">
        <v>110</v>
      </c>
      <c r="E769" s="1" t="s">
        <v>432</v>
      </c>
      <c r="F769" s="1">
        <v>149</v>
      </c>
      <c r="H769" s="1">
        <v>114</v>
      </c>
      <c r="I769" s="1">
        <v>11</v>
      </c>
      <c r="J769" s="1">
        <v>1</v>
      </c>
      <c r="K769" s="1">
        <v>96.49</v>
      </c>
      <c r="L769" s="1">
        <v>1</v>
      </c>
      <c r="M769" s="1" t="s">
        <v>11</v>
      </c>
      <c r="N769" s="1" t="s">
        <v>59</v>
      </c>
      <c r="O769" s="1">
        <f t="shared" si="126"/>
        <v>7</v>
      </c>
      <c r="P769" s="1">
        <f t="shared" si="127"/>
        <v>8</v>
      </c>
      <c r="Q769" s="1">
        <f t="shared" si="128"/>
        <v>2005</v>
      </c>
      <c r="R769" s="1">
        <f t="shared" si="129"/>
        <v>1</v>
      </c>
      <c r="S769" s="1" t="str">
        <f t="shared" si="131"/>
        <v>Slow</v>
      </c>
      <c r="T769" s="1" t="str">
        <f t="shared" si="132"/>
        <v>Ok</v>
      </c>
      <c r="U769" s="1" t="b">
        <f t="shared" si="133"/>
        <v>0</v>
      </c>
      <c r="V769" s="1">
        <f t="shared" si="134"/>
        <v>0</v>
      </c>
      <c r="W769" s="1" t="str">
        <f>VLOOKUP(K769,Master!$G$8:$H$12,2,1)</f>
        <v>Slow</v>
      </c>
      <c r="X769" s="1" t="str">
        <f>HLOOKUP(K769,Master!$F$3:$J$4,2,1)</f>
        <v>Slow</v>
      </c>
      <c r="Y769" s="1" t="s">
        <v>722</v>
      </c>
      <c r="Z769" s="1" t="s">
        <v>4</v>
      </c>
      <c r="AA769" s="1">
        <f>SEARCH("(",Sheet7!A769,1)</f>
        <v>14</v>
      </c>
      <c r="AB769" s="1">
        <f>SEARCH(")",Sheet7!A769,1)</f>
        <v>20</v>
      </c>
      <c r="AC769" s="1" t="str">
        <f>MID(Sheet7!A769,SEARCH("(",Sheet7!A769,1)+1,SEARCH(")",Sheet7!A769,1)-SEARCH("(",Sheet7!A769,1)-1)</f>
        <v>India</v>
      </c>
      <c r="AD769" s="1">
        <f>SEARCH(" ",Sheet7!A769,1)</f>
        <v>7</v>
      </c>
      <c r="AE769" s="1" t="str">
        <f>LEFT(Sheet7!A769,SEARCH(" ",Sheet7!A769,1)-1)</f>
        <v>Yuvraj</v>
      </c>
      <c r="AF769" s="1" t="str">
        <f>MID(Sheet7!A769,SEARCH(" ",Sheet7!A769,1)+1,SEARCH("(",Sheet7!A769,1)-SEARCH(" ",Sheet7!A769,1)-2)</f>
        <v>Singh</v>
      </c>
      <c r="AG769" s="1">
        <f t="shared" si="135"/>
        <v>5</v>
      </c>
      <c r="AH769" s="1" t="str">
        <f t="shared" si="136"/>
        <v>SINGH</v>
      </c>
      <c r="AI769" s="1" t="e">
        <f t="shared" si="130"/>
        <v>#N/A</v>
      </c>
    </row>
    <row r="770" spans="1:35" x14ac:dyDescent="0.3">
      <c r="A770" s="1">
        <v>769</v>
      </c>
      <c r="B770" s="2">
        <v>38588</v>
      </c>
      <c r="C770" t="s">
        <v>159</v>
      </c>
      <c r="D770" s="1">
        <v>172</v>
      </c>
      <c r="E770" s="1" t="s">
        <v>432</v>
      </c>
      <c r="F770" s="1">
        <v>168</v>
      </c>
      <c r="H770" s="1">
        <v>120</v>
      </c>
      <c r="I770" s="1">
        <v>16</v>
      </c>
      <c r="J770" s="1">
        <v>9</v>
      </c>
      <c r="K770" s="1">
        <v>143.33000000000001</v>
      </c>
      <c r="L770" s="1">
        <v>1</v>
      </c>
      <c r="M770" s="2" t="s">
        <v>7</v>
      </c>
      <c r="N770" s="1" t="s">
        <v>8</v>
      </c>
      <c r="O770" s="1">
        <f t="shared" ref="O770:O833" si="137">DAY(B770)</f>
        <v>24</v>
      </c>
      <c r="P770" s="1">
        <f t="shared" ref="P770:P833" si="138">MONTH(B770)</f>
        <v>8</v>
      </c>
      <c r="Q770" s="1">
        <f t="shared" ref="Q770:Q833" si="139">YEAR(B770)</f>
        <v>2005</v>
      </c>
      <c r="R770" s="1">
        <f t="shared" ref="R770:R833" si="140">WEEKDAY(B770)</f>
        <v>4</v>
      </c>
      <c r="S770" s="1" t="str">
        <f t="shared" si="131"/>
        <v>Ok</v>
      </c>
      <c r="T770" s="1" t="str">
        <f t="shared" si="132"/>
        <v>Ok</v>
      </c>
      <c r="U770" s="1" t="b">
        <f t="shared" si="133"/>
        <v>1</v>
      </c>
      <c r="V770" s="1">
        <f t="shared" si="134"/>
        <v>1</v>
      </c>
      <c r="W770" s="1" t="str">
        <f>VLOOKUP(K770,Master!$G$8:$H$12,2,1)</f>
        <v>Ok</v>
      </c>
      <c r="X770" s="1" t="str">
        <f>HLOOKUP(K770,Master!$F$3:$J$4,2,1)</f>
        <v>Ok</v>
      </c>
      <c r="Y770" s="1" t="s">
        <v>739</v>
      </c>
      <c r="Z770" s="1" t="s">
        <v>832</v>
      </c>
      <c r="AA770" s="1">
        <f>SEARCH("(",Sheet7!A770,1)</f>
        <v>11</v>
      </c>
      <c r="AB770" s="1">
        <f>SEARCH(")",Sheet7!A770,1)</f>
        <v>14</v>
      </c>
      <c r="AC770" s="1" t="str">
        <f>MID(Sheet7!A770,SEARCH("(",Sheet7!A770,1)+1,SEARCH(")",Sheet7!A770,1)-SEARCH("(",Sheet7!A770,1)-1)</f>
        <v>NZ</v>
      </c>
      <c r="AD770" s="1">
        <f>SEARCH(" ",Sheet7!A770,1)</f>
        <v>2</v>
      </c>
      <c r="AE770" s="1" t="str">
        <f>LEFT(Sheet7!A770,SEARCH(" ",Sheet7!A770,1)-1)</f>
        <v>L</v>
      </c>
      <c r="AF770" s="1" t="str">
        <f>MID(Sheet7!A770,SEARCH(" ",Sheet7!A770,1)+1,SEARCH("(",Sheet7!A770,1)-SEARCH(" ",Sheet7!A770,1)-2)</f>
        <v>Vincent</v>
      </c>
      <c r="AG770" s="1">
        <f t="shared" si="135"/>
        <v>7</v>
      </c>
      <c r="AH770" s="1" t="str">
        <f t="shared" si="136"/>
        <v>VINCENT</v>
      </c>
      <c r="AI770" s="1" t="str">
        <f t="shared" ref="AI770:AI833" si="141">CONCATENATE(AE770," ",AF770," belongs to ",VLOOKUP(AC770,Countries,2,0))</f>
        <v>L Vincent belongs to New Zealand</v>
      </c>
    </row>
    <row r="771" spans="1:35" x14ac:dyDescent="0.3">
      <c r="A771" s="1">
        <v>770</v>
      </c>
      <c r="B771" s="2">
        <v>38597</v>
      </c>
      <c r="C771" t="s">
        <v>268</v>
      </c>
      <c r="D771" s="1">
        <v>105</v>
      </c>
      <c r="E771" s="1" t="s">
        <v>432</v>
      </c>
      <c r="F771" s="1">
        <v>157</v>
      </c>
      <c r="H771" s="1">
        <v>110</v>
      </c>
      <c r="I771" s="1">
        <v>9</v>
      </c>
      <c r="J771" s="1">
        <v>0</v>
      </c>
      <c r="K771" s="1">
        <v>95.45</v>
      </c>
      <c r="L771" s="1">
        <v>1</v>
      </c>
      <c r="M771" s="1" t="s">
        <v>47</v>
      </c>
      <c r="N771" s="1" t="s">
        <v>59</v>
      </c>
      <c r="O771" s="1">
        <f t="shared" si="137"/>
        <v>2</v>
      </c>
      <c r="P771" s="1">
        <f t="shared" si="138"/>
        <v>9</v>
      </c>
      <c r="Q771" s="1">
        <f t="shared" si="139"/>
        <v>2005</v>
      </c>
      <c r="R771" s="1">
        <f t="shared" si="140"/>
        <v>6</v>
      </c>
      <c r="S771" s="1" t="str">
        <f t="shared" ref="S771:S834" si="142">IF(K771&gt;$AK$7,$AK$13,IF(K771&gt;$AK$8,$AK$14,IF(K771&gt;$AK$9,$AK$15,IF(K771&gt;$AK$10,$AK$16,$AK$17))))</f>
        <v>Slow</v>
      </c>
      <c r="T771" s="1" t="str">
        <f t="shared" ref="T771:T834" si="143">IF(AND(D771&gt;150,K771&gt;150,J771&gt;3),"Phenominal","Ok")</f>
        <v>Ok</v>
      </c>
      <c r="U771" s="1" t="b">
        <f t="shared" ref="U771:U834" si="144">OR(D771&gt;175,K771&gt;200,J771&gt;7)</f>
        <v>0</v>
      </c>
      <c r="V771" s="1">
        <f t="shared" ref="V771:V834" si="145">SUM(D771&gt;175,J771&gt;7,K771&gt;150)</f>
        <v>0</v>
      </c>
      <c r="W771" s="1" t="str">
        <f>VLOOKUP(K771,Master!$G$8:$H$12,2,1)</f>
        <v>Slow</v>
      </c>
      <c r="X771" s="1" t="str">
        <f>HLOOKUP(K771,Master!$F$3:$J$4,2,1)</f>
        <v>Slow</v>
      </c>
      <c r="Y771" s="1" t="s">
        <v>740</v>
      </c>
      <c r="Z771" s="1" t="s">
        <v>835</v>
      </c>
      <c r="AA771" s="1">
        <f>SEARCH("(",Sheet7!A771,1)</f>
        <v>13</v>
      </c>
      <c r="AB771" s="1">
        <f>SEARCH(")",Sheet7!A771,1)</f>
        <v>16</v>
      </c>
      <c r="AC771" s="1" t="str">
        <f>MID(Sheet7!A771,SEARCH("(",Sheet7!A771,1)+1,SEARCH(")",Sheet7!A771,1)-SEARCH("(",Sheet7!A771,1)-1)</f>
        <v>SL</v>
      </c>
      <c r="AD771" s="1">
        <f>SEARCH(" ",Sheet7!A771,1)</f>
        <v>3</v>
      </c>
      <c r="AE771" s="1" t="str">
        <f>LEFT(Sheet7!A771,SEARCH(" ",Sheet7!A771,1)-1)</f>
        <v>WU</v>
      </c>
      <c r="AF771" s="1" t="str">
        <f>MID(Sheet7!A771,SEARCH(" ",Sheet7!A771,1)+1,SEARCH("(",Sheet7!A771,1)-SEARCH(" ",Sheet7!A771,1)-2)</f>
        <v>Tharanga</v>
      </c>
      <c r="AG771" s="1">
        <f t="shared" ref="AG771:AG834" si="146">LEN(AF771)</f>
        <v>8</v>
      </c>
      <c r="AH771" s="1" t="str">
        <f t="shared" ref="AH771:AH834" si="147">UPPER(AF771)</f>
        <v>THARANGA</v>
      </c>
      <c r="AI771" s="1" t="str">
        <f t="shared" si="141"/>
        <v>WU Tharanga belongs to Sri Lanka</v>
      </c>
    </row>
    <row r="772" spans="1:35" x14ac:dyDescent="0.3">
      <c r="A772" s="1">
        <v>771</v>
      </c>
      <c r="B772" s="2">
        <v>38597</v>
      </c>
      <c r="C772" t="s">
        <v>149</v>
      </c>
      <c r="D772" s="1">
        <v>102</v>
      </c>
      <c r="E772" s="1" t="s">
        <v>430</v>
      </c>
      <c r="F772" s="1" t="s">
        <v>214</v>
      </c>
      <c r="H772" s="1">
        <v>121</v>
      </c>
      <c r="I772" s="1">
        <v>11</v>
      </c>
      <c r="J772" s="1">
        <v>0</v>
      </c>
      <c r="K772" s="1">
        <v>84.29</v>
      </c>
      <c r="L772" s="1">
        <v>2</v>
      </c>
      <c r="M772" s="1" t="s">
        <v>31</v>
      </c>
      <c r="N772" s="1" t="s">
        <v>24</v>
      </c>
      <c r="O772" s="1">
        <f t="shared" si="137"/>
        <v>2</v>
      </c>
      <c r="P772" s="1">
        <f t="shared" si="138"/>
        <v>9</v>
      </c>
      <c r="Q772" s="1">
        <f t="shared" si="139"/>
        <v>2005</v>
      </c>
      <c r="R772" s="1">
        <f t="shared" si="140"/>
        <v>6</v>
      </c>
      <c r="S772" s="1" t="str">
        <f t="shared" si="142"/>
        <v>Slow</v>
      </c>
      <c r="T772" s="1" t="str">
        <f t="shared" si="143"/>
        <v>Ok</v>
      </c>
      <c r="U772" s="1" t="b">
        <f t="shared" si="144"/>
        <v>0</v>
      </c>
      <c r="V772" s="1">
        <f t="shared" si="145"/>
        <v>0</v>
      </c>
      <c r="W772" s="1" t="str">
        <f>VLOOKUP(K772,Master!$G$8:$H$12,2,1)</f>
        <v>Slow</v>
      </c>
      <c r="X772" s="1" t="str">
        <f>HLOOKUP(K772,Master!$F$3:$J$4,2,1)</f>
        <v>Slow</v>
      </c>
      <c r="Y772" s="1" t="s">
        <v>709</v>
      </c>
      <c r="Z772" s="1" t="s">
        <v>4</v>
      </c>
      <c r="AA772" s="1">
        <f>SEARCH("(",Sheet7!A772,1)</f>
        <v>8</v>
      </c>
      <c r="AB772" s="1">
        <f>SEARCH(")",Sheet7!A772,1)</f>
        <v>14</v>
      </c>
      <c r="AC772" s="1" t="str">
        <f>MID(Sheet7!A772,SEARCH("(",Sheet7!A772,1)+1,SEARCH(")",Sheet7!A772,1)-SEARCH("(",Sheet7!A772,1)-1)</f>
        <v>India</v>
      </c>
      <c r="AD772" s="1">
        <f>SEARCH(" ",Sheet7!A772,1)</f>
        <v>2</v>
      </c>
      <c r="AE772" s="1" t="str">
        <f>LEFT(Sheet7!A772,SEARCH(" ",Sheet7!A772,1)-1)</f>
        <v>M</v>
      </c>
      <c r="AF772" s="1" t="str">
        <f>MID(Sheet7!A772,SEARCH(" ",Sheet7!A772,1)+1,SEARCH("(",Sheet7!A772,1)-SEARCH(" ",Sheet7!A772,1)-2)</f>
        <v>Kaif</v>
      </c>
      <c r="AG772" s="1">
        <f t="shared" si="146"/>
        <v>4</v>
      </c>
      <c r="AH772" s="1" t="str">
        <f t="shared" si="147"/>
        <v>KAIF</v>
      </c>
      <c r="AI772" s="1" t="e">
        <f t="shared" si="141"/>
        <v>#N/A</v>
      </c>
    </row>
    <row r="773" spans="1:35" x14ac:dyDescent="0.3">
      <c r="A773" s="1">
        <v>772</v>
      </c>
      <c r="B773" s="2">
        <v>38599</v>
      </c>
      <c r="C773" t="s">
        <v>256</v>
      </c>
      <c r="D773" s="1">
        <v>120</v>
      </c>
      <c r="E773" s="1" t="s">
        <v>432</v>
      </c>
      <c r="F773" s="1">
        <v>155</v>
      </c>
      <c r="H773" s="1">
        <v>124</v>
      </c>
      <c r="I773" s="1">
        <v>12</v>
      </c>
      <c r="J773" s="1">
        <v>1</v>
      </c>
      <c r="K773" s="1">
        <v>96.77</v>
      </c>
      <c r="L773" s="1">
        <v>2</v>
      </c>
      <c r="M773" s="1" t="s">
        <v>7</v>
      </c>
      <c r="N773" s="1" t="s">
        <v>24</v>
      </c>
      <c r="O773" s="1">
        <f t="shared" si="137"/>
        <v>4</v>
      </c>
      <c r="P773" s="1">
        <f t="shared" si="138"/>
        <v>9</v>
      </c>
      <c r="Q773" s="1">
        <f t="shared" si="139"/>
        <v>2005</v>
      </c>
      <c r="R773" s="1">
        <f t="shared" si="140"/>
        <v>1</v>
      </c>
      <c r="S773" s="1" t="str">
        <f t="shared" si="142"/>
        <v>Slow</v>
      </c>
      <c r="T773" s="1" t="str">
        <f t="shared" si="143"/>
        <v>Ok</v>
      </c>
      <c r="U773" s="1" t="b">
        <f t="shared" si="144"/>
        <v>0</v>
      </c>
      <c r="V773" s="1">
        <f t="shared" si="145"/>
        <v>0</v>
      </c>
      <c r="W773" s="1" t="str">
        <f>VLOOKUP(K773,Master!$G$8:$H$12,2,1)</f>
        <v>Slow</v>
      </c>
      <c r="X773" s="1" t="str">
        <f>HLOOKUP(K773,Master!$F$3:$J$4,2,1)</f>
        <v>Slow</v>
      </c>
      <c r="Y773" s="1" t="s">
        <v>722</v>
      </c>
      <c r="Z773" s="1" t="s">
        <v>4</v>
      </c>
      <c r="AA773" s="1">
        <f>SEARCH("(",Sheet7!A773,1)</f>
        <v>14</v>
      </c>
      <c r="AB773" s="1">
        <f>SEARCH(")",Sheet7!A773,1)</f>
        <v>20</v>
      </c>
      <c r="AC773" s="1" t="str">
        <f>MID(Sheet7!A773,SEARCH("(",Sheet7!A773,1)+1,SEARCH(")",Sheet7!A773,1)-SEARCH("(",Sheet7!A773,1)-1)</f>
        <v>India</v>
      </c>
      <c r="AD773" s="1">
        <f>SEARCH(" ",Sheet7!A773,1)</f>
        <v>7</v>
      </c>
      <c r="AE773" s="1" t="str">
        <f>LEFT(Sheet7!A773,SEARCH(" ",Sheet7!A773,1)-1)</f>
        <v>Yuvraj</v>
      </c>
      <c r="AF773" s="1" t="str">
        <f>MID(Sheet7!A773,SEARCH(" ",Sheet7!A773,1)+1,SEARCH("(",Sheet7!A773,1)-SEARCH(" ",Sheet7!A773,1)-2)</f>
        <v>Singh</v>
      </c>
      <c r="AG773" s="1">
        <f t="shared" si="146"/>
        <v>5</v>
      </c>
      <c r="AH773" s="1" t="str">
        <f t="shared" si="147"/>
        <v>SINGH</v>
      </c>
      <c r="AI773" s="1" t="e">
        <f t="shared" si="141"/>
        <v>#N/A</v>
      </c>
    </row>
    <row r="774" spans="1:35" x14ac:dyDescent="0.3">
      <c r="A774" s="1">
        <v>773</v>
      </c>
      <c r="B774" s="2">
        <v>38601</v>
      </c>
      <c r="C774" t="s">
        <v>73</v>
      </c>
      <c r="D774" s="1">
        <v>115</v>
      </c>
      <c r="E774" s="1" t="s">
        <v>430</v>
      </c>
      <c r="F774" s="1">
        <v>188</v>
      </c>
      <c r="H774" s="1">
        <v>131</v>
      </c>
      <c r="I774" s="1">
        <v>13</v>
      </c>
      <c r="J774" s="1">
        <v>1</v>
      </c>
      <c r="K774" s="1">
        <v>87.78</v>
      </c>
      <c r="L774" s="1">
        <v>2</v>
      </c>
      <c r="M774" s="1" t="s">
        <v>4</v>
      </c>
      <c r="N774" s="1" t="s">
        <v>24</v>
      </c>
      <c r="O774" s="1">
        <f t="shared" si="137"/>
        <v>6</v>
      </c>
      <c r="P774" s="1">
        <f t="shared" si="138"/>
        <v>9</v>
      </c>
      <c r="Q774" s="1">
        <f t="shared" si="139"/>
        <v>2005</v>
      </c>
      <c r="R774" s="1">
        <f t="shared" si="140"/>
        <v>3</v>
      </c>
      <c r="S774" s="1" t="str">
        <f t="shared" si="142"/>
        <v>Slow</v>
      </c>
      <c r="T774" s="1" t="str">
        <f t="shared" si="143"/>
        <v>Ok</v>
      </c>
      <c r="U774" s="1" t="b">
        <f t="shared" si="144"/>
        <v>0</v>
      </c>
      <c r="V774" s="1">
        <f t="shared" si="145"/>
        <v>0</v>
      </c>
      <c r="W774" s="1" t="str">
        <f>VLOOKUP(K774,Master!$G$8:$H$12,2,1)</f>
        <v>Slow</v>
      </c>
      <c r="X774" s="1" t="str">
        <f>HLOOKUP(K774,Master!$F$3:$J$4,2,1)</f>
        <v>Slow</v>
      </c>
      <c r="Y774" s="1" t="s">
        <v>649</v>
      </c>
      <c r="Z774" s="1" t="s">
        <v>832</v>
      </c>
      <c r="AA774" s="1">
        <f>SEARCH("(",Sheet7!A774,1)</f>
        <v>10</v>
      </c>
      <c r="AB774" s="1">
        <f>SEARCH(")",Sheet7!A774,1)</f>
        <v>13</v>
      </c>
      <c r="AC774" s="1" t="str">
        <f>MID(Sheet7!A774,SEARCH("(",Sheet7!A774,1)+1,SEARCH(")",Sheet7!A774,1)-SEARCH("(",Sheet7!A774,1)-1)</f>
        <v>NZ</v>
      </c>
      <c r="AD774" s="1">
        <f>SEARCH(" ",Sheet7!A774,1)</f>
        <v>3</v>
      </c>
      <c r="AE774" s="1" t="str">
        <f>LEFT(Sheet7!A774,SEARCH(" ",Sheet7!A774,1)-1)</f>
        <v>NJ</v>
      </c>
      <c r="AF774" s="1" t="str">
        <f>MID(Sheet7!A774,SEARCH(" ",Sheet7!A774,1)+1,SEARCH("(",Sheet7!A774,1)-SEARCH(" ",Sheet7!A774,1)-2)</f>
        <v>Astle</v>
      </c>
      <c r="AG774" s="1">
        <f t="shared" si="146"/>
        <v>5</v>
      </c>
      <c r="AH774" s="1" t="str">
        <f t="shared" si="147"/>
        <v>ASTLE</v>
      </c>
      <c r="AI774" s="1" t="str">
        <f t="shared" si="141"/>
        <v>NJ Astle belongs to New Zealand</v>
      </c>
    </row>
    <row r="775" spans="1:35" x14ac:dyDescent="0.3">
      <c r="A775" s="1">
        <v>774</v>
      </c>
      <c r="B775" s="2">
        <v>38632</v>
      </c>
      <c r="C775" t="s">
        <v>221</v>
      </c>
      <c r="D775" s="1">
        <v>103</v>
      </c>
      <c r="E775" s="1" t="s">
        <v>432</v>
      </c>
      <c r="F775" s="1">
        <v>129</v>
      </c>
      <c r="H775" s="1">
        <v>79</v>
      </c>
      <c r="I775" s="1">
        <v>8</v>
      </c>
      <c r="J775" s="1">
        <v>4</v>
      </c>
      <c r="K775" s="1">
        <v>130.37</v>
      </c>
      <c r="L775" s="1">
        <v>1</v>
      </c>
      <c r="M775" s="1" t="s">
        <v>445</v>
      </c>
      <c r="N775" s="1" t="s">
        <v>336</v>
      </c>
      <c r="O775" s="1">
        <f t="shared" si="137"/>
        <v>7</v>
      </c>
      <c r="P775" s="1">
        <f t="shared" si="138"/>
        <v>10</v>
      </c>
      <c r="Q775" s="1">
        <f t="shared" si="139"/>
        <v>2005</v>
      </c>
      <c r="R775" s="1">
        <f t="shared" si="140"/>
        <v>6</v>
      </c>
      <c r="S775" s="1" t="str">
        <f t="shared" si="142"/>
        <v>Ok</v>
      </c>
      <c r="T775" s="1" t="str">
        <f t="shared" si="143"/>
        <v>Ok</v>
      </c>
      <c r="U775" s="1" t="b">
        <f t="shared" si="144"/>
        <v>0</v>
      </c>
      <c r="V775" s="1">
        <f t="shared" si="145"/>
        <v>0</v>
      </c>
      <c r="W775" s="1" t="str">
        <f>VLOOKUP(K775,Master!$G$8:$H$12,2,1)</f>
        <v>Ok</v>
      </c>
      <c r="X775" s="1" t="str">
        <f>HLOOKUP(K775,Master!$F$3:$J$4,2,1)</f>
        <v>Ok</v>
      </c>
      <c r="Y775" s="1" t="s">
        <v>673</v>
      </c>
      <c r="Z775" s="1" t="s">
        <v>834</v>
      </c>
      <c r="AA775" s="1">
        <f>SEARCH("(",Sheet7!A775,1)</f>
        <v>14</v>
      </c>
      <c r="AB775" s="1">
        <f>SEARCH(")",Sheet7!A775,1)</f>
        <v>18</v>
      </c>
      <c r="AC775" s="1" t="str">
        <f>MID(Sheet7!A775,SEARCH("(",Sheet7!A775,1)+1,SEARCH(")",Sheet7!A775,1)-SEARCH("(",Sheet7!A775,1)-1)</f>
        <v>Aus</v>
      </c>
      <c r="AD775" s="1">
        <f>SEARCH(" ",Sheet7!A775,1)</f>
        <v>3</v>
      </c>
      <c r="AE775" s="1" t="str">
        <f>LEFT(Sheet7!A775,SEARCH(" ",Sheet7!A775,1)-1)</f>
        <v>AC</v>
      </c>
      <c r="AF775" s="1" t="str">
        <f>MID(Sheet7!A775,SEARCH(" ",Sheet7!A775,1)+1,SEARCH("(",Sheet7!A775,1)-SEARCH(" ",Sheet7!A775,1)-2)</f>
        <v>Gilchrist</v>
      </c>
      <c r="AG775" s="1">
        <f t="shared" si="146"/>
        <v>9</v>
      </c>
      <c r="AH775" s="1" t="str">
        <f t="shared" si="147"/>
        <v>GILCHRIST</v>
      </c>
      <c r="AI775" s="1" t="str">
        <f t="shared" si="141"/>
        <v>AC Gilchrist belongs to Australia</v>
      </c>
    </row>
    <row r="776" spans="1:35" x14ac:dyDescent="0.3">
      <c r="A776" s="1">
        <v>775</v>
      </c>
      <c r="B776" s="2">
        <v>38656</v>
      </c>
      <c r="C776" t="s">
        <v>217</v>
      </c>
      <c r="D776" s="1">
        <v>183</v>
      </c>
      <c r="E776" s="1" t="s">
        <v>430</v>
      </c>
      <c r="F776" s="1">
        <v>210</v>
      </c>
      <c r="H776" s="1">
        <v>145</v>
      </c>
      <c r="I776" s="1">
        <v>15</v>
      </c>
      <c r="J776" s="1">
        <v>10</v>
      </c>
      <c r="K776" s="1">
        <v>126.2</v>
      </c>
      <c r="L776" s="1">
        <v>2</v>
      </c>
      <c r="M776" s="2" t="s">
        <v>13</v>
      </c>
      <c r="N776" s="1" t="s">
        <v>20</v>
      </c>
      <c r="O776" s="1">
        <f t="shared" si="137"/>
        <v>31</v>
      </c>
      <c r="P776" s="1">
        <f t="shared" si="138"/>
        <v>10</v>
      </c>
      <c r="Q776" s="1">
        <f t="shared" si="139"/>
        <v>2005</v>
      </c>
      <c r="R776" s="1">
        <f t="shared" si="140"/>
        <v>2</v>
      </c>
      <c r="S776" s="1" t="str">
        <f t="shared" si="142"/>
        <v>Ok</v>
      </c>
      <c r="T776" s="1" t="str">
        <f t="shared" si="143"/>
        <v>Ok</v>
      </c>
      <c r="U776" s="1" t="b">
        <f t="shared" si="144"/>
        <v>1</v>
      </c>
      <c r="V776" s="1">
        <f t="shared" si="145"/>
        <v>2</v>
      </c>
      <c r="W776" s="1" t="str">
        <f>VLOOKUP(K776,Master!$G$8:$H$12,2,1)</f>
        <v>Ok</v>
      </c>
      <c r="X776" s="1" t="str">
        <f>HLOOKUP(K776,Master!$F$3:$J$4,2,1)</f>
        <v>Ok</v>
      </c>
      <c r="Y776" s="1" t="s">
        <v>737</v>
      </c>
      <c r="Z776" s="1" t="s">
        <v>4</v>
      </c>
      <c r="AA776" s="1">
        <f>SEARCH("(",Sheet7!A776,1)</f>
        <v>10</v>
      </c>
      <c r="AB776" s="1">
        <f>SEARCH(")",Sheet7!A776,1)</f>
        <v>16</v>
      </c>
      <c r="AC776" s="1" t="str">
        <f>MID(Sheet7!A776,SEARCH("(",Sheet7!A776,1)+1,SEARCH(")",Sheet7!A776,1)-SEARCH("(",Sheet7!A776,1)-1)</f>
        <v>India</v>
      </c>
      <c r="AD776" s="1">
        <f>SEARCH(" ",Sheet7!A776,1)</f>
        <v>3</v>
      </c>
      <c r="AE776" s="1" t="str">
        <f>LEFT(Sheet7!A776,SEARCH(" ",Sheet7!A776,1)-1)</f>
        <v>MS</v>
      </c>
      <c r="AF776" s="1" t="str">
        <f>MID(Sheet7!A776,SEARCH(" ",Sheet7!A776,1)+1,SEARCH("(",Sheet7!A776,1)-SEARCH(" ",Sheet7!A776,1)-2)</f>
        <v>Dhoni</v>
      </c>
      <c r="AG776" s="1">
        <f t="shared" si="146"/>
        <v>5</v>
      </c>
      <c r="AH776" s="1" t="str">
        <f t="shared" si="147"/>
        <v>DHONI</v>
      </c>
      <c r="AI776" s="1" t="e">
        <f t="shared" si="141"/>
        <v>#N/A</v>
      </c>
    </row>
    <row r="777" spans="1:35" x14ac:dyDescent="0.3">
      <c r="A777" s="1">
        <v>776</v>
      </c>
      <c r="B777" s="2">
        <v>38656</v>
      </c>
      <c r="C777" t="s">
        <v>260</v>
      </c>
      <c r="D777" s="1">
        <v>138</v>
      </c>
      <c r="E777" s="1" t="s">
        <v>430</v>
      </c>
      <c r="F777" s="1">
        <v>210</v>
      </c>
      <c r="H777" s="1">
        <v>147</v>
      </c>
      <c r="I777" s="1">
        <v>13</v>
      </c>
      <c r="J777" s="1">
        <v>2</v>
      </c>
      <c r="K777" s="1">
        <v>93.87</v>
      </c>
      <c r="L777" s="1">
        <v>1</v>
      </c>
      <c r="M777" s="1" t="s">
        <v>4</v>
      </c>
      <c r="N777" s="1" t="s">
        <v>20</v>
      </c>
      <c r="O777" s="1">
        <f t="shared" si="137"/>
        <v>31</v>
      </c>
      <c r="P777" s="1">
        <f t="shared" si="138"/>
        <v>10</v>
      </c>
      <c r="Q777" s="1">
        <f t="shared" si="139"/>
        <v>2005</v>
      </c>
      <c r="R777" s="1">
        <f t="shared" si="140"/>
        <v>2</v>
      </c>
      <c r="S777" s="1" t="str">
        <f t="shared" si="142"/>
        <v>Slow</v>
      </c>
      <c r="T777" s="1" t="str">
        <f t="shared" si="143"/>
        <v>Ok</v>
      </c>
      <c r="U777" s="1" t="b">
        <f t="shared" si="144"/>
        <v>0</v>
      </c>
      <c r="V777" s="1">
        <f t="shared" si="145"/>
        <v>0</v>
      </c>
      <c r="W777" s="1" t="str">
        <f>VLOOKUP(K777,Master!$G$8:$H$12,2,1)</f>
        <v>Slow</v>
      </c>
      <c r="X777" s="1" t="str">
        <f>HLOOKUP(K777,Master!$F$3:$J$4,2,1)</f>
        <v>Slow</v>
      </c>
      <c r="Y777" s="1" t="s">
        <v>720</v>
      </c>
      <c r="Z777" s="1" t="s">
        <v>835</v>
      </c>
      <c r="AA777" s="1">
        <f>SEARCH("(",Sheet7!A777,1)</f>
        <v>15</v>
      </c>
      <c r="AB777" s="1">
        <f>SEARCH(")",Sheet7!A777,1)</f>
        <v>18</v>
      </c>
      <c r="AC777" s="1" t="str">
        <f>MID(Sheet7!A777,SEARCH("(",Sheet7!A777,1)+1,SEARCH(")",Sheet7!A777,1)-SEARCH("(",Sheet7!A777,1)-1)</f>
        <v>SL</v>
      </c>
      <c r="AD777" s="1">
        <f>SEARCH(" ",Sheet7!A777,1)</f>
        <v>3</v>
      </c>
      <c r="AE777" s="1" t="str">
        <f>LEFT(Sheet7!A777,SEARCH(" ",Sheet7!A777,1)-1)</f>
        <v>KC</v>
      </c>
      <c r="AF777" s="1" t="str">
        <f>MID(Sheet7!A777,SEARCH(" ",Sheet7!A777,1)+1,SEARCH("(",Sheet7!A777,1)-SEARCH(" ",Sheet7!A777,1)-2)</f>
        <v>Sangakkara</v>
      </c>
      <c r="AG777" s="1">
        <f t="shared" si="146"/>
        <v>10</v>
      </c>
      <c r="AH777" s="1" t="str">
        <f t="shared" si="147"/>
        <v>SANGAKKARA</v>
      </c>
      <c r="AI777" s="1" t="str">
        <f t="shared" si="141"/>
        <v>KC Sangakkara belongs to Sri Lanka</v>
      </c>
    </row>
    <row r="778" spans="1:35" x14ac:dyDescent="0.3">
      <c r="A778" s="1">
        <v>777</v>
      </c>
      <c r="B778" s="2">
        <v>38662</v>
      </c>
      <c r="C778" t="s">
        <v>108</v>
      </c>
      <c r="D778" s="1">
        <v>103</v>
      </c>
      <c r="E778" s="1" t="s">
        <v>432</v>
      </c>
      <c r="F778" s="1">
        <v>160</v>
      </c>
      <c r="H778" s="1">
        <v>97</v>
      </c>
      <c r="I778" s="1">
        <v>13</v>
      </c>
      <c r="J778" s="1">
        <v>1</v>
      </c>
      <c r="K778" s="1">
        <v>106.18</v>
      </c>
      <c r="L778" s="1">
        <v>1</v>
      </c>
      <c r="M778" s="1" t="s">
        <v>13</v>
      </c>
      <c r="N778" s="1" t="s">
        <v>241</v>
      </c>
      <c r="O778" s="1">
        <f t="shared" si="137"/>
        <v>6</v>
      </c>
      <c r="P778" s="1">
        <f t="shared" si="138"/>
        <v>11</v>
      </c>
      <c r="Q778" s="1">
        <f t="shared" si="139"/>
        <v>2005</v>
      </c>
      <c r="R778" s="1">
        <f t="shared" si="140"/>
        <v>1</v>
      </c>
      <c r="S778" s="1" t="str">
        <f t="shared" si="142"/>
        <v>Ok</v>
      </c>
      <c r="T778" s="1" t="str">
        <f t="shared" si="143"/>
        <v>Ok</v>
      </c>
      <c r="U778" s="1" t="b">
        <f t="shared" si="144"/>
        <v>0</v>
      </c>
      <c r="V778" s="1">
        <f t="shared" si="145"/>
        <v>0</v>
      </c>
      <c r="W778" s="1" t="str">
        <f>VLOOKUP(K778,Master!$G$8:$H$12,2,1)</f>
        <v>Ok</v>
      </c>
      <c r="X778" s="1" t="str">
        <f>HLOOKUP(K778,Master!$F$3:$J$4,2,1)</f>
        <v>Ok</v>
      </c>
      <c r="Y778" s="1" t="s">
        <v>741</v>
      </c>
      <c r="Z778" s="1" t="s">
        <v>4</v>
      </c>
      <c r="AA778" s="1">
        <f>SEARCH("(",Sheet7!A778,1)</f>
        <v>11</v>
      </c>
      <c r="AB778" s="1">
        <f>SEARCH(")",Sheet7!A778,1)</f>
        <v>17</v>
      </c>
      <c r="AC778" s="1" t="str">
        <f>MID(Sheet7!A778,SEARCH("(",Sheet7!A778,1)+1,SEARCH(")",Sheet7!A778,1)-SEARCH("(",Sheet7!A778,1)-1)</f>
        <v>India</v>
      </c>
      <c r="AD778" s="1">
        <f>SEARCH(" ",Sheet7!A778,1)</f>
        <v>2</v>
      </c>
      <c r="AE778" s="1" t="str">
        <f>LEFT(Sheet7!A778,SEARCH(" ",Sheet7!A778,1)-1)</f>
        <v>G</v>
      </c>
      <c r="AF778" s="1" t="str">
        <f>MID(Sheet7!A778,SEARCH(" ",Sheet7!A778,1)+1,SEARCH("(",Sheet7!A778,1)-SEARCH(" ",Sheet7!A778,1)-2)</f>
        <v>Gambhir</v>
      </c>
      <c r="AG778" s="1">
        <f t="shared" si="146"/>
        <v>7</v>
      </c>
      <c r="AH778" s="1" t="str">
        <f t="shared" si="147"/>
        <v>GAMBHIR</v>
      </c>
      <c r="AI778" s="1" t="e">
        <f t="shared" si="141"/>
        <v>#N/A</v>
      </c>
    </row>
    <row r="779" spans="1:35" x14ac:dyDescent="0.3">
      <c r="A779" s="1">
        <v>778</v>
      </c>
      <c r="B779" s="2">
        <v>38662</v>
      </c>
      <c r="C779" t="s">
        <v>230</v>
      </c>
      <c r="D779" s="1">
        <v>103</v>
      </c>
      <c r="E779" s="1" t="s">
        <v>430</v>
      </c>
      <c r="F779" s="1">
        <v>157</v>
      </c>
      <c r="H779" s="1">
        <v>120</v>
      </c>
      <c r="I779" s="1">
        <v>8</v>
      </c>
      <c r="J779" s="1">
        <v>1</v>
      </c>
      <c r="K779" s="1">
        <v>85.83</v>
      </c>
      <c r="L779" s="1">
        <v>1</v>
      </c>
      <c r="M779" s="1" t="s">
        <v>13</v>
      </c>
      <c r="N779" s="1" t="s">
        <v>241</v>
      </c>
      <c r="O779" s="1">
        <f t="shared" si="137"/>
        <v>6</v>
      </c>
      <c r="P779" s="1">
        <f t="shared" si="138"/>
        <v>11</v>
      </c>
      <c r="Q779" s="1">
        <f t="shared" si="139"/>
        <v>2005</v>
      </c>
      <c r="R779" s="1">
        <f t="shared" si="140"/>
        <v>1</v>
      </c>
      <c r="S779" s="1" t="str">
        <f t="shared" si="142"/>
        <v>Slow</v>
      </c>
      <c r="T779" s="1" t="str">
        <f t="shared" si="143"/>
        <v>Ok</v>
      </c>
      <c r="U779" s="1" t="b">
        <f t="shared" si="144"/>
        <v>0</v>
      </c>
      <c r="V779" s="1">
        <f t="shared" si="145"/>
        <v>0</v>
      </c>
      <c r="W779" s="1" t="str">
        <f>VLOOKUP(K779,Master!$G$8:$H$12,2,1)</f>
        <v>Slow</v>
      </c>
      <c r="X779" s="1" t="str">
        <f>HLOOKUP(K779,Master!$F$3:$J$4,2,1)</f>
        <v>Slow</v>
      </c>
      <c r="Y779" s="1" t="s">
        <v>663</v>
      </c>
      <c r="Z779" s="1" t="s">
        <v>4</v>
      </c>
      <c r="AA779" s="1">
        <f>SEARCH("(",Sheet7!A779,1)</f>
        <v>10</v>
      </c>
      <c r="AB779" s="1">
        <f>SEARCH(")",Sheet7!A779,1)</f>
        <v>16</v>
      </c>
      <c r="AC779" s="1" t="str">
        <f>MID(Sheet7!A779,SEARCH("(",Sheet7!A779,1)+1,SEARCH(")",Sheet7!A779,1)-SEARCH("(",Sheet7!A779,1)-1)</f>
        <v>India</v>
      </c>
      <c r="AD779" s="1">
        <f>SEARCH(" ",Sheet7!A779,1)</f>
        <v>2</v>
      </c>
      <c r="AE779" s="1" t="str">
        <f>LEFT(Sheet7!A779,SEARCH(" ",Sheet7!A779,1)-1)</f>
        <v>R</v>
      </c>
      <c r="AF779" s="1" t="str">
        <f>MID(Sheet7!A779,SEARCH(" ",Sheet7!A779,1)+1,SEARCH("(",Sheet7!A779,1)-SEARCH(" ",Sheet7!A779,1)-2)</f>
        <v>Dravid</v>
      </c>
      <c r="AG779" s="1">
        <f t="shared" si="146"/>
        <v>6</v>
      </c>
      <c r="AH779" s="1" t="str">
        <f t="shared" si="147"/>
        <v>DRAVID</v>
      </c>
      <c r="AI779" s="1" t="e">
        <f t="shared" si="141"/>
        <v>#N/A</v>
      </c>
    </row>
    <row r="780" spans="1:35" x14ac:dyDescent="0.3">
      <c r="A780" s="1">
        <v>779</v>
      </c>
      <c r="B780" s="2">
        <v>38672</v>
      </c>
      <c r="C780" t="s">
        <v>256</v>
      </c>
      <c r="D780" s="1">
        <v>103</v>
      </c>
      <c r="E780" s="1" t="s">
        <v>432</v>
      </c>
      <c r="F780" s="1">
        <v>192</v>
      </c>
      <c r="H780" s="1">
        <v>122</v>
      </c>
      <c r="I780" s="1">
        <v>10</v>
      </c>
      <c r="J780" s="1">
        <v>3</v>
      </c>
      <c r="K780" s="1">
        <v>84.42</v>
      </c>
      <c r="L780" s="1">
        <v>1</v>
      </c>
      <c r="M780" s="1" t="s">
        <v>15</v>
      </c>
      <c r="N780" s="1" t="s">
        <v>17</v>
      </c>
      <c r="O780" s="1">
        <f t="shared" si="137"/>
        <v>16</v>
      </c>
      <c r="P780" s="1">
        <f t="shared" si="138"/>
        <v>11</v>
      </c>
      <c r="Q780" s="1">
        <f t="shared" si="139"/>
        <v>2005</v>
      </c>
      <c r="R780" s="1">
        <f t="shared" si="140"/>
        <v>4</v>
      </c>
      <c r="S780" s="1" t="str">
        <f t="shared" si="142"/>
        <v>Slow</v>
      </c>
      <c r="T780" s="1" t="str">
        <f t="shared" si="143"/>
        <v>Ok</v>
      </c>
      <c r="U780" s="1" t="b">
        <f t="shared" si="144"/>
        <v>0</v>
      </c>
      <c r="V780" s="1">
        <f t="shared" si="145"/>
        <v>0</v>
      </c>
      <c r="W780" s="1" t="str">
        <f>VLOOKUP(K780,Master!$G$8:$H$12,2,1)</f>
        <v>Slow</v>
      </c>
      <c r="X780" s="1" t="str">
        <f>HLOOKUP(K780,Master!$F$3:$J$4,2,1)</f>
        <v>Slow</v>
      </c>
      <c r="Y780" s="1" t="s">
        <v>722</v>
      </c>
      <c r="Z780" s="1" t="s">
        <v>4</v>
      </c>
      <c r="AA780" s="1">
        <f>SEARCH("(",Sheet7!A780,1)</f>
        <v>14</v>
      </c>
      <c r="AB780" s="1">
        <f>SEARCH(")",Sheet7!A780,1)</f>
        <v>20</v>
      </c>
      <c r="AC780" s="1" t="str">
        <f>MID(Sheet7!A780,SEARCH("(",Sheet7!A780,1)+1,SEARCH(")",Sheet7!A780,1)-SEARCH("(",Sheet7!A780,1)-1)</f>
        <v>India</v>
      </c>
      <c r="AD780" s="1">
        <f>SEARCH(" ",Sheet7!A780,1)</f>
        <v>7</v>
      </c>
      <c r="AE780" s="1" t="str">
        <f>LEFT(Sheet7!A780,SEARCH(" ",Sheet7!A780,1)-1)</f>
        <v>Yuvraj</v>
      </c>
      <c r="AF780" s="1" t="str">
        <f>MID(Sheet7!A780,SEARCH(" ",Sheet7!A780,1)+1,SEARCH("(",Sheet7!A780,1)-SEARCH(" ",Sheet7!A780,1)-2)</f>
        <v>Singh</v>
      </c>
      <c r="AG780" s="1">
        <f t="shared" si="146"/>
        <v>5</v>
      </c>
      <c r="AH780" s="1" t="str">
        <f t="shared" si="147"/>
        <v>SINGH</v>
      </c>
      <c r="AI780" s="1" t="e">
        <f t="shared" si="141"/>
        <v>#N/A</v>
      </c>
    </row>
    <row r="781" spans="1:35" x14ac:dyDescent="0.3">
      <c r="A781" s="1">
        <v>780</v>
      </c>
      <c r="B781" s="2">
        <v>38681</v>
      </c>
      <c r="C781" t="s">
        <v>251</v>
      </c>
      <c r="D781" s="1">
        <v>134</v>
      </c>
      <c r="E781" s="1" t="s">
        <v>430</v>
      </c>
      <c r="F781" s="1">
        <v>146</v>
      </c>
      <c r="H781" s="1">
        <v>124</v>
      </c>
      <c r="I781" s="1">
        <v>20</v>
      </c>
      <c r="J781" s="1">
        <v>1</v>
      </c>
      <c r="K781" s="1">
        <v>108.06</v>
      </c>
      <c r="L781" s="1">
        <v>2</v>
      </c>
      <c r="M781" s="1" t="s">
        <v>4</v>
      </c>
      <c r="N781" s="1" t="s">
        <v>57</v>
      </c>
      <c r="O781" s="1">
        <f t="shared" si="137"/>
        <v>25</v>
      </c>
      <c r="P781" s="1">
        <f t="shared" si="138"/>
        <v>11</v>
      </c>
      <c r="Q781" s="1">
        <f t="shared" si="139"/>
        <v>2005</v>
      </c>
      <c r="R781" s="1">
        <f t="shared" si="140"/>
        <v>6</v>
      </c>
      <c r="S781" s="1" t="str">
        <f t="shared" si="142"/>
        <v>Ok</v>
      </c>
      <c r="T781" s="1" t="str">
        <f t="shared" si="143"/>
        <v>Ok</v>
      </c>
      <c r="U781" s="1" t="b">
        <f t="shared" si="144"/>
        <v>0</v>
      </c>
      <c r="V781" s="1">
        <f t="shared" si="145"/>
        <v>0</v>
      </c>
      <c r="W781" s="1" t="str">
        <f>VLOOKUP(K781,Master!$G$8:$H$12,2,1)</f>
        <v>Ok</v>
      </c>
      <c r="X781" s="1" t="str">
        <f>HLOOKUP(K781,Master!$F$3:$J$4,2,1)</f>
        <v>Ok</v>
      </c>
      <c r="Y781" s="1" t="s">
        <v>736</v>
      </c>
      <c r="Z781" s="1" t="s">
        <v>837</v>
      </c>
      <c r="AA781" s="1">
        <f>SEARCH("(",Sheet7!A781,1)</f>
        <v>10</v>
      </c>
      <c r="AB781" s="1">
        <f>SEARCH(")",Sheet7!A781,1)</f>
        <v>13</v>
      </c>
      <c r="AC781" s="1" t="str">
        <f>MID(Sheet7!A781,SEARCH("(",Sheet7!A781,1)+1,SEARCH(")",Sheet7!A781,1)-SEARCH("(",Sheet7!A781,1)-1)</f>
        <v>SA</v>
      </c>
      <c r="AD781" s="1">
        <f>SEARCH(" ",Sheet7!A781,1)</f>
        <v>3</v>
      </c>
      <c r="AE781" s="1" t="str">
        <f>LEFT(Sheet7!A781,SEARCH(" ",Sheet7!A781,1)-1)</f>
        <v>GC</v>
      </c>
      <c r="AF781" s="1" t="str">
        <f>MID(Sheet7!A781,SEARCH(" ",Sheet7!A781,1)+1,SEARCH("(",Sheet7!A781,1)-SEARCH(" ",Sheet7!A781,1)-2)</f>
        <v>Smith</v>
      </c>
      <c r="AG781" s="1">
        <f t="shared" si="146"/>
        <v>5</v>
      </c>
      <c r="AH781" s="1" t="str">
        <f t="shared" si="147"/>
        <v>SMITH</v>
      </c>
      <c r="AI781" s="1" t="e">
        <f t="shared" si="141"/>
        <v>#N/A</v>
      </c>
    </row>
    <row r="782" spans="1:35" x14ac:dyDescent="0.3">
      <c r="A782" s="1">
        <v>781</v>
      </c>
      <c r="B782" s="2">
        <v>38693</v>
      </c>
      <c r="C782" t="s">
        <v>99</v>
      </c>
      <c r="D782" s="1">
        <v>156</v>
      </c>
      <c r="E782" s="1" t="s">
        <v>432</v>
      </c>
      <c r="F782" s="1">
        <v>149</v>
      </c>
      <c r="H782" s="1">
        <v>127</v>
      </c>
      <c r="I782" s="1">
        <v>12</v>
      </c>
      <c r="J782" s="1">
        <v>8</v>
      </c>
      <c r="K782" s="1">
        <v>122.83</v>
      </c>
      <c r="L782" s="1">
        <v>1</v>
      </c>
      <c r="M782" s="2" t="s">
        <v>31</v>
      </c>
      <c r="N782" s="1" t="s">
        <v>46</v>
      </c>
      <c r="O782" s="1">
        <f t="shared" si="137"/>
        <v>7</v>
      </c>
      <c r="P782" s="1">
        <f t="shared" si="138"/>
        <v>12</v>
      </c>
      <c r="Q782" s="1">
        <f t="shared" si="139"/>
        <v>2005</v>
      </c>
      <c r="R782" s="1">
        <f t="shared" si="140"/>
        <v>4</v>
      </c>
      <c r="S782" s="1" t="str">
        <f t="shared" si="142"/>
        <v>Ok</v>
      </c>
      <c r="T782" s="1" t="str">
        <f t="shared" si="143"/>
        <v>Ok</v>
      </c>
      <c r="U782" s="1" t="b">
        <f t="shared" si="144"/>
        <v>1</v>
      </c>
      <c r="V782" s="1">
        <f t="shared" si="145"/>
        <v>1</v>
      </c>
      <c r="W782" s="1" t="str">
        <f>VLOOKUP(K782,Master!$G$8:$H$12,2,1)</f>
        <v>Ok</v>
      </c>
      <c r="X782" s="1" t="str">
        <f>HLOOKUP(K782,Master!$F$3:$J$4,2,1)</f>
        <v>Ok</v>
      </c>
      <c r="Y782" s="1" t="s">
        <v>716</v>
      </c>
      <c r="Z782" s="1" t="s">
        <v>834</v>
      </c>
      <c r="AA782" s="1">
        <f>SEARCH("(",Sheet7!A782,1)</f>
        <v>11</v>
      </c>
      <c r="AB782" s="1">
        <f>SEARCH(")",Sheet7!A782,1)</f>
        <v>15</v>
      </c>
      <c r="AC782" s="1" t="str">
        <f>MID(Sheet7!A782,SEARCH("(",Sheet7!A782,1)+1,SEARCH(")",Sheet7!A782,1)-SEARCH("(",Sheet7!A782,1)-1)</f>
        <v>Aus</v>
      </c>
      <c r="AD782" s="1">
        <f>SEARCH(" ",Sheet7!A782,1)</f>
        <v>2</v>
      </c>
      <c r="AE782" s="1" t="str">
        <f>LEFT(Sheet7!A782,SEARCH(" ",Sheet7!A782,1)-1)</f>
        <v>A</v>
      </c>
      <c r="AF782" s="1" t="str">
        <f>MID(Sheet7!A782,SEARCH(" ",Sheet7!A782,1)+1,SEARCH("(",Sheet7!A782,1)-SEARCH(" ",Sheet7!A782,1)-2)</f>
        <v>Symonds</v>
      </c>
      <c r="AG782" s="1">
        <f t="shared" si="146"/>
        <v>7</v>
      </c>
      <c r="AH782" s="1" t="str">
        <f t="shared" si="147"/>
        <v>SYMONDS</v>
      </c>
      <c r="AI782" s="1" t="str">
        <f t="shared" si="141"/>
        <v>A Symonds belongs to Australia</v>
      </c>
    </row>
    <row r="783" spans="1:35" x14ac:dyDescent="0.3">
      <c r="A783" s="1">
        <v>782</v>
      </c>
      <c r="B783" s="2">
        <v>38696</v>
      </c>
      <c r="C783" t="s">
        <v>105</v>
      </c>
      <c r="D783" s="1">
        <v>101</v>
      </c>
      <c r="E783" s="1" t="s">
        <v>432</v>
      </c>
      <c r="F783" s="1">
        <v>142</v>
      </c>
      <c r="H783" s="1">
        <v>96</v>
      </c>
      <c r="I783" s="1">
        <v>12</v>
      </c>
      <c r="J783" s="1">
        <v>2</v>
      </c>
      <c r="K783" s="1">
        <v>105.2</v>
      </c>
      <c r="L783" s="1">
        <v>2</v>
      </c>
      <c r="M783" s="1" t="s">
        <v>18</v>
      </c>
      <c r="N783" s="1" t="s">
        <v>36</v>
      </c>
      <c r="O783" s="1">
        <f t="shared" si="137"/>
        <v>10</v>
      </c>
      <c r="P783" s="1">
        <f t="shared" si="138"/>
        <v>12</v>
      </c>
      <c r="Q783" s="1">
        <f t="shared" si="139"/>
        <v>2005</v>
      </c>
      <c r="R783" s="1">
        <f t="shared" si="140"/>
        <v>7</v>
      </c>
      <c r="S783" s="1" t="str">
        <f t="shared" si="142"/>
        <v>Ok</v>
      </c>
      <c r="T783" s="1" t="str">
        <f t="shared" si="143"/>
        <v>Ok</v>
      </c>
      <c r="U783" s="1" t="b">
        <f t="shared" si="144"/>
        <v>0</v>
      </c>
      <c r="V783" s="1">
        <f t="shared" si="145"/>
        <v>0</v>
      </c>
      <c r="W783" s="1" t="str">
        <f>VLOOKUP(K783,Master!$G$8:$H$12,2,1)</f>
        <v>Ok</v>
      </c>
      <c r="X783" s="1" t="str">
        <f>HLOOKUP(K783,Master!$F$3:$J$4,2,1)</f>
        <v>Ok</v>
      </c>
      <c r="Y783" s="1" t="s">
        <v>715</v>
      </c>
      <c r="Z783" s="1" t="s">
        <v>832</v>
      </c>
      <c r="AA783" s="1">
        <f>SEARCH("(",Sheet7!A783,1)</f>
        <v>11</v>
      </c>
      <c r="AB783" s="1">
        <f>SEARCH(")",Sheet7!A783,1)</f>
        <v>14</v>
      </c>
      <c r="AC783" s="1" t="str">
        <f>MID(Sheet7!A783,SEARCH("(",Sheet7!A783,1)+1,SEARCH(")",Sheet7!A783,1)-SEARCH("(",Sheet7!A783,1)-1)</f>
        <v>NZ</v>
      </c>
      <c r="AD783" s="1">
        <f>SEARCH(" ",Sheet7!A783,1)</f>
        <v>3</v>
      </c>
      <c r="AE783" s="1" t="str">
        <f>LEFT(Sheet7!A783,SEARCH(" ",Sheet7!A783,1)-1)</f>
        <v>SB</v>
      </c>
      <c r="AF783" s="1" t="str">
        <f>MID(Sheet7!A783,SEARCH(" ",Sheet7!A783,1)+1,SEARCH("(",Sheet7!A783,1)-SEARCH(" ",Sheet7!A783,1)-2)</f>
        <v>Styris</v>
      </c>
      <c r="AG783" s="1">
        <f t="shared" si="146"/>
        <v>6</v>
      </c>
      <c r="AH783" s="1" t="str">
        <f t="shared" si="147"/>
        <v>STYRIS</v>
      </c>
      <c r="AI783" s="1" t="str">
        <f t="shared" si="141"/>
        <v>SB Styris belongs to New Zealand</v>
      </c>
    </row>
    <row r="784" spans="1:35" x14ac:dyDescent="0.3">
      <c r="A784" s="1">
        <v>783</v>
      </c>
      <c r="B784" s="2">
        <v>38698</v>
      </c>
      <c r="C784" t="s">
        <v>145</v>
      </c>
      <c r="D784" s="1">
        <v>102</v>
      </c>
      <c r="E784" s="1" t="s">
        <v>432</v>
      </c>
      <c r="F784" s="1">
        <v>156</v>
      </c>
      <c r="H784" s="1">
        <v>111</v>
      </c>
      <c r="I784" s="1">
        <v>15</v>
      </c>
      <c r="J784" s="1">
        <v>1</v>
      </c>
      <c r="K784" s="1">
        <v>91.89</v>
      </c>
      <c r="L784" s="1">
        <v>2</v>
      </c>
      <c r="M784" s="1" t="s">
        <v>34</v>
      </c>
      <c r="N784" s="1" t="s">
        <v>209</v>
      </c>
      <c r="O784" s="1">
        <f t="shared" si="137"/>
        <v>12</v>
      </c>
      <c r="P784" s="1">
        <f t="shared" si="138"/>
        <v>12</v>
      </c>
      <c r="Q784" s="1">
        <f t="shared" si="139"/>
        <v>2005</v>
      </c>
      <c r="R784" s="1">
        <f t="shared" si="140"/>
        <v>2</v>
      </c>
      <c r="S784" s="1" t="str">
        <f t="shared" si="142"/>
        <v>Slow</v>
      </c>
      <c r="T784" s="1" t="str">
        <f t="shared" si="143"/>
        <v>Ok</v>
      </c>
      <c r="U784" s="1" t="b">
        <f t="shared" si="144"/>
        <v>0</v>
      </c>
      <c r="V784" s="1">
        <f t="shared" si="145"/>
        <v>0</v>
      </c>
      <c r="W784" s="1" t="str">
        <f>VLOOKUP(K784,Master!$G$8:$H$12,2,1)</f>
        <v>Slow</v>
      </c>
      <c r="X784" s="1" t="str">
        <f>HLOOKUP(K784,Master!$F$3:$J$4,2,1)</f>
        <v>Slow</v>
      </c>
      <c r="Y784" s="1" t="s">
        <v>734</v>
      </c>
      <c r="Z784" s="1" t="s">
        <v>833</v>
      </c>
      <c r="AA784" s="1">
        <f>SEARCH("(",Sheet7!A784,1)</f>
        <v>14</v>
      </c>
      <c r="AB784" s="1">
        <f>SEARCH(")",Sheet7!A784,1)</f>
        <v>18</v>
      </c>
      <c r="AC784" s="1" t="str">
        <f>MID(Sheet7!A784,SEARCH("(",Sheet7!A784,1)+1,SEARCH(")",Sheet7!A784,1)-SEARCH("(",Sheet7!A784,1)-1)</f>
        <v>Pak</v>
      </c>
      <c r="AD784" s="1">
        <f>SEARCH(" ",Sheet7!A784,1)</f>
        <v>7</v>
      </c>
      <c r="AE784" s="1" t="str">
        <f>LEFT(Sheet7!A784,SEARCH(" ",Sheet7!A784,1)-1)</f>
        <v>Kamran</v>
      </c>
      <c r="AF784" s="1" t="str">
        <f>MID(Sheet7!A784,SEARCH(" ",Sheet7!A784,1)+1,SEARCH("(",Sheet7!A784,1)-SEARCH(" ",Sheet7!A784,1)-2)</f>
        <v>Akmal</v>
      </c>
      <c r="AG784" s="1">
        <f t="shared" si="146"/>
        <v>5</v>
      </c>
      <c r="AH784" s="1" t="str">
        <f t="shared" si="147"/>
        <v>AKMAL</v>
      </c>
      <c r="AI784" s="1" t="str">
        <f t="shared" si="141"/>
        <v>Kamran Akmal belongs to Pakistan</v>
      </c>
    </row>
    <row r="785" spans="1:35" x14ac:dyDescent="0.3">
      <c r="A785" s="1">
        <v>784</v>
      </c>
      <c r="B785" s="2">
        <v>38701</v>
      </c>
      <c r="C785" t="s">
        <v>145</v>
      </c>
      <c r="D785" s="1">
        <v>109</v>
      </c>
      <c r="E785" s="1" t="s">
        <v>432</v>
      </c>
      <c r="F785" s="1">
        <v>128</v>
      </c>
      <c r="H785" s="1">
        <v>111</v>
      </c>
      <c r="I785" s="1">
        <v>12</v>
      </c>
      <c r="J785" s="1">
        <v>0</v>
      </c>
      <c r="K785" s="1">
        <v>98.19</v>
      </c>
      <c r="L785" s="1">
        <v>1</v>
      </c>
      <c r="M785" s="1" t="s">
        <v>34</v>
      </c>
      <c r="N785" s="1" t="s">
        <v>23</v>
      </c>
      <c r="O785" s="1">
        <f t="shared" si="137"/>
        <v>15</v>
      </c>
      <c r="P785" s="1">
        <f t="shared" si="138"/>
        <v>12</v>
      </c>
      <c r="Q785" s="1">
        <f t="shared" si="139"/>
        <v>2005</v>
      </c>
      <c r="R785" s="1">
        <f t="shared" si="140"/>
        <v>5</v>
      </c>
      <c r="S785" s="1" t="str">
        <f t="shared" si="142"/>
        <v>Slow</v>
      </c>
      <c r="T785" s="1" t="str">
        <f t="shared" si="143"/>
        <v>Ok</v>
      </c>
      <c r="U785" s="1" t="b">
        <f t="shared" si="144"/>
        <v>0</v>
      </c>
      <c r="V785" s="1">
        <f t="shared" si="145"/>
        <v>0</v>
      </c>
      <c r="W785" s="1" t="str">
        <f>VLOOKUP(K785,Master!$G$8:$H$12,2,1)</f>
        <v>Slow</v>
      </c>
      <c r="X785" s="1" t="str">
        <f>HLOOKUP(K785,Master!$F$3:$J$4,2,1)</f>
        <v>Slow</v>
      </c>
      <c r="Y785" s="1" t="s">
        <v>734</v>
      </c>
      <c r="Z785" s="1" t="s">
        <v>833</v>
      </c>
      <c r="AA785" s="1">
        <f>SEARCH("(",Sheet7!A785,1)</f>
        <v>14</v>
      </c>
      <c r="AB785" s="1">
        <f>SEARCH(")",Sheet7!A785,1)</f>
        <v>18</v>
      </c>
      <c r="AC785" s="1" t="str">
        <f>MID(Sheet7!A785,SEARCH("(",Sheet7!A785,1)+1,SEARCH(")",Sheet7!A785,1)-SEARCH("(",Sheet7!A785,1)-1)</f>
        <v>Pak</v>
      </c>
      <c r="AD785" s="1">
        <f>SEARCH(" ",Sheet7!A785,1)</f>
        <v>7</v>
      </c>
      <c r="AE785" s="1" t="str">
        <f>LEFT(Sheet7!A785,SEARCH(" ",Sheet7!A785,1)-1)</f>
        <v>Kamran</v>
      </c>
      <c r="AF785" s="1" t="str">
        <f>MID(Sheet7!A785,SEARCH(" ",Sheet7!A785,1)+1,SEARCH("(",Sheet7!A785,1)-SEARCH(" ",Sheet7!A785,1)-2)</f>
        <v>Akmal</v>
      </c>
      <c r="AG785" s="1">
        <f t="shared" si="146"/>
        <v>5</v>
      </c>
      <c r="AH785" s="1" t="str">
        <f t="shared" si="147"/>
        <v>AKMAL</v>
      </c>
      <c r="AI785" s="1" t="str">
        <f t="shared" si="141"/>
        <v>Kamran Akmal belongs to Pakistan</v>
      </c>
    </row>
    <row r="786" spans="1:35" x14ac:dyDescent="0.3">
      <c r="A786" s="1">
        <v>785</v>
      </c>
      <c r="B786" s="2">
        <v>38720</v>
      </c>
      <c r="C786" t="s">
        <v>268</v>
      </c>
      <c r="D786" s="1">
        <v>103</v>
      </c>
      <c r="E786" s="1" t="s">
        <v>432</v>
      </c>
      <c r="F786" s="1">
        <v>155</v>
      </c>
      <c r="H786" s="1">
        <v>125</v>
      </c>
      <c r="I786" s="1">
        <v>14</v>
      </c>
      <c r="J786" s="1">
        <v>0</v>
      </c>
      <c r="K786" s="1">
        <v>82.4</v>
      </c>
      <c r="L786" s="1">
        <v>1</v>
      </c>
      <c r="M786" s="1" t="s">
        <v>31</v>
      </c>
      <c r="N786" s="1" t="s">
        <v>36</v>
      </c>
      <c r="O786" s="1">
        <f t="shared" si="137"/>
        <v>3</v>
      </c>
      <c r="P786" s="1">
        <f t="shared" si="138"/>
        <v>1</v>
      </c>
      <c r="Q786" s="1">
        <f t="shared" si="139"/>
        <v>2006</v>
      </c>
      <c r="R786" s="1">
        <f t="shared" si="140"/>
        <v>3</v>
      </c>
      <c r="S786" s="1" t="str">
        <f t="shared" si="142"/>
        <v>Slow</v>
      </c>
      <c r="T786" s="1" t="str">
        <f t="shared" si="143"/>
        <v>Ok</v>
      </c>
      <c r="U786" s="1" t="b">
        <f t="shared" si="144"/>
        <v>0</v>
      </c>
      <c r="V786" s="1">
        <f t="shared" si="145"/>
        <v>0</v>
      </c>
      <c r="W786" s="1" t="str">
        <f>VLOOKUP(K786,Master!$G$8:$H$12,2,1)</f>
        <v>Slow</v>
      </c>
      <c r="X786" s="1" t="str">
        <f>HLOOKUP(K786,Master!$F$3:$J$4,2,1)</f>
        <v>Slow</v>
      </c>
      <c r="Y786" s="1" t="s">
        <v>740</v>
      </c>
      <c r="Z786" s="1" t="s">
        <v>835</v>
      </c>
      <c r="AA786" s="1">
        <f>SEARCH("(",Sheet7!A786,1)</f>
        <v>13</v>
      </c>
      <c r="AB786" s="1">
        <f>SEARCH(")",Sheet7!A786,1)</f>
        <v>16</v>
      </c>
      <c r="AC786" s="1" t="str">
        <f>MID(Sheet7!A786,SEARCH("(",Sheet7!A786,1)+1,SEARCH(")",Sheet7!A786,1)-SEARCH("(",Sheet7!A786,1)-1)</f>
        <v>SL</v>
      </c>
      <c r="AD786" s="1">
        <f>SEARCH(" ",Sheet7!A786,1)</f>
        <v>3</v>
      </c>
      <c r="AE786" s="1" t="str">
        <f>LEFT(Sheet7!A786,SEARCH(" ",Sheet7!A786,1)-1)</f>
        <v>WU</v>
      </c>
      <c r="AF786" s="1" t="str">
        <f>MID(Sheet7!A786,SEARCH(" ",Sheet7!A786,1)+1,SEARCH("(",Sheet7!A786,1)-SEARCH(" ",Sheet7!A786,1)-2)</f>
        <v>Tharanga</v>
      </c>
      <c r="AG786" s="1">
        <f t="shared" si="146"/>
        <v>8</v>
      </c>
      <c r="AH786" s="1" t="str">
        <f t="shared" si="147"/>
        <v>THARANGA</v>
      </c>
      <c r="AI786" s="1" t="str">
        <f t="shared" si="141"/>
        <v>WU Tharanga belongs to Sri Lanka</v>
      </c>
    </row>
    <row r="787" spans="1:35" x14ac:dyDescent="0.3">
      <c r="A787" s="1">
        <v>786</v>
      </c>
      <c r="B787" s="2">
        <v>38725</v>
      </c>
      <c r="C787" t="s">
        <v>352</v>
      </c>
      <c r="D787" s="1">
        <v>112</v>
      </c>
      <c r="E787" s="1" t="s">
        <v>432</v>
      </c>
      <c r="F787" s="1">
        <v>180</v>
      </c>
      <c r="H787" s="1">
        <v>131</v>
      </c>
      <c r="I787" s="1">
        <v>8</v>
      </c>
      <c r="J787" s="1">
        <v>2</v>
      </c>
      <c r="K787" s="1">
        <v>85.49</v>
      </c>
      <c r="L787" s="1">
        <v>2</v>
      </c>
      <c r="M787" s="1" t="s">
        <v>13</v>
      </c>
      <c r="N787" s="1" t="s">
        <v>202</v>
      </c>
      <c r="O787" s="1">
        <f t="shared" si="137"/>
        <v>8</v>
      </c>
      <c r="P787" s="1">
        <f t="shared" si="138"/>
        <v>1</v>
      </c>
      <c r="Q787" s="1">
        <f t="shared" si="139"/>
        <v>2006</v>
      </c>
      <c r="R787" s="1">
        <f t="shared" si="140"/>
        <v>1</v>
      </c>
      <c r="S787" s="1" t="str">
        <f t="shared" si="142"/>
        <v>Slow</v>
      </c>
      <c r="T787" s="1" t="str">
        <f t="shared" si="143"/>
        <v>Ok</v>
      </c>
      <c r="U787" s="1" t="b">
        <f t="shared" si="144"/>
        <v>0</v>
      </c>
      <c r="V787" s="1">
        <f t="shared" si="145"/>
        <v>0</v>
      </c>
      <c r="W787" s="1" t="str">
        <f>VLOOKUP(K787,Master!$G$8:$H$12,2,1)</f>
        <v>Slow</v>
      </c>
      <c r="X787" s="1" t="str">
        <f>HLOOKUP(K787,Master!$F$3:$J$4,2,1)</f>
        <v>Slow</v>
      </c>
      <c r="Y787" s="1" t="s">
        <v>742</v>
      </c>
      <c r="Z787" s="1" t="s">
        <v>832</v>
      </c>
      <c r="AA787" s="1">
        <f>SEARCH("(",Sheet7!A787,1)</f>
        <v>11</v>
      </c>
      <c r="AB787" s="1">
        <f>SEARCH(")",Sheet7!A787,1)</f>
        <v>14</v>
      </c>
      <c r="AC787" s="1" t="str">
        <f>MID(Sheet7!A787,SEARCH("(",Sheet7!A787,1)+1,SEARCH(")",Sheet7!A787,1)-SEARCH("(",Sheet7!A787,1)-1)</f>
        <v>NZ</v>
      </c>
      <c r="AD787" s="1">
        <f>SEARCH(" ",Sheet7!A787,1)</f>
        <v>3</v>
      </c>
      <c r="AE787" s="1" t="str">
        <f>LEFT(Sheet7!A787,SEARCH(" ",Sheet7!A787,1)-1)</f>
        <v>PG</v>
      </c>
      <c r="AF787" s="1" t="str">
        <f>MID(Sheet7!A787,SEARCH(" ",Sheet7!A787,1)+1,SEARCH("(",Sheet7!A787,1)-SEARCH(" ",Sheet7!A787,1)-2)</f>
        <v>Fulton</v>
      </c>
      <c r="AG787" s="1">
        <f t="shared" si="146"/>
        <v>6</v>
      </c>
      <c r="AH787" s="1" t="str">
        <f t="shared" si="147"/>
        <v>FULTON</v>
      </c>
      <c r="AI787" s="1" t="str">
        <f t="shared" si="141"/>
        <v>PG Fulton belongs to New Zealand</v>
      </c>
    </row>
    <row r="788" spans="1:35" x14ac:dyDescent="0.3">
      <c r="A788" s="1">
        <v>787</v>
      </c>
      <c r="B788" s="2">
        <v>38739</v>
      </c>
      <c r="C788" t="s">
        <v>216</v>
      </c>
      <c r="D788" s="1">
        <v>114</v>
      </c>
      <c r="E788" s="1" t="s">
        <v>432</v>
      </c>
      <c r="F788" s="1">
        <v>132</v>
      </c>
      <c r="H788" s="1">
        <v>96</v>
      </c>
      <c r="I788" s="1">
        <v>10</v>
      </c>
      <c r="J788" s="1">
        <v>4</v>
      </c>
      <c r="K788" s="1">
        <v>118.75</v>
      </c>
      <c r="L788" s="1">
        <v>1</v>
      </c>
      <c r="M788" s="1" t="s">
        <v>18</v>
      </c>
      <c r="N788" s="1" t="s">
        <v>56</v>
      </c>
      <c r="O788" s="1">
        <f t="shared" si="137"/>
        <v>22</v>
      </c>
      <c r="P788" s="1">
        <f t="shared" si="138"/>
        <v>1</v>
      </c>
      <c r="Q788" s="1">
        <f t="shared" si="139"/>
        <v>2006</v>
      </c>
      <c r="R788" s="1">
        <f t="shared" si="140"/>
        <v>1</v>
      </c>
      <c r="S788" s="1" t="str">
        <f t="shared" si="142"/>
        <v>Ok</v>
      </c>
      <c r="T788" s="1" t="str">
        <f t="shared" si="143"/>
        <v>Ok</v>
      </c>
      <c r="U788" s="1" t="b">
        <f t="shared" si="144"/>
        <v>0</v>
      </c>
      <c r="V788" s="1">
        <f t="shared" si="145"/>
        <v>0</v>
      </c>
      <c r="W788" s="1" t="str">
        <f>VLOOKUP(K788,Master!$G$8:$H$12,2,1)</f>
        <v>Ok</v>
      </c>
      <c r="X788" s="1" t="str">
        <f>HLOOKUP(K788,Master!$F$3:$J$4,2,1)</f>
        <v>Ok</v>
      </c>
      <c r="Y788" s="1" t="s">
        <v>640</v>
      </c>
      <c r="Z788" s="1" t="s">
        <v>835</v>
      </c>
      <c r="AA788" s="1">
        <f>SEARCH("(",Sheet7!A788,1)</f>
        <v>15</v>
      </c>
      <c r="AB788" s="1">
        <f>SEARCH(")",Sheet7!A788,1)</f>
        <v>18</v>
      </c>
      <c r="AC788" s="1" t="str">
        <f>MID(Sheet7!A788,SEARCH("(",Sheet7!A788,1)+1,SEARCH(")",Sheet7!A788,1)-SEARCH("(",Sheet7!A788,1)-1)</f>
        <v>SL</v>
      </c>
      <c r="AD788" s="1">
        <f>SEARCH(" ",Sheet7!A788,1)</f>
        <v>3</v>
      </c>
      <c r="AE788" s="1" t="str">
        <f>LEFT(Sheet7!A788,SEARCH(" ",Sheet7!A788,1)-1)</f>
        <v>ST</v>
      </c>
      <c r="AF788" s="1" t="str">
        <f>MID(Sheet7!A788,SEARCH(" ",Sheet7!A788,1)+1,SEARCH("(",Sheet7!A788,1)-SEARCH(" ",Sheet7!A788,1)-2)</f>
        <v>Jayasuriya</v>
      </c>
      <c r="AG788" s="1">
        <f t="shared" si="146"/>
        <v>10</v>
      </c>
      <c r="AH788" s="1" t="str">
        <f t="shared" si="147"/>
        <v>JAYASURIYA</v>
      </c>
      <c r="AI788" s="1" t="str">
        <f t="shared" si="141"/>
        <v>ST Jayasuriya belongs to Sri Lanka</v>
      </c>
    </row>
    <row r="789" spans="1:35" x14ac:dyDescent="0.3">
      <c r="A789" s="1">
        <v>788</v>
      </c>
      <c r="B789" s="2">
        <v>38741</v>
      </c>
      <c r="C789" t="s">
        <v>286</v>
      </c>
      <c r="D789" s="1">
        <v>125</v>
      </c>
      <c r="E789" s="1" t="s">
        <v>430</v>
      </c>
      <c r="F789" s="1">
        <v>209</v>
      </c>
      <c r="H789" s="1">
        <v>145</v>
      </c>
      <c r="I789" s="1">
        <v>7</v>
      </c>
      <c r="J789" s="1">
        <v>0</v>
      </c>
      <c r="K789" s="1">
        <v>86.2</v>
      </c>
      <c r="L789" s="1">
        <v>1</v>
      </c>
      <c r="M789" s="1" t="s">
        <v>13</v>
      </c>
      <c r="N789" s="1" t="s">
        <v>45</v>
      </c>
      <c r="O789" s="1">
        <f t="shared" si="137"/>
        <v>24</v>
      </c>
      <c r="P789" s="1">
        <f t="shared" si="138"/>
        <v>1</v>
      </c>
      <c r="Q789" s="1">
        <f t="shared" si="139"/>
        <v>2006</v>
      </c>
      <c r="R789" s="1">
        <f t="shared" si="140"/>
        <v>3</v>
      </c>
      <c r="S789" s="1" t="str">
        <f t="shared" si="142"/>
        <v>Slow</v>
      </c>
      <c r="T789" s="1" t="str">
        <f t="shared" si="143"/>
        <v>Ok</v>
      </c>
      <c r="U789" s="1" t="b">
        <f t="shared" si="144"/>
        <v>0</v>
      </c>
      <c r="V789" s="1">
        <f t="shared" si="145"/>
        <v>0</v>
      </c>
      <c r="W789" s="1" t="str">
        <f>VLOOKUP(K789,Master!$G$8:$H$12,2,1)</f>
        <v>Slow</v>
      </c>
      <c r="X789" s="1" t="str">
        <f>HLOOKUP(K789,Master!$F$3:$J$4,2,1)</f>
        <v>Slow</v>
      </c>
      <c r="Y789" s="1" t="s">
        <v>725</v>
      </c>
      <c r="Z789" s="1" t="s">
        <v>837</v>
      </c>
      <c r="AA789" s="1">
        <f>SEARCH("(",Sheet7!A789,1)</f>
        <v>14</v>
      </c>
      <c r="AB789" s="1">
        <f>SEARCH(")",Sheet7!A789,1)</f>
        <v>17</v>
      </c>
      <c r="AC789" s="1" t="str">
        <f>MID(Sheet7!A789,SEARCH("(",Sheet7!A789,1)+1,SEARCH(")",Sheet7!A789,1)-SEARCH("(",Sheet7!A789,1)-1)</f>
        <v>SA</v>
      </c>
      <c r="AD789" s="1">
        <f>SEARCH(" ",Sheet7!A789,1)</f>
        <v>3</v>
      </c>
      <c r="AE789" s="1" t="str">
        <f>LEFT(Sheet7!A789,SEARCH(" ",Sheet7!A789,1)-1)</f>
        <v>HH</v>
      </c>
      <c r="AF789" s="1" t="str">
        <f>MID(Sheet7!A789,SEARCH(" ",Sheet7!A789,1)+1,SEARCH("(",Sheet7!A789,1)-SEARCH(" ",Sheet7!A789,1)-2)</f>
        <v>Dippenaar</v>
      </c>
      <c r="AG789" s="1">
        <f t="shared" si="146"/>
        <v>9</v>
      </c>
      <c r="AH789" s="1" t="str">
        <f t="shared" si="147"/>
        <v>DIPPENAAR</v>
      </c>
      <c r="AI789" s="1" t="e">
        <f t="shared" si="141"/>
        <v>#N/A</v>
      </c>
    </row>
    <row r="790" spans="1:35" x14ac:dyDescent="0.3">
      <c r="A790" s="1">
        <v>789</v>
      </c>
      <c r="B790" s="2">
        <v>38746</v>
      </c>
      <c r="C790" t="s">
        <v>221</v>
      </c>
      <c r="D790" s="1">
        <v>116</v>
      </c>
      <c r="E790" s="1" t="s">
        <v>432</v>
      </c>
      <c r="F790" s="1">
        <v>131</v>
      </c>
      <c r="H790" s="1">
        <v>105</v>
      </c>
      <c r="I790" s="1">
        <v>11</v>
      </c>
      <c r="J790" s="1">
        <v>4</v>
      </c>
      <c r="K790" s="1">
        <v>110.47</v>
      </c>
      <c r="L790" s="1">
        <v>2</v>
      </c>
      <c r="M790" s="1" t="s">
        <v>13</v>
      </c>
      <c r="N790" s="1" t="s">
        <v>201</v>
      </c>
      <c r="O790" s="1">
        <f t="shared" si="137"/>
        <v>29</v>
      </c>
      <c r="P790" s="1">
        <f t="shared" si="138"/>
        <v>1</v>
      </c>
      <c r="Q790" s="1">
        <f t="shared" si="139"/>
        <v>2006</v>
      </c>
      <c r="R790" s="1">
        <f t="shared" si="140"/>
        <v>1</v>
      </c>
      <c r="S790" s="1" t="str">
        <f t="shared" si="142"/>
        <v>Ok</v>
      </c>
      <c r="T790" s="1" t="str">
        <f t="shared" si="143"/>
        <v>Ok</v>
      </c>
      <c r="U790" s="1" t="b">
        <f t="shared" si="144"/>
        <v>0</v>
      </c>
      <c r="V790" s="1">
        <f t="shared" si="145"/>
        <v>0</v>
      </c>
      <c r="W790" s="1" t="str">
        <f>VLOOKUP(K790,Master!$G$8:$H$12,2,1)</f>
        <v>Ok</v>
      </c>
      <c r="X790" s="1" t="str">
        <f>HLOOKUP(K790,Master!$F$3:$J$4,2,1)</f>
        <v>Ok</v>
      </c>
      <c r="Y790" s="1" t="s">
        <v>673</v>
      </c>
      <c r="Z790" s="1" t="s">
        <v>834</v>
      </c>
      <c r="AA790" s="1">
        <f>SEARCH("(",Sheet7!A790,1)</f>
        <v>14</v>
      </c>
      <c r="AB790" s="1">
        <f>SEARCH(")",Sheet7!A790,1)</f>
        <v>18</v>
      </c>
      <c r="AC790" s="1" t="str">
        <f>MID(Sheet7!A790,SEARCH("(",Sheet7!A790,1)+1,SEARCH(")",Sheet7!A790,1)-SEARCH("(",Sheet7!A790,1)-1)</f>
        <v>Aus</v>
      </c>
      <c r="AD790" s="1">
        <f>SEARCH(" ",Sheet7!A790,1)</f>
        <v>3</v>
      </c>
      <c r="AE790" s="1" t="str">
        <f>LEFT(Sheet7!A790,SEARCH(" ",Sheet7!A790,1)-1)</f>
        <v>AC</v>
      </c>
      <c r="AF790" s="1" t="str">
        <f>MID(Sheet7!A790,SEARCH(" ",Sheet7!A790,1)+1,SEARCH("(",Sheet7!A790,1)-SEARCH(" ",Sheet7!A790,1)-2)</f>
        <v>Gilchrist</v>
      </c>
      <c r="AG790" s="1">
        <f t="shared" si="146"/>
        <v>9</v>
      </c>
      <c r="AH790" s="1" t="str">
        <f t="shared" si="147"/>
        <v>GILCHRIST</v>
      </c>
      <c r="AI790" s="1" t="str">
        <f t="shared" si="141"/>
        <v>AC Gilchrist belongs to Australia</v>
      </c>
    </row>
    <row r="791" spans="1:35" x14ac:dyDescent="0.3">
      <c r="A791" s="1">
        <v>790</v>
      </c>
      <c r="B791" s="2">
        <v>38754</v>
      </c>
      <c r="C791" t="s">
        <v>151</v>
      </c>
      <c r="D791" s="1">
        <v>101</v>
      </c>
      <c r="E791" s="1" t="s">
        <v>432</v>
      </c>
      <c r="F791" s="1">
        <v>147</v>
      </c>
      <c r="H791" s="1">
        <v>111</v>
      </c>
      <c r="I791" s="1">
        <v>15</v>
      </c>
      <c r="J791" s="1">
        <v>0</v>
      </c>
      <c r="K791" s="1">
        <v>90.99</v>
      </c>
      <c r="L791" s="1">
        <v>2</v>
      </c>
      <c r="M791" s="1" t="s">
        <v>4</v>
      </c>
      <c r="N791" s="1" t="s">
        <v>320</v>
      </c>
      <c r="O791" s="1">
        <f t="shared" si="137"/>
        <v>6</v>
      </c>
      <c r="P791" s="1">
        <f t="shared" si="138"/>
        <v>2</v>
      </c>
      <c r="Q791" s="1">
        <f t="shared" si="139"/>
        <v>2006</v>
      </c>
      <c r="R791" s="1">
        <f t="shared" si="140"/>
        <v>2</v>
      </c>
      <c r="S791" s="1" t="str">
        <f t="shared" si="142"/>
        <v>Slow</v>
      </c>
      <c r="T791" s="1" t="str">
        <f t="shared" si="143"/>
        <v>Ok</v>
      </c>
      <c r="U791" s="1" t="b">
        <f t="shared" si="144"/>
        <v>0</v>
      </c>
      <c r="V791" s="1">
        <f t="shared" si="145"/>
        <v>0</v>
      </c>
      <c r="W791" s="1" t="str">
        <f>VLOOKUP(K791,Master!$G$8:$H$12,2,1)</f>
        <v>Slow</v>
      </c>
      <c r="X791" s="1" t="str">
        <f>HLOOKUP(K791,Master!$F$3:$J$4,2,1)</f>
        <v>Slow</v>
      </c>
      <c r="Y791" s="1" t="s">
        <v>733</v>
      </c>
      <c r="Z791" s="1" t="s">
        <v>833</v>
      </c>
      <c r="AA791" s="1">
        <f>SEARCH("(",Sheet7!A791,1)</f>
        <v>13</v>
      </c>
      <c r="AB791" s="1">
        <f>SEARCH(")",Sheet7!A791,1)</f>
        <v>17</v>
      </c>
      <c r="AC791" s="1" t="str">
        <f>MID(Sheet7!A791,SEARCH("(",Sheet7!A791,1)+1,SEARCH(")",Sheet7!A791,1)-SEARCH("(",Sheet7!A791,1)-1)</f>
        <v>Pak</v>
      </c>
      <c r="AD791" s="1">
        <f>SEARCH(" ",Sheet7!A791,1)</f>
        <v>7</v>
      </c>
      <c r="AE791" s="1" t="str">
        <f>LEFT(Sheet7!A791,SEARCH(" ",Sheet7!A791,1)-1)</f>
        <v>Salman</v>
      </c>
      <c r="AF791" s="1" t="str">
        <f>MID(Sheet7!A791,SEARCH(" ",Sheet7!A791,1)+1,SEARCH("(",Sheet7!A791,1)-SEARCH(" ",Sheet7!A791,1)-2)</f>
        <v>Butt</v>
      </c>
      <c r="AG791" s="1">
        <f t="shared" si="146"/>
        <v>4</v>
      </c>
      <c r="AH791" s="1" t="str">
        <f t="shared" si="147"/>
        <v>BUTT</v>
      </c>
      <c r="AI791" s="1" t="str">
        <f t="shared" si="141"/>
        <v>Salman Butt belongs to Pakistan</v>
      </c>
    </row>
    <row r="792" spans="1:35" x14ac:dyDescent="0.3">
      <c r="A792" s="1">
        <v>791</v>
      </c>
      <c r="B792" s="2">
        <v>38754</v>
      </c>
      <c r="C792" t="s">
        <v>60</v>
      </c>
      <c r="D792" s="1">
        <v>100</v>
      </c>
      <c r="E792" s="1" t="s">
        <v>432</v>
      </c>
      <c r="F792" s="1">
        <v>188</v>
      </c>
      <c r="H792" s="1">
        <v>113</v>
      </c>
      <c r="I792" s="1">
        <v>10</v>
      </c>
      <c r="J792" s="1">
        <v>1</v>
      </c>
      <c r="K792" s="1">
        <v>88.49</v>
      </c>
      <c r="L792" s="1">
        <v>1</v>
      </c>
      <c r="M792" s="1" t="s">
        <v>9</v>
      </c>
      <c r="N792" s="1" t="s">
        <v>320</v>
      </c>
      <c r="O792" s="1">
        <f t="shared" si="137"/>
        <v>6</v>
      </c>
      <c r="P792" s="1">
        <f t="shared" si="138"/>
        <v>2</v>
      </c>
      <c r="Q792" s="1">
        <f t="shared" si="139"/>
        <v>2006</v>
      </c>
      <c r="R792" s="1">
        <f t="shared" si="140"/>
        <v>2</v>
      </c>
      <c r="S792" s="1" t="str">
        <f t="shared" si="142"/>
        <v>Slow</v>
      </c>
      <c r="T792" s="1" t="str">
        <f t="shared" si="143"/>
        <v>Ok</v>
      </c>
      <c r="U792" s="1" t="b">
        <f t="shared" si="144"/>
        <v>0</v>
      </c>
      <c r="V792" s="1">
        <f t="shared" si="145"/>
        <v>0</v>
      </c>
      <c r="W792" s="1" t="str">
        <f>VLOOKUP(K792,Master!$G$8:$H$12,2,1)</f>
        <v>Slow</v>
      </c>
      <c r="X792" s="1" t="str">
        <f>HLOOKUP(K792,Master!$F$3:$J$4,2,1)</f>
        <v>Slow</v>
      </c>
      <c r="Y792" s="1" t="s">
        <v>635</v>
      </c>
      <c r="Z792" s="1" t="s">
        <v>4</v>
      </c>
      <c r="AA792" s="1">
        <f>SEARCH("(",Sheet7!A792,1)</f>
        <v>14</v>
      </c>
      <c r="AB792" s="1">
        <f>SEARCH(")",Sheet7!A792,1)</f>
        <v>20</v>
      </c>
      <c r="AC792" s="1" t="str">
        <f>MID(Sheet7!A792,SEARCH("(",Sheet7!A792,1)+1,SEARCH(")",Sheet7!A792,1)-SEARCH("(",Sheet7!A792,1)-1)</f>
        <v>India</v>
      </c>
      <c r="AD792" s="1">
        <f>SEARCH(" ",Sheet7!A792,1)</f>
        <v>3</v>
      </c>
      <c r="AE792" s="1" t="str">
        <f>LEFT(Sheet7!A792,SEARCH(" ",Sheet7!A792,1)-1)</f>
        <v>SR</v>
      </c>
      <c r="AF792" s="1" t="str">
        <f>MID(Sheet7!A792,SEARCH(" ",Sheet7!A792,1)+1,SEARCH("(",Sheet7!A792,1)-SEARCH(" ",Sheet7!A792,1)-2)</f>
        <v>Tendulkar</v>
      </c>
      <c r="AG792" s="1">
        <f t="shared" si="146"/>
        <v>9</v>
      </c>
      <c r="AH792" s="1" t="str">
        <f t="shared" si="147"/>
        <v>TENDULKAR</v>
      </c>
      <c r="AI792" s="1" t="e">
        <f t="shared" si="141"/>
        <v>#N/A</v>
      </c>
    </row>
    <row r="793" spans="1:35" x14ac:dyDescent="0.3">
      <c r="A793" s="1">
        <v>792</v>
      </c>
      <c r="B793" s="2">
        <v>38760</v>
      </c>
      <c r="C793" t="s">
        <v>99</v>
      </c>
      <c r="D793" s="1">
        <v>151</v>
      </c>
      <c r="E793" s="1" t="s">
        <v>432</v>
      </c>
      <c r="F793" s="1">
        <v>194</v>
      </c>
      <c r="H793" s="1">
        <v>127</v>
      </c>
      <c r="I793" s="1">
        <v>13</v>
      </c>
      <c r="J793" s="1">
        <v>3</v>
      </c>
      <c r="K793" s="1">
        <v>118.89</v>
      </c>
      <c r="L793" s="1">
        <v>1</v>
      </c>
      <c r="M793" s="1" t="s">
        <v>13</v>
      </c>
      <c r="N793" s="1" t="s">
        <v>56</v>
      </c>
      <c r="O793" s="1">
        <f t="shared" si="137"/>
        <v>12</v>
      </c>
      <c r="P793" s="1">
        <f t="shared" si="138"/>
        <v>2</v>
      </c>
      <c r="Q793" s="1">
        <f t="shared" si="139"/>
        <v>2006</v>
      </c>
      <c r="R793" s="1">
        <f t="shared" si="140"/>
        <v>1</v>
      </c>
      <c r="S793" s="1" t="str">
        <f t="shared" si="142"/>
        <v>Ok</v>
      </c>
      <c r="T793" s="1" t="str">
        <f t="shared" si="143"/>
        <v>Ok</v>
      </c>
      <c r="U793" s="1" t="b">
        <f t="shared" si="144"/>
        <v>0</v>
      </c>
      <c r="V793" s="1">
        <f t="shared" si="145"/>
        <v>0</v>
      </c>
      <c r="W793" s="1" t="str">
        <f>VLOOKUP(K793,Master!$G$8:$H$12,2,1)</f>
        <v>Ok</v>
      </c>
      <c r="X793" s="1" t="str">
        <f>HLOOKUP(K793,Master!$F$3:$J$4,2,1)</f>
        <v>Ok</v>
      </c>
      <c r="Y793" s="1" t="s">
        <v>716</v>
      </c>
      <c r="Z793" s="1" t="s">
        <v>834</v>
      </c>
      <c r="AA793" s="1">
        <f>SEARCH("(",Sheet7!A793,1)</f>
        <v>11</v>
      </c>
      <c r="AB793" s="1">
        <f>SEARCH(")",Sheet7!A793,1)</f>
        <v>15</v>
      </c>
      <c r="AC793" s="1" t="str">
        <f>MID(Sheet7!A793,SEARCH("(",Sheet7!A793,1)+1,SEARCH(")",Sheet7!A793,1)-SEARCH("(",Sheet7!A793,1)-1)</f>
        <v>Aus</v>
      </c>
      <c r="AD793" s="1">
        <f>SEARCH(" ",Sheet7!A793,1)</f>
        <v>2</v>
      </c>
      <c r="AE793" s="1" t="str">
        <f>LEFT(Sheet7!A793,SEARCH(" ",Sheet7!A793,1)-1)</f>
        <v>A</v>
      </c>
      <c r="AF793" s="1" t="str">
        <f>MID(Sheet7!A793,SEARCH(" ",Sheet7!A793,1)+1,SEARCH("(",Sheet7!A793,1)-SEARCH(" ",Sheet7!A793,1)-2)</f>
        <v>Symonds</v>
      </c>
      <c r="AG793" s="1">
        <f t="shared" si="146"/>
        <v>7</v>
      </c>
      <c r="AH793" s="1" t="str">
        <f t="shared" si="147"/>
        <v>SYMONDS</v>
      </c>
      <c r="AI793" s="1" t="str">
        <f t="shared" si="141"/>
        <v>A Symonds belongs to Australia</v>
      </c>
    </row>
    <row r="794" spans="1:35" x14ac:dyDescent="0.3">
      <c r="A794" s="1">
        <v>793</v>
      </c>
      <c r="B794" s="2">
        <v>38760</v>
      </c>
      <c r="C794" t="s">
        <v>225</v>
      </c>
      <c r="D794" s="1">
        <v>124</v>
      </c>
      <c r="E794" s="1" t="s">
        <v>432</v>
      </c>
      <c r="F794" s="1">
        <v>178</v>
      </c>
      <c r="H794" s="1">
        <v>127</v>
      </c>
      <c r="I794" s="1">
        <v>9</v>
      </c>
      <c r="J794" s="1">
        <v>3</v>
      </c>
      <c r="K794" s="1">
        <v>97.63</v>
      </c>
      <c r="L794" s="1">
        <v>1</v>
      </c>
      <c r="M794" s="1" t="s">
        <v>13</v>
      </c>
      <c r="N794" s="1" t="s">
        <v>56</v>
      </c>
      <c r="O794" s="1">
        <f t="shared" si="137"/>
        <v>12</v>
      </c>
      <c r="P794" s="1">
        <f t="shared" si="138"/>
        <v>2</v>
      </c>
      <c r="Q794" s="1">
        <f t="shared" si="139"/>
        <v>2006</v>
      </c>
      <c r="R794" s="1">
        <f t="shared" si="140"/>
        <v>1</v>
      </c>
      <c r="S794" s="1" t="str">
        <f t="shared" si="142"/>
        <v>Slow</v>
      </c>
      <c r="T794" s="1" t="str">
        <f t="shared" si="143"/>
        <v>Ok</v>
      </c>
      <c r="U794" s="1" t="b">
        <f t="shared" si="144"/>
        <v>0</v>
      </c>
      <c r="V794" s="1">
        <f t="shared" si="145"/>
        <v>0</v>
      </c>
      <c r="W794" s="1" t="str">
        <f>VLOOKUP(K794,Master!$G$8:$H$12,2,1)</f>
        <v>Slow</v>
      </c>
      <c r="X794" s="1" t="str">
        <f>HLOOKUP(K794,Master!$F$3:$J$4,2,1)</f>
        <v>Slow</v>
      </c>
      <c r="Y794" s="1" t="s">
        <v>650</v>
      </c>
      <c r="Z794" s="1" t="s">
        <v>834</v>
      </c>
      <c r="AA794" s="1">
        <f>SEARCH("(",Sheet7!A794,1)</f>
        <v>12</v>
      </c>
      <c r="AB794" s="1">
        <f>SEARCH(")",Sheet7!A794,1)</f>
        <v>16</v>
      </c>
      <c r="AC794" s="1" t="str">
        <f>MID(Sheet7!A794,SEARCH("(",Sheet7!A794,1)+1,SEARCH(")",Sheet7!A794,1)-SEARCH("(",Sheet7!A794,1)-1)</f>
        <v>Aus</v>
      </c>
      <c r="AD794" s="1">
        <f>SEARCH(" ",Sheet7!A794,1)</f>
        <v>3</v>
      </c>
      <c r="AE794" s="1" t="str">
        <f>LEFT(Sheet7!A794,SEARCH(" ",Sheet7!A794,1)-1)</f>
        <v>RT</v>
      </c>
      <c r="AF794" s="1" t="str">
        <f>MID(Sheet7!A794,SEARCH(" ",Sheet7!A794,1)+1,SEARCH("(",Sheet7!A794,1)-SEARCH(" ",Sheet7!A794,1)-2)</f>
        <v>Ponting</v>
      </c>
      <c r="AG794" s="1">
        <f t="shared" si="146"/>
        <v>7</v>
      </c>
      <c r="AH794" s="1" t="str">
        <f t="shared" si="147"/>
        <v>PONTING</v>
      </c>
      <c r="AI794" s="1" t="str">
        <f t="shared" si="141"/>
        <v>RT Ponting belongs to Australia</v>
      </c>
    </row>
    <row r="795" spans="1:35" x14ac:dyDescent="0.3">
      <c r="A795" s="1">
        <v>794</v>
      </c>
      <c r="B795" s="2">
        <v>38761</v>
      </c>
      <c r="C795" t="s">
        <v>94</v>
      </c>
      <c r="D795" s="1">
        <v>108</v>
      </c>
      <c r="E795" s="1" t="s">
        <v>432</v>
      </c>
      <c r="F795" s="1">
        <v>168</v>
      </c>
      <c r="H795" s="1">
        <v>120</v>
      </c>
      <c r="I795" s="1">
        <v>11</v>
      </c>
      <c r="J795" s="1">
        <v>1</v>
      </c>
      <c r="K795" s="1">
        <v>90</v>
      </c>
      <c r="L795" s="1">
        <v>1</v>
      </c>
      <c r="M795" s="1" t="s">
        <v>4</v>
      </c>
      <c r="N795" s="1" t="s">
        <v>209</v>
      </c>
      <c r="O795" s="1">
        <f t="shared" si="137"/>
        <v>13</v>
      </c>
      <c r="P795" s="1">
        <f t="shared" si="138"/>
        <v>2</v>
      </c>
      <c r="Q795" s="1">
        <f t="shared" si="139"/>
        <v>2006</v>
      </c>
      <c r="R795" s="1">
        <f t="shared" si="140"/>
        <v>2</v>
      </c>
      <c r="S795" s="1" t="str">
        <f t="shared" si="142"/>
        <v>Slow</v>
      </c>
      <c r="T795" s="1" t="str">
        <f t="shared" si="143"/>
        <v>Ok</v>
      </c>
      <c r="U795" s="1" t="b">
        <f t="shared" si="144"/>
        <v>0</v>
      </c>
      <c r="V795" s="1">
        <f t="shared" si="145"/>
        <v>0</v>
      </c>
      <c r="W795" s="1" t="str">
        <f>VLOOKUP(K795,Master!$G$8:$H$12,2,1)</f>
        <v>Slow</v>
      </c>
      <c r="X795" s="1" t="str">
        <f>HLOOKUP(K795,Master!$F$3:$J$4,2,1)</f>
        <v>Slow</v>
      </c>
      <c r="Y795" s="1" t="s">
        <v>706</v>
      </c>
      <c r="Z795" s="1" t="s">
        <v>833</v>
      </c>
      <c r="AA795" s="1">
        <f>SEARCH("(",Sheet7!A795,1)</f>
        <v>14</v>
      </c>
      <c r="AB795" s="1">
        <f>SEARCH(")",Sheet7!A795,1)</f>
        <v>18</v>
      </c>
      <c r="AC795" s="1" t="str">
        <f>MID(Sheet7!A795,SEARCH("(",Sheet7!A795,1)+1,SEARCH(")",Sheet7!A795,1)-SEARCH("(",Sheet7!A795,1)-1)</f>
        <v>Pak</v>
      </c>
      <c r="AD795" s="1">
        <f>SEARCH(" ",Sheet7!A795,1)</f>
        <v>7</v>
      </c>
      <c r="AE795" s="1" t="str">
        <f>LEFT(Sheet7!A795,SEARCH(" ",Sheet7!A795,1)-1)</f>
        <v>Shoaib</v>
      </c>
      <c r="AF795" s="1" t="str">
        <f>MID(Sheet7!A795,SEARCH(" ",Sheet7!A795,1)+1,SEARCH("(",Sheet7!A795,1)-SEARCH(" ",Sheet7!A795,1)-2)</f>
        <v>Malik</v>
      </c>
      <c r="AG795" s="1">
        <f t="shared" si="146"/>
        <v>5</v>
      </c>
      <c r="AH795" s="1" t="str">
        <f t="shared" si="147"/>
        <v>MALIK</v>
      </c>
      <c r="AI795" s="1" t="str">
        <f t="shared" si="141"/>
        <v>Shoaib Malik belongs to Pakistan</v>
      </c>
    </row>
    <row r="796" spans="1:35" x14ac:dyDescent="0.3">
      <c r="A796" s="1">
        <v>795</v>
      </c>
      <c r="B796" s="2">
        <v>38762</v>
      </c>
      <c r="C796" t="s">
        <v>221</v>
      </c>
      <c r="D796" s="1">
        <v>122</v>
      </c>
      <c r="E796" s="1" t="s">
        <v>432</v>
      </c>
      <c r="F796" s="1" t="s">
        <v>214</v>
      </c>
      <c r="H796" s="1">
        <v>91</v>
      </c>
      <c r="I796" s="1">
        <v>13</v>
      </c>
      <c r="J796" s="1">
        <v>4</v>
      </c>
      <c r="K796" s="1">
        <v>134.06</v>
      </c>
      <c r="L796" s="1">
        <v>2</v>
      </c>
      <c r="M796" s="1" t="s">
        <v>13</v>
      </c>
      <c r="N796" s="1" t="s">
        <v>40</v>
      </c>
      <c r="O796" s="1">
        <f t="shared" si="137"/>
        <v>14</v>
      </c>
      <c r="P796" s="1">
        <f t="shared" si="138"/>
        <v>2</v>
      </c>
      <c r="Q796" s="1">
        <f t="shared" si="139"/>
        <v>2006</v>
      </c>
      <c r="R796" s="1">
        <f t="shared" si="140"/>
        <v>3</v>
      </c>
      <c r="S796" s="1" t="str">
        <f t="shared" si="142"/>
        <v>Ok</v>
      </c>
      <c r="T796" s="1" t="str">
        <f t="shared" si="143"/>
        <v>Ok</v>
      </c>
      <c r="U796" s="1" t="b">
        <f t="shared" si="144"/>
        <v>0</v>
      </c>
      <c r="V796" s="1">
        <f t="shared" si="145"/>
        <v>0</v>
      </c>
      <c r="W796" s="1" t="str">
        <f>VLOOKUP(K796,Master!$G$8:$H$12,2,1)</f>
        <v>Ok</v>
      </c>
      <c r="X796" s="1" t="str">
        <f>HLOOKUP(K796,Master!$F$3:$J$4,2,1)</f>
        <v>Ok</v>
      </c>
      <c r="Y796" s="1" t="s">
        <v>673</v>
      </c>
      <c r="Z796" s="1" t="s">
        <v>834</v>
      </c>
      <c r="AA796" s="1">
        <f>SEARCH("(",Sheet7!A796,1)</f>
        <v>14</v>
      </c>
      <c r="AB796" s="1">
        <f>SEARCH(")",Sheet7!A796,1)</f>
        <v>18</v>
      </c>
      <c r="AC796" s="1" t="str">
        <f>MID(Sheet7!A796,SEARCH("(",Sheet7!A796,1)+1,SEARCH(")",Sheet7!A796,1)-SEARCH("(",Sheet7!A796,1)-1)</f>
        <v>Aus</v>
      </c>
      <c r="AD796" s="1">
        <f>SEARCH(" ",Sheet7!A796,1)</f>
        <v>3</v>
      </c>
      <c r="AE796" s="1" t="str">
        <f>LEFT(Sheet7!A796,SEARCH(" ",Sheet7!A796,1)-1)</f>
        <v>AC</v>
      </c>
      <c r="AF796" s="1" t="str">
        <f>MID(Sheet7!A796,SEARCH(" ",Sheet7!A796,1)+1,SEARCH("(",Sheet7!A796,1)-SEARCH(" ",Sheet7!A796,1)-2)</f>
        <v>Gilchrist</v>
      </c>
      <c r="AG796" s="1">
        <f t="shared" si="146"/>
        <v>9</v>
      </c>
      <c r="AH796" s="1" t="str">
        <f t="shared" si="147"/>
        <v>GILCHRIST</v>
      </c>
      <c r="AI796" s="1" t="str">
        <f t="shared" si="141"/>
        <v>AC Gilchrist belongs to Australia</v>
      </c>
    </row>
    <row r="797" spans="1:35" x14ac:dyDescent="0.3">
      <c r="A797" s="1">
        <v>796</v>
      </c>
      <c r="B797" s="2">
        <v>38762</v>
      </c>
      <c r="C797" t="s">
        <v>375</v>
      </c>
      <c r="D797" s="1">
        <v>107</v>
      </c>
      <c r="E797" s="1" t="s">
        <v>430</v>
      </c>
      <c r="F797" s="1" t="s">
        <v>214</v>
      </c>
      <c r="H797" s="1">
        <v>142</v>
      </c>
      <c r="I797" s="1">
        <v>9</v>
      </c>
      <c r="J797" s="1">
        <v>0</v>
      </c>
      <c r="K797" s="1">
        <v>75.349999999999994</v>
      </c>
      <c r="L797" s="1">
        <v>2</v>
      </c>
      <c r="M797" s="1" t="s">
        <v>13</v>
      </c>
      <c r="N797" s="1" t="s">
        <v>40</v>
      </c>
      <c r="O797" s="1">
        <f t="shared" si="137"/>
        <v>14</v>
      </c>
      <c r="P797" s="1">
        <f t="shared" si="138"/>
        <v>2</v>
      </c>
      <c r="Q797" s="1">
        <f t="shared" si="139"/>
        <v>2006</v>
      </c>
      <c r="R797" s="1">
        <f t="shared" si="140"/>
        <v>3</v>
      </c>
      <c r="S797" s="1" t="str">
        <f t="shared" si="142"/>
        <v>Slow</v>
      </c>
      <c r="T797" s="1" t="str">
        <f t="shared" si="143"/>
        <v>Ok</v>
      </c>
      <c r="U797" s="1" t="b">
        <f t="shared" si="144"/>
        <v>0</v>
      </c>
      <c r="V797" s="1">
        <f t="shared" si="145"/>
        <v>0</v>
      </c>
      <c r="W797" s="1" t="str">
        <f>VLOOKUP(K797,Master!$G$8:$H$12,2,1)</f>
        <v>Slow</v>
      </c>
      <c r="X797" s="1" t="str">
        <f>HLOOKUP(K797,Master!$F$3:$J$4,2,1)</f>
        <v>Slow</v>
      </c>
      <c r="Y797" s="1" t="s">
        <v>743</v>
      </c>
      <c r="Z797" s="1" t="s">
        <v>834</v>
      </c>
      <c r="AA797" s="1">
        <f>SEARCH("(",Sheet7!A797,1)</f>
        <v>11</v>
      </c>
      <c r="AB797" s="1">
        <f>SEARCH(")",Sheet7!A797,1)</f>
        <v>15</v>
      </c>
      <c r="AC797" s="1" t="str">
        <f>MID(Sheet7!A797,SEARCH("(",Sheet7!A797,1)+1,SEARCH(")",Sheet7!A797,1)-SEARCH("(",Sheet7!A797,1)-1)</f>
        <v>Aus</v>
      </c>
      <c r="AD797" s="1">
        <f>SEARCH(" ",Sheet7!A797,1)</f>
        <v>3</v>
      </c>
      <c r="AE797" s="1" t="str">
        <f>LEFT(Sheet7!A797,SEARCH(" ",Sheet7!A797,1)-1)</f>
        <v>SM</v>
      </c>
      <c r="AF797" s="1" t="str">
        <f>MID(Sheet7!A797,SEARCH(" ",Sheet7!A797,1)+1,SEARCH("(",Sheet7!A797,1)-SEARCH(" ",Sheet7!A797,1)-2)</f>
        <v>Katich</v>
      </c>
      <c r="AG797" s="1">
        <f t="shared" si="146"/>
        <v>6</v>
      </c>
      <c r="AH797" s="1" t="str">
        <f t="shared" si="147"/>
        <v>KATICH</v>
      </c>
      <c r="AI797" s="1" t="str">
        <f t="shared" si="141"/>
        <v>SM Katich belongs to Australia</v>
      </c>
    </row>
    <row r="798" spans="1:35" x14ac:dyDescent="0.3">
      <c r="A798" s="1">
        <v>797</v>
      </c>
      <c r="B798" s="2">
        <v>38767</v>
      </c>
      <c r="C798" t="s">
        <v>256</v>
      </c>
      <c r="D798" s="1">
        <v>107</v>
      </c>
      <c r="E798" s="1" t="s">
        <v>430</v>
      </c>
      <c r="F798" s="1">
        <v>155</v>
      </c>
      <c r="H798" s="1">
        <v>93</v>
      </c>
      <c r="I798" s="1">
        <v>14</v>
      </c>
      <c r="J798" s="1">
        <v>0</v>
      </c>
      <c r="K798" s="1">
        <v>115.05</v>
      </c>
      <c r="L798" s="1">
        <v>2</v>
      </c>
      <c r="M798" s="1" t="s">
        <v>9</v>
      </c>
      <c r="N798" s="1" t="s">
        <v>23</v>
      </c>
      <c r="O798" s="1">
        <f t="shared" si="137"/>
        <v>19</v>
      </c>
      <c r="P798" s="1">
        <f t="shared" si="138"/>
        <v>2</v>
      </c>
      <c r="Q798" s="1">
        <f t="shared" si="139"/>
        <v>2006</v>
      </c>
      <c r="R798" s="1">
        <f t="shared" si="140"/>
        <v>1</v>
      </c>
      <c r="S798" s="1" t="str">
        <f t="shared" si="142"/>
        <v>Ok</v>
      </c>
      <c r="T798" s="1" t="str">
        <f t="shared" si="143"/>
        <v>Ok</v>
      </c>
      <c r="U798" s="1" t="b">
        <f t="shared" si="144"/>
        <v>0</v>
      </c>
      <c r="V798" s="1">
        <f t="shared" si="145"/>
        <v>0</v>
      </c>
      <c r="W798" s="1" t="str">
        <f>VLOOKUP(K798,Master!$G$8:$H$12,2,1)</f>
        <v>Ok</v>
      </c>
      <c r="X798" s="1" t="str">
        <f>HLOOKUP(K798,Master!$F$3:$J$4,2,1)</f>
        <v>Ok</v>
      </c>
      <c r="Y798" s="1" t="s">
        <v>722</v>
      </c>
      <c r="Z798" s="1" t="s">
        <v>4</v>
      </c>
      <c r="AA798" s="1">
        <f>SEARCH("(",Sheet7!A798,1)</f>
        <v>14</v>
      </c>
      <c r="AB798" s="1">
        <f>SEARCH(")",Sheet7!A798,1)</f>
        <v>20</v>
      </c>
      <c r="AC798" s="1" t="str">
        <f>MID(Sheet7!A798,SEARCH("(",Sheet7!A798,1)+1,SEARCH(")",Sheet7!A798,1)-SEARCH("(",Sheet7!A798,1)-1)</f>
        <v>India</v>
      </c>
      <c r="AD798" s="1">
        <f>SEARCH(" ",Sheet7!A798,1)</f>
        <v>7</v>
      </c>
      <c r="AE798" s="1" t="str">
        <f>LEFT(Sheet7!A798,SEARCH(" ",Sheet7!A798,1)-1)</f>
        <v>Yuvraj</v>
      </c>
      <c r="AF798" s="1" t="str">
        <f>MID(Sheet7!A798,SEARCH(" ",Sheet7!A798,1)+1,SEARCH("(",Sheet7!A798,1)-SEARCH(" ",Sheet7!A798,1)-2)</f>
        <v>Singh</v>
      </c>
      <c r="AG798" s="1">
        <f t="shared" si="146"/>
        <v>5</v>
      </c>
      <c r="AH798" s="1" t="str">
        <f t="shared" si="147"/>
        <v>SINGH</v>
      </c>
      <c r="AI798" s="1" t="e">
        <f t="shared" si="141"/>
        <v>#N/A</v>
      </c>
    </row>
    <row r="799" spans="1:35" x14ac:dyDescent="0.3">
      <c r="A799" s="1">
        <v>798</v>
      </c>
      <c r="B799" s="2">
        <v>38773</v>
      </c>
      <c r="C799" t="s">
        <v>73</v>
      </c>
      <c r="D799" s="1">
        <v>118</v>
      </c>
      <c r="E799" s="1" t="s">
        <v>430</v>
      </c>
      <c r="F799" s="1">
        <v>179</v>
      </c>
      <c r="H799" s="1">
        <v>126</v>
      </c>
      <c r="I799" s="1">
        <v>7</v>
      </c>
      <c r="J799" s="1">
        <v>3</v>
      </c>
      <c r="K799" s="1">
        <v>93.65</v>
      </c>
      <c r="L799" s="1">
        <v>1</v>
      </c>
      <c r="M799" s="1" t="s">
        <v>11</v>
      </c>
      <c r="N799" s="1" t="s">
        <v>36</v>
      </c>
      <c r="O799" s="1">
        <f t="shared" si="137"/>
        <v>25</v>
      </c>
      <c r="P799" s="1">
        <f t="shared" si="138"/>
        <v>2</v>
      </c>
      <c r="Q799" s="1">
        <f t="shared" si="139"/>
        <v>2006</v>
      </c>
      <c r="R799" s="1">
        <f t="shared" si="140"/>
        <v>7</v>
      </c>
      <c r="S799" s="1" t="str">
        <f t="shared" si="142"/>
        <v>Slow</v>
      </c>
      <c r="T799" s="1" t="str">
        <f t="shared" si="143"/>
        <v>Ok</v>
      </c>
      <c r="U799" s="1" t="b">
        <f t="shared" si="144"/>
        <v>0</v>
      </c>
      <c r="V799" s="1">
        <f t="shared" si="145"/>
        <v>0</v>
      </c>
      <c r="W799" s="1" t="str">
        <f>VLOOKUP(K799,Master!$G$8:$H$12,2,1)</f>
        <v>Slow</v>
      </c>
      <c r="X799" s="1" t="str">
        <f>HLOOKUP(K799,Master!$F$3:$J$4,2,1)</f>
        <v>Slow</v>
      </c>
      <c r="Y799" s="1" t="s">
        <v>649</v>
      </c>
      <c r="Z799" s="1" t="s">
        <v>832</v>
      </c>
      <c r="AA799" s="1">
        <f>SEARCH("(",Sheet7!A799,1)</f>
        <v>10</v>
      </c>
      <c r="AB799" s="1">
        <f>SEARCH(")",Sheet7!A799,1)</f>
        <v>13</v>
      </c>
      <c r="AC799" s="1" t="str">
        <f>MID(Sheet7!A799,SEARCH("(",Sheet7!A799,1)+1,SEARCH(")",Sheet7!A799,1)-SEARCH("(",Sheet7!A799,1)-1)</f>
        <v>NZ</v>
      </c>
      <c r="AD799" s="1">
        <f>SEARCH(" ",Sheet7!A799,1)</f>
        <v>3</v>
      </c>
      <c r="AE799" s="1" t="str">
        <f>LEFT(Sheet7!A799,SEARCH(" ",Sheet7!A799,1)-1)</f>
        <v>NJ</v>
      </c>
      <c r="AF799" s="1" t="str">
        <f>MID(Sheet7!A799,SEARCH(" ",Sheet7!A799,1)+1,SEARCH("(",Sheet7!A799,1)-SEARCH(" ",Sheet7!A799,1)-2)</f>
        <v>Astle</v>
      </c>
      <c r="AG799" s="1">
        <f t="shared" si="146"/>
        <v>5</v>
      </c>
      <c r="AH799" s="1" t="str">
        <f t="shared" si="147"/>
        <v>ASTLE</v>
      </c>
      <c r="AI799" s="1" t="str">
        <f t="shared" si="141"/>
        <v>NJ Astle belongs to New Zealand</v>
      </c>
    </row>
    <row r="800" spans="1:35" x14ac:dyDescent="0.3">
      <c r="A800" s="1">
        <v>799</v>
      </c>
      <c r="B800" s="2">
        <v>38773</v>
      </c>
      <c r="C800" t="s">
        <v>260</v>
      </c>
      <c r="D800" s="1">
        <v>109</v>
      </c>
      <c r="E800" s="1" t="s">
        <v>432</v>
      </c>
      <c r="F800" s="1">
        <v>200</v>
      </c>
      <c r="H800" s="1">
        <v>125</v>
      </c>
      <c r="I800" s="1">
        <v>11</v>
      </c>
      <c r="J800" s="1">
        <v>0</v>
      </c>
      <c r="K800" s="1">
        <v>87.2</v>
      </c>
      <c r="L800" s="1">
        <v>1</v>
      </c>
      <c r="M800" s="1" t="s">
        <v>47</v>
      </c>
      <c r="N800" s="1" t="s">
        <v>287</v>
      </c>
      <c r="O800" s="1">
        <f t="shared" si="137"/>
        <v>25</v>
      </c>
      <c r="P800" s="1">
        <f t="shared" si="138"/>
        <v>2</v>
      </c>
      <c r="Q800" s="1">
        <f t="shared" si="139"/>
        <v>2006</v>
      </c>
      <c r="R800" s="1">
        <f t="shared" si="140"/>
        <v>7</v>
      </c>
      <c r="S800" s="1" t="str">
        <f t="shared" si="142"/>
        <v>Slow</v>
      </c>
      <c r="T800" s="1" t="str">
        <f t="shared" si="143"/>
        <v>Ok</v>
      </c>
      <c r="U800" s="1" t="b">
        <f t="shared" si="144"/>
        <v>0</v>
      </c>
      <c r="V800" s="1">
        <f t="shared" si="145"/>
        <v>0</v>
      </c>
      <c r="W800" s="1" t="str">
        <f>VLOOKUP(K800,Master!$G$8:$H$12,2,1)</f>
        <v>Slow</v>
      </c>
      <c r="X800" s="1" t="str">
        <f>HLOOKUP(K800,Master!$F$3:$J$4,2,1)</f>
        <v>Slow</v>
      </c>
      <c r="Y800" s="1" t="s">
        <v>720</v>
      </c>
      <c r="Z800" s="1" t="s">
        <v>835</v>
      </c>
      <c r="AA800" s="1">
        <f>SEARCH("(",Sheet7!A800,1)</f>
        <v>15</v>
      </c>
      <c r="AB800" s="1">
        <f>SEARCH(")",Sheet7!A800,1)</f>
        <v>18</v>
      </c>
      <c r="AC800" s="1" t="str">
        <f>MID(Sheet7!A800,SEARCH("(",Sheet7!A800,1)+1,SEARCH(")",Sheet7!A800,1)-SEARCH("(",Sheet7!A800,1)-1)</f>
        <v>SL</v>
      </c>
      <c r="AD800" s="1">
        <f>SEARCH(" ",Sheet7!A800,1)</f>
        <v>3</v>
      </c>
      <c r="AE800" s="1" t="str">
        <f>LEFT(Sheet7!A800,SEARCH(" ",Sheet7!A800,1)-1)</f>
        <v>KC</v>
      </c>
      <c r="AF800" s="1" t="str">
        <f>MID(Sheet7!A800,SEARCH(" ",Sheet7!A800,1)+1,SEARCH("(",Sheet7!A800,1)-SEARCH(" ",Sheet7!A800,1)-2)</f>
        <v>Sangakkara</v>
      </c>
      <c r="AG800" s="1">
        <f t="shared" si="146"/>
        <v>10</v>
      </c>
      <c r="AH800" s="1" t="str">
        <f t="shared" si="147"/>
        <v>SANGAKKARA</v>
      </c>
      <c r="AI800" s="1" t="str">
        <f t="shared" si="141"/>
        <v>KC Sangakkara belongs to Sri Lanka</v>
      </c>
    </row>
    <row r="801" spans="1:35" x14ac:dyDescent="0.3">
      <c r="A801" s="1">
        <v>800</v>
      </c>
      <c r="B801" s="2">
        <v>38774</v>
      </c>
      <c r="C801" t="s">
        <v>251</v>
      </c>
      <c r="D801" s="1">
        <v>119</v>
      </c>
      <c r="E801" s="1" t="s">
        <v>430</v>
      </c>
      <c r="F801" s="1">
        <v>172</v>
      </c>
      <c r="H801" s="1">
        <v>124</v>
      </c>
      <c r="I801" s="1">
        <v>12</v>
      </c>
      <c r="J801" s="1">
        <v>1</v>
      </c>
      <c r="K801" s="1">
        <v>95.96</v>
      </c>
      <c r="L801" s="1">
        <v>2</v>
      </c>
      <c r="M801" s="1" t="s">
        <v>18</v>
      </c>
      <c r="N801" s="1" t="s">
        <v>33</v>
      </c>
      <c r="O801" s="1">
        <f t="shared" si="137"/>
        <v>26</v>
      </c>
      <c r="P801" s="1">
        <f t="shared" si="138"/>
        <v>2</v>
      </c>
      <c r="Q801" s="1">
        <f t="shared" si="139"/>
        <v>2006</v>
      </c>
      <c r="R801" s="1">
        <f t="shared" si="140"/>
        <v>1</v>
      </c>
      <c r="S801" s="1" t="str">
        <f t="shared" si="142"/>
        <v>Slow</v>
      </c>
      <c r="T801" s="1" t="str">
        <f t="shared" si="143"/>
        <v>Ok</v>
      </c>
      <c r="U801" s="1" t="b">
        <f t="shared" si="144"/>
        <v>0</v>
      </c>
      <c r="V801" s="1">
        <f t="shared" si="145"/>
        <v>0</v>
      </c>
      <c r="W801" s="1" t="str">
        <f>VLOOKUP(K801,Master!$G$8:$H$12,2,1)</f>
        <v>Slow</v>
      </c>
      <c r="X801" s="1" t="str">
        <f>HLOOKUP(K801,Master!$F$3:$J$4,2,1)</f>
        <v>Slow</v>
      </c>
      <c r="Y801" s="1" t="s">
        <v>736</v>
      </c>
      <c r="Z801" s="1" t="s">
        <v>837</v>
      </c>
      <c r="AA801" s="1">
        <f>SEARCH("(",Sheet7!A801,1)</f>
        <v>10</v>
      </c>
      <c r="AB801" s="1">
        <f>SEARCH(")",Sheet7!A801,1)</f>
        <v>13</v>
      </c>
      <c r="AC801" s="1" t="str">
        <f>MID(Sheet7!A801,SEARCH("(",Sheet7!A801,1)+1,SEARCH(")",Sheet7!A801,1)-SEARCH("(",Sheet7!A801,1)-1)</f>
        <v>SA</v>
      </c>
      <c r="AD801" s="1">
        <f>SEARCH(" ",Sheet7!A801,1)</f>
        <v>3</v>
      </c>
      <c r="AE801" s="1" t="str">
        <f>LEFT(Sheet7!A801,SEARCH(" ",Sheet7!A801,1)-1)</f>
        <v>GC</v>
      </c>
      <c r="AF801" s="1" t="str">
        <f>MID(Sheet7!A801,SEARCH(" ",Sheet7!A801,1)+1,SEARCH("(",Sheet7!A801,1)-SEARCH(" ",Sheet7!A801,1)-2)</f>
        <v>Smith</v>
      </c>
      <c r="AG801" s="1">
        <f t="shared" si="146"/>
        <v>5</v>
      </c>
      <c r="AH801" s="1" t="str">
        <f t="shared" si="147"/>
        <v>SMITH</v>
      </c>
      <c r="AI801" s="1" t="e">
        <f t="shared" si="141"/>
        <v>#N/A</v>
      </c>
    </row>
    <row r="802" spans="1:35" x14ac:dyDescent="0.3">
      <c r="A802" s="1">
        <v>801</v>
      </c>
      <c r="B802" s="2">
        <v>38777</v>
      </c>
      <c r="C802" t="s">
        <v>361</v>
      </c>
      <c r="D802" s="1">
        <v>110</v>
      </c>
      <c r="E802" s="1" t="s">
        <v>430</v>
      </c>
      <c r="F802" s="1">
        <v>197</v>
      </c>
      <c r="H802" s="1">
        <v>155</v>
      </c>
      <c r="I802" s="1">
        <v>7</v>
      </c>
      <c r="J802" s="1">
        <v>0</v>
      </c>
      <c r="K802" s="1">
        <v>70.959999999999994</v>
      </c>
      <c r="L802" s="1">
        <v>2</v>
      </c>
      <c r="M802" s="1" t="s">
        <v>31</v>
      </c>
      <c r="N802" s="1" t="s">
        <v>202</v>
      </c>
      <c r="O802" s="1">
        <f t="shared" si="137"/>
        <v>1</v>
      </c>
      <c r="P802" s="1">
        <f t="shared" si="138"/>
        <v>3</v>
      </c>
      <c r="Q802" s="1">
        <f t="shared" si="139"/>
        <v>2006</v>
      </c>
      <c r="R802" s="1">
        <f t="shared" si="140"/>
        <v>4</v>
      </c>
      <c r="S802" s="1" t="str">
        <f t="shared" si="142"/>
        <v>Slow</v>
      </c>
      <c r="T802" s="1" t="str">
        <f t="shared" si="143"/>
        <v>Ok</v>
      </c>
      <c r="U802" s="1" t="b">
        <f t="shared" si="144"/>
        <v>0</v>
      </c>
      <c r="V802" s="1">
        <f t="shared" si="145"/>
        <v>0</v>
      </c>
      <c r="W802" s="1" t="str">
        <f>VLOOKUP(K802,Master!$G$8:$H$12,2,1)</f>
        <v>Slow</v>
      </c>
      <c r="X802" s="1" t="str">
        <f>HLOOKUP(K802,Master!$F$3:$J$4,2,1)</f>
        <v>Slow</v>
      </c>
      <c r="Y802" s="1" t="s">
        <v>744</v>
      </c>
      <c r="Z802" s="1" t="s">
        <v>831</v>
      </c>
      <c r="AA802" s="1">
        <f>SEARCH("(",Sheet7!A802,1)</f>
        <v>11</v>
      </c>
      <c r="AB802" s="1">
        <f>SEARCH(")",Sheet7!A802,1)</f>
        <v>14</v>
      </c>
      <c r="AC802" s="1" t="str">
        <f>MID(Sheet7!A802,SEARCH("(",Sheet7!A802,1)+1,SEARCH(")",Sheet7!A802,1)-SEARCH("(",Sheet7!A802,1)-1)</f>
        <v>WI</v>
      </c>
      <c r="AD802" s="1">
        <f>SEARCH(" ",Sheet7!A802,1)</f>
        <v>3</v>
      </c>
      <c r="AE802" s="1" t="str">
        <f>LEFT(Sheet7!A802,SEARCH(" ",Sheet7!A802,1)-1)</f>
        <v>RS</v>
      </c>
      <c r="AF802" s="1" t="str">
        <f>MID(Sheet7!A802,SEARCH(" ",Sheet7!A802,1)+1,SEARCH("(",Sheet7!A802,1)-SEARCH(" ",Sheet7!A802,1)-2)</f>
        <v>Morton</v>
      </c>
      <c r="AG802" s="1">
        <f t="shared" si="146"/>
        <v>6</v>
      </c>
      <c r="AH802" s="1" t="str">
        <f t="shared" si="147"/>
        <v>MORTON</v>
      </c>
      <c r="AI802" s="1" t="str">
        <f t="shared" si="141"/>
        <v>RS Morton belongs to West Indies</v>
      </c>
    </row>
    <row r="803" spans="1:35" x14ac:dyDescent="0.3">
      <c r="A803" s="1">
        <v>802</v>
      </c>
      <c r="B803" s="2">
        <v>38777</v>
      </c>
      <c r="C803" t="s">
        <v>159</v>
      </c>
      <c r="D803" s="1">
        <v>102</v>
      </c>
      <c r="E803" s="1" t="s">
        <v>432</v>
      </c>
      <c r="F803" s="1">
        <v>187</v>
      </c>
      <c r="H803" s="1">
        <v>117</v>
      </c>
      <c r="I803" s="1">
        <v>10</v>
      </c>
      <c r="J803" s="1">
        <v>1</v>
      </c>
      <c r="K803" s="1">
        <v>87.17</v>
      </c>
      <c r="L803" s="1">
        <v>1</v>
      </c>
      <c r="M803" s="1" t="s">
        <v>11</v>
      </c>
      <c r="N803" s="1" t="s">
        <v>202</v>
      </c>
      <c r="O803" s="1">
        <f t="shared" si="137"/>
        <v>1</v>
      </c>
      <c r="P803" s="1">
        <f t="shared" si="138"/>
        <v>3</v>
      </c>
      <c r="Q803" s="1">
        <f t="shared" si="139"/>
        <v>2006</v>
      </c>
      <c r="R803" s="1">
        <f t="shared" si="140"/>
        <v>4</v>
      </c>
      <c r="S803" s="1" t="str">
        <f t="shared" si="142"/>
        <v>Slow</v>
      </c>
      <c r="T803" s="1" t="str">
        <f t="shared" si="143"/>
        <v>Ok</v>
      </c>
      <c r="U803" s="1" t="b">
        <f t="shared" si="144"/>
        <v>0</v>
      </c>
      <c r="V803" s="1">
        <f t="shared" si="145"/>
        <v>0</v>
      </c>
      <c r="W803" s="1" t="str">
        <f>VLOOKUP(K803,Master!$G$8:$H$12,2,1)</f>
        <v>Slow</v>
      </c>
      <c r="X803" s="1" t="str">
        <f>HLOOKUP(K803,Master!$F$3:$J$4,2,1)</f>
        <v>Slow</v>
      </c>
      <c r="Y803" s="1" t="s">
        <v>739</v>
      </c>
      <c r="Z803" s="1" t="s">
        <v>832</v>
      </c>
      <c r="AA803" s="1">
        <f>SEARCH("(",Sheet7!A803,1)</f>
        <v>11</v>
      </c>
      <c r="AB803" s="1">
        <f>SEARCH(")",Sheet7!A803,1)</f>
        <v>14</v>
      </c>
      <c r="AC803" s="1" t="str">
        <f>MID(Sheet7!A803,SEARCH("(",Sheet7!A803,1)+1,SEARCH(")",Sheet7!A803,1)-SEARCH("(",Sheet7!A803,1)-1)</f>
        <v>NZ</v>
      </c>
      <c r="AD803" s="1">
        <f>SEARCH(" ",Sheet7!A803,1)</f>
        <v>2</v>
      </c>
      <c r="AE803" s="1" t="str">
        <f>LEFT(Sheet7!A803,SEARCH(" ",Sheet7!A803,1)-1)</f>
        <v>L</v>
      </c>
      <c r="AF803" s="1" t="str">
        <f>MID(Sheet7!A803,SEARCH(" ",Sheet7!A803,1)+1,SEARCH("(",Sheet7!A803,1)-SEARCH(" ",Sheet7!A803,1)-2)</f>
        <v>Vincent</v>
      </c>
      <c r="AG803" s="1">
        <f t="shared" si="146"/>
        <v>7</v>
      </c>
      <c r="AH803" s="1" t="str">
        <f t="shared" si="147"/>
        <v>VINCENT</v>
      </c>
      <c r="AI803" s="1" t="str">
        <f t="shared" si="141"/>
        <v>L Vincent belongs to New Zealand</v>
      </c>
    </row>
    <row r="804" spans="1:35" x14ac:dyDescent="0.3">
      <c r="A804" s="1">
        <v>803</v>
      </c>
      <c r="B804" s="2">
        <v>38786</v>
      </c>
      <c r="C804" t="s">
        <v>286</v>
      </c>
      <c r="D804" s="1">
        <v>101</v>
      </c>
      <c r="E804" s="1" t="s">
        <v>432</v>
      </c>
      <c r="F804" s="1">
        <v>220</v>
      </c>
      <c r="H804" s="1">
        <v>145</v>
      </c>
      <c r="I804" s="1">
        <v>9</v>
      </c>
      <c r="J804" s="1">
        <v>0</v>
      </c>
      <c r="K804" s="1">
        <v>69.650000000000006</v>
      </c>
      <c r="L804" s="1">
        <v>1</v>
      </c>
      <c r="M804" s="1" t="s">
        <v>18</v>
      </c>
      <c r="N804" s="1" t="s">
        <v>278</v>
      </c>
      <c r="O804" s="1">
        <f t="shared" si="137"/>
        <v>10</v>
      </c>
      <c r="P804" s="1">
        <f t="shared" si="138"/>
        <v>3</v>
      </c>
      <c r="Q804" s="1">
        <f t="shared" si="139"/>
        <v>2006</v>
      </c>
      <c r="R804" s="1">
        <f t="shared" si="140"/>
        <v>6</v>
      </c>
      <c r="S804" s="1" t="str">
        <f t="shared" si="142"/>
        <v>Slow</v>
      </c>
      <c r="T804" s="1" t="str">
        <f t="shared" si="143"/>
        <v>Ok</v>
      </c>
      <c r="U804" s="1" t="b">
        <f t="shared" si="144"/>
        <v>0</v>
      </c>
      <c r="V804" s="1">
        <f t="shared" si="145"/>
        <v>0</v>
      </c>
      <c r="W804" s="1" t="str">
        <f>VLOOKUP(K804,Master!$G$8:$H$12,2,1)</f>
        <v>Slow</v>
      </c>
      <c r="X804" s="1" t="str">
        <f>HLOOKUP(K804,Master!$F$3:$J$4,2,1)</f>
        <v>Slow</v>
      </c>
      <c r="Y804" s="1" t="s">
        <v>725</v>
      </c>
      <c r="Z804" s="1" t="s">
        <v>837</v>
      </c>
      <c r="AA804" s="1">
        <f>SEARCH("(",Sheet7!A804,1)</f>
        <v>14</v>
      </c>
      <c r="AB804" s="1">
        <f>SEARCH(")",Sheet7!A804,1)</f>
        <v>17</v>
      </c>
      <c r="AC804" s="1" t="str">
        <f>MID(Sheet7!A804,SEARCH("(",Sheet7!A804,1)+1,SEARCH(")",Sheet7!A804,1)-SEARCH("(",Sheet7!A804,1)-1)</f>
        <v>SA</v>
      </c>
      <c r="AD804" s="1">
        <f>SEARCH(" ",Sheet7!A804,1)</f>
        <v>3</v>
      </c>
      <c r="AE804" s="1" t="str">
        <f>LEFT(Sheet7!A804,SEARCH(" ",Sheet7!A804,1)-1)</f>
        <v>HH</v>
      </c>
      <c r="AF804" s="1" t="str">
        <f>MID(Sheet7!A804,SEARCH(" ",Sheet7!A804,1)+1,SEARCH("(",Sheet7!A804,1)-SEARCH(" ",Sheet7!A804,1)-2)</f>
        <v>Dippenaar</v>
      </c>
      <c r="AG804" s="1">
        <f t="shared" si="146"/>
        <v>9</v>
      </c>
      <c r="AH804" s="1" t="str">
        <f t="shared" si="147"/>
        <v>DIPPENAAR</v>
      </c>
      <c r="AI804" s="1" t="e">
        <f t="shared" si="141"/>
        <v>#N/A</v>
      </c>
    </row>
    <row r="805" spans="1:35" x14ac:dyDescent="0.3">
      <c r="A805" s="1">
        <v>804</v>
      </c>
      <c r="B805" s="2">
        <v>38788</v>
      </c>
      <c r="C805" t="s">
        <v>68</v>
      </c>
      <c r="D805" s="1">
        <v>175</v>
      </c>
      <c r="E805" s="1" t="s">
        <v>432</v>
      </c>
      <c r="F805" s="1">
        <v>142</v>
      </c>
      <c r="H805" s="1">
        <v>111</v>
      </c>
      <c r="I805" s="1">
        <v>21</v>
      </c>
      <c r="J805" s="1">
        <v>7</v>
      </c>
      <c r="K805" s="1">
        <v>157.65</v>
      </c>
      <c r="L805" s="1">
        <v>2</v>
      </c>
      <c r="M805" s="2" t="s">
        <v>18</v>
      </c>
      <c r="N805" s="1" t="s">
        <v>28</v>
      </c>
      <c r="O805" s="1">
        <f t="shared" si="137"/>
        <v>12</v>
      </c>
      <c r="P805" s="1">
        <f t="shared" si="138"/>
        <v>3</v>
      </c>
      <c r="Q805" s="1">
        <f t="shared" si="139"/>
        <v>2006</v>
      </c>
      <c r="R805" s="1">
        <f t="shared" si="140"/>
        <v>1</v>
      </c>
      <c r="S805" s="1" t="str">
        <f t="shared" si="142"/>
        <v>Good</v>
      </c>
      <c r="T805" s="1" t="str">
        <f t="shared" si="143"/>
        <v>Phenominal</v>
      </c>
      <c r="U805" s="1" t="b">
        <f t="shared" si="144"/>
        <v>0</v>
      </c>
      <c r="V805" s="1">
        <f t="shared" si="145"/>
        <v>1</v>
      </c>
      <c r="W805" s="1" t="str">
        <f>VLOOKUP(K805,Master!$G$8:$H$12,2,1)</f>
        <v>Good</v>
      </c>
      <c r="X805" s="1" t="str">
        <f>HLOOKUP(K805,Master!$F$3:$J$4,2,1)</f>
        <v>Good</v>
      </c>
      <c r="Y805" s="1" t="s">
        <v>681</v>
      </c>
      <c r="Z805" s="1" t="s">
        <v>837</v>
      </c>
      <c r="AA805" s="1">
        <f>SEARCH("(",Sheet7!A805,1)</f>
        <v>10</v>
      </c>
      <c r="AB805" s="1">
        <f>SEARCH(")",Sheet7!A805,1)</f>
        <v>13</v>
      </c>
      <c r="AC805" s="1" t="str">
        <f>MID(Sheet7!A805,SEARCH("(",Sheet7!A805,1)+1,SEARCH(")",Sheet7!A805,1)-SEARCH("(",Sheet7!A805,1)-1)</f>
        <v>SA</v>
      </c>
      <c r="AD805" s="1">
        <f>SEARCH(" ",Sheet7!A805,1)</f>
        <v>3</v>
      </c>
      <c r="AE805" s="1" t="str">
        <f>LEFT(Sheet7!A805,SEARCH(" ",Sheet7!A805,1)-1)</f>
        <v>HH</v>
      </c>
      <c r="AF805" s="1" t="str">
        <f>MID(Sheet7!A805,SEARCH(" ",Sheet7!A805,1)+1,SEARCH("(",Sheet7!A805,1)-SEARCH(" ",Sheet7!A805,1)-2)</f>
        <v>Gibbs</v>
      </c>
      <c r="AG805" s="1">
        <f t="shared" si="146"/>
        <v>5</v>
      </c>
      <c r="AH805" s="1" t="str">
        <f t="shared" si="147"/>
        <v>GIBBS</v>
      </c>
      <c r="AI805" s="1" t="e">
        <f t="shared" si="141"/>
        <v>#N/A</v>
      </c>
    </row>
    <row r="806" spans="1:35" x14ac:dyDescent="0.3">
      <c r="A806" s="1">
        <v>805</v>
      </c>
      <c r="B806" s="2">
        <v>38788</v>
      </c>
      <c r="C806" t="s">
        <v>225</v>
      </c>
      <c r="D806" s="1">
        <v>164</v>
      </c>
      <c r="E806" s="1" t="s">
        <v>432</v>
      </c>
      <c r="F806" s="1">
        <v>154</v>
      </c>
      <c r="H806" s="1">
        <v>105</v>
      </c>
      <c r="I806" s="1">
        <v>13</v>
      </c>
      <c r="J806" s="1">
        <v>9</v>
      </c>
      <c r="K806" s="1">
        <v>156.19</v>
      </c>
      <c r="L806" s="1">
        <v>1</v>
      </c>
      <c r="M806" s="2" t="s">
        <v>15</v>
      </c>
      <c r="N806" s="1" t="s">
        <v>28</v>
      </c>
      <c r="O806" s="1">
        <f t="shared" si="137"/>
        <v>12</v>
      </c>
      <c r="P806" s="1">
        <f t="shared" si="138"/>
        <v>3</v>
      </c>
      <c r="Q806" s="1">
        <f t="shared" si="139"/>
        <v>2006</v>
      </c>
      <c r="R806" s="1">
        <f t="shared" si="140"/>
        <v>1</v>
      </c>
      <c r="S806" s="1" t="str">
        <f t="shared" si="142"/>
        <v>Good</v>
      </c>
      <c r="T806" s="1" t="str">
        <f t="shared" si="143"/>
        <v>Phenominal</v>
      </c>
      <c r="U806" s="1" t="b">
        <f t="shared" si="144"/>
        <v>1</v>
      </c>
      <c r="V806" s="1">
        <f t="shared" si="145"/>
        <v>2</v>
      </c>
      <c r="W806" s="1" t="str">
        <f>VLOOKUP(K806,Master!$G$8:$H$12,2,1)</f>
        <v>Good</v>
      </c>
      <c r="X806" s="1" t="str">
        <f>HLOOKUP(K806,Master!$F$3:$J$4,2,1)</f>
        <v>Good</v>
      </c>
      <c r="Y806" s="1" t="s">
        <v>650</v>
      </c>
      <c r="Z806" s="1" t="s">
        <v>834</v>
      </c>
      <c r="AA806" s="1">
        <f>SEARCH("(",Sheet7!A806,1)</f>
        <v>12</v>
      </c>
      <c r="AB806" s="1">
        <f>SEARCH(")",Sheet7!A806,1)</f>
        <v>16</v>
      </c>
      <c r="AC806" s="1" t="str">
        <f>MID(Sheet7!A806,SEARCH("(",Sheet7!A806,1)+1,SEARCH(")",Sheet7!A806,1)-SEARCH("(",Sheet7!A806,1)-1)</f>
        <v>Aus</v>
      </c>
      <c r="AD806" s="1">
        <f>SEARCH(" ",Sheet7!A806,1)</f>
        <v>3</v>
      </c>
      <c r="AE806" s="1" t="str">
        <f>LEFT(Sheet7!A806,SEARCH(" ",Sheet7!A806,1)-1)</f>
        <v>RT</v>
      </c>
      <c r="AF806" s="1" t="str">
        <f>MID(Sheet7!A806,SEARCH(" ",Sheet7!A806,1)+1,SEARCH("(",Sheet7!A806,1)-SEARCH(" ",Sheet7!A806,1)-2)</f>
        <v>Ponting</v>
      </c>
      <c r="AG806" s="1">
        <f t="shared" si="146"/>
        <v>7</v>
      </c>
      <c r="AH806" s="1" t="str">
        <f t="shared" si="147"/>
        <v>PONTING</v>
      </c>
      <c r="AI806" s="1" t="str">
        <f t="shared" si="141"/>
        <v>RT Ponting belongs to Australia</v>
      </c>
    </row>
    <row r="807" spans="1:35" x14ac:dyDescent="0.3">
      <c r="A807" s="1">
        <v>806</v>
      </c>
      <c r="B807" s="2">
        <v>38801</v>
      </c>
      <c r="C807" t="s">
        <v>370</v>
      </c>
      <c r="D807" s="1">
        <v>108</v>
      </c>
      <c r="E807" s="1" t="s">
        <v>430</v>
      </c>
      <c r="F807" s="1">
        <v>178</v>
      </c>
      <c r="H807" s="1">
        <v>113</v>
      </c>
      <c r="I807" s="1">
        <v>16</v>
      </c>
      <c r="J807" s="1">
        <v>0</v>
      </c>
      <c r="K807" s="1">
        <v>95.57</v>
      </c>
      <c r="L807" s="1">
        <v>2</v>
      </c>
      <c r="M807" s="1" t="s">
        <v>434</v>
      </c>
      <c r="N807" s="1" t="s">
        <v>371</v>
      </c>
      <c r="O807" s="1">
        <f t="shared" si="137"/>
        <v>25</v>
      </c>
      <c r="P807" s="1">
        <f t="shared" si="138"/>
        <v>3</v>
      </c>
      <c r="Q807" s="1">
        <f t="shared" si="139"/>
        <v>2006</v>
      </c>
      <c r="R807" s="1">
        <f t="shared" si="140"/>
        <v>7</v>
      </c>
      <c r="S807" s="1" t="str">
        <f t="shared" si="142"/>
        <v>Slow</v>
      </c>
      <c r="T807" s="1" t="str">
        <f t="shared" si="143"/>
        <v>Ok</v>
      </c>
      <c r="U807" s="1" t="b">
        <f t="shared" si="144"/>
        <v>0</v>
      </c>
      <c r="V807" s="1">
        <f t="shared" si="145"/>
        <v>0</v>
      </c>
      <c r="W807" s="1" t="str">
        <f>VLOOKUP(K807,Master!$G$8:$H$12,2,1)</f>
        <v>Slow</v>
      </c>
      <c r="X807" s="1" t="str">
        <f>HLOOKUP(K807,Master!$F$3:$J$4,2,1)</f>
        <v>Slow</v>
      </c>
      <c r="Y807" s="1" t="s">
        <v>745</v>
      </c>
      <c r="Z807" s="1" t="s">
        <v>838</v>
      </c>
      <c r="AA807" s="1">
        <f>SEARCH("(",Sheet7!A807,1)</f>
        <v>13</v>
      </c>
      <c r="AB807" s="1">
        <f>SEARCH(")",Sheet7!A807,1)</f>
        <v>17</v>
      </c>
      <c r="AC807" s="1" t="str">
        <f>MID(Sheet7!A807,SEARCH("(",Sheet7!A807,1)+1,SEARCH(")",Sheet7!A807,1)-SEARCH("(",Sheet7!A807,1)-1)</f>
        <v>Ban</v>
      </c>
      <c r="AD807" s="1">
        <f>SEARCH(" ",Sheet7!A807,1)</f>
        <v>6</v>
      </c>
      <c r="AE807" s="1" t="str">
        <f>LEFT(Sheet7!A807,SEARCH(" ",Sheet7!A807,1)-1)</f>
        <v>Rajin</v>
      </c>
      <c r="AF807" s="1" t="str">
        <f>MID(Sheet7!A807,SEARCH(" ",Sheet7!A807,1)+1,SEARCH("(",Sheet7!A807,1)-SEARCH(" ",Sheet7!A807,1)-2)</f>
        <v>Saleh</v>
      </c>
      <c r="AG807" s="1">
        <f t="shared" si="146"/>
        <v>5</v>
      </c>
      <c r="AH807" s="1" t="str">
        <f t="shared" si="147"/>
        <v>SALEH</v>
      </c>
      <c r="AI807" s="1" t="e">
        <f t="shared" si="141"/>
        <v>#N/A</v>
      </c>
    </row>
    <row r="808" spans="1:35" x14ac:dyDescent="0.3">
      <c r="A808" s="1">
        <v>807</v>
      </c>
      <c r="B808" s="2">
        <v>38810</v>
      </c>
      <c r="C808" t="s">
        <v>256</v>
      </c>
      <c r="D808" s="1">
        <v>103</v>
      </c>
      <c r="E808" s="1" t="s">
        <v>432</v>
      </c>
      <c r="F808" s="1">
        <v>114</v>
      </c>
      <c r="H808" s="1">
        <v>76</v>
      </c>
      <c r="I808" s="1">
        <v>10</v>
      </c>
      <c r="J808" s="1">
        <v>3</v>
      </c>
      <c r="K808" s="1">
        <v>135.52000000000001</v>
      </c>
      <c r="L808" s="1">
        <v>1</v>
      </c>
      <c r="M808" s="1" t="s">
        <v>34</v>
      </c>
      <c r="N808" s="1" t="s">
        <v>403</v>
      </c>
      <c r="O808" s="1">
        <f t="shared" si="137"/>
        <v>3</v>
      </c>
      <c r="P808" s="1">
        <f t="shared" si="138"/>
        <v>4</v>
      </c>
      <c r="Q808" s="1">
        <f t="shared" si="139"/>
        <v>2006</v>
      </c>
      <c r="R808" s="1">
        <f t="shared" si="140"/>
        <v>2</v>
      </c>
      <c r="S808" s="1" t="str">
        <f t="shared" si="142"/>
        <v>Ok</v>
      </c>
      <c r="T808" s="1" t="str">
        <f t="shared" si="143"/>
        <v>Ok</v>
      </c>
      <c r="U808" s="1" t="b">
        <f t="shared" si="144"/>
        <v>0</v>
      </c>
      <c r="V808" s="1">
        <f t="shared" si="145"/>
        <v>0</v>
      </c>
      <c r="W808" s="1" t="str">
        <f>VLOOKUP(K808,Master!$G$8:$H$12,2,1)</f>
        <v>Ok</v>
      </c>
      <c r="X808" s="1" t="str">
        <f>HLOOKUP(K808,Master!$F$3:$J$4,2,1)</f>
        <v>Ok</v>
      </c>
      <c r="Y808" s="1" t="s">
        <v>722</v>
      </c>
      <c r="Z808" s="1" t="s">
        <v>4</v>
      </c>
      <c r="AA808" s="1">
        <f>SEARCH("(",Sheet7!A808,1)</f>
        <v>14</v>
      </c>
      <c r="AB808" s="1">
        <f>SEARCH(")",Sheet7!A808,1)</f>
        <v>20</v>
      </c>
      <c r="AC808" s="1" t="str">
        <f>MID(Sheet7!A808,SEARCH("(",Sheet7!A808,1)+1,SEARCH(")",Sheet7!A808,1)-SEARCH("(",Sheet7!A808,1)-1)</f>
        <v>India</v>
      </c>
      <c r="AD808" s="1">
        <f>SEARCH(" ",Sheet7!A808,1)</f>
        <v>7</v>
      </c>
      <c r="AE808" s="1" t="str">
        <f>LEFT(Sheet7!A808,SEARCH(" ",Sheet7!A808,1)-1)</f>
        <v>Yuvraj</v>
      </c>
      <c r="AF808" s="1" t="str">
        <f>MID(Sheet7!A808,SEARCH(" ",Sheet7!A808,1)+1,SEARCH("(",Sheet7!A808,1)-SEARCH(" ",Sheet7!A808,1)-2)</f>
        <v>Singh</v>
      </c>
      <c r="AG808" s="1">
        <f t="shared" si="146"/>
        <v>5</v>
      </c>
      <c r="AH808" s="1" t="str">
        <f t="shared" si="147"/>
        <v>SINGH</v>
      </c>
      <c r="AI808" s="1" t="e">
        <f t="shared" si="141"/>
        <v>#N/A</v>
      </c>
    </row>
    <row r="809" spans="1:35" x14ac:dyDescent="0.3">
      <c r="A809" s="1">
        <v>808</v>
      </c>
      <c r="B809" s="2">
        <v>38833</v>
      </c>
      <c r="C809" t="s">
        <v>99</v>
      </c>
      <c r="D809" s="1">
        <v>103</v>
      </c>
      <c r="E809" s="1" t="s">
        <v>430</v>
      </c>
      <c r="F809" s="1">
        <v>143</v>
      </c>
      <c r="H809" s="1">
        <v>125</v>
      </c>
      <c r="I809" s="1">
        <v>6</v>
      </c>
      <c r="J809" s="1">
        <v>2</v>
      </c>
      <c r="K809" s="1">
        <v>82.4</v>
      </c>
      <c r="L809" s="1">
        <v>1</v>
      </c>
      <c r="M809" s="1" t="s">
        <v>47</v>
      </c>
      <c r="N809" s="1" t="s">
        <v>371</v>
      </c>
      <c r="O809" s="1">
        <f t="shared" si="137"/>
        <v>26</v>
      </c>
      <c r="P809" s="1">
        <f t="shared" si="138"/>
        <v>4</v>
      </c>
      <c r="Q809" s="1">
        <f t="shared" si="139"/>
        <v>2006</v>
      </c>
      <c r="R809" s="1">
        <f t="shared" si="140"/>
        <v>4</v>
      </c>
      <c r="S809" s="1" t="str">
        <f t="shared" si="142"/>
        <v>Slow</v>
      </c>
      <c r="T809" s="1" t="str">
        <f t="shared" si="143"/>
        <v>Ok</v>
      </c>
      <c r="U809" s="1" t="b">
        <f t="shared" si="144"/>
        <v>0</v>
      </c>
      <c r="V809" s="1">
        <f t="shared" si="145"/>
        <v>0</v>
      </c>
      <c r="W809" s="1" t="str">
        <f>VLOOKUP(K809,Master!$G$8:$H$12,2,1)</f>
        <v>Slow</v>
      </c>
      <c r="X809" s="1" t="str">
        <f>HLOOKUP(K809,Master!$F$3:$J$4,2,1)</f>
        <v>Slow</v>
      </c>
      <c r="Y809" s="1" t="s">
        <v>716</v>
      </c>
      <c r="Z809" s="1" t="s">
        <v>834</v>
      </c>
      <c r="AA809" s="1">
        <f>SEARCH("(",Sheet7!A809,1)</f>
        <v>11</v>
      </c>
      <c r="AB809" s="1">
        <f>SEARCH(")",Sheet7!A809,1)</f>
        <v>15</v>
      </c>
      <c r="AC809" s="1" t="str">
        <f>MID(Sheet7!A809,SEARCH("(",Sheet7!A809,1)+1,SEARCH(")",Sheet7!A809,1)-SEARCH("(",Sheet7!A809,1)-1)</f>
        <v>Aus</v>
      </c>
      <c r="AD809" s="1">
        <f>SEARCH(" ",Sheet7!A809,1)</f>
        <v>2</v>
      </c>
      <c r="AE809" s="1" t="str">
        <f>LEFT(Sheet7!A809,SEARCH(" ",Sheet7!A809,1)-1)</f>
        <v>A</v>
      </c>
      <c r="AF809" s="1" t="str">
        <f>MID(Sheet7!A809,SEARCH(" ",Sheet7!A809,1)+1,SEARCH("(",Sheet7!A809,1)-SEARCH(" ",Sheet7!A809,1)-2)</f>
        <v>Symonds</v>
      </c>
      <c r="AG809" s="1">
        <f t="shared" si="146"/>
        <v>7</v>
      </c>
      <c r="AH809" s="1" t="str">
        <f t="shared" si="147"/>
        <v>SYMONDS</v>
      </c>
      <c r="AI809" s="1" t="str">
        <f t="shared" si="141"/>
        <v>A Symonds belongs to Australia</v>
      </c>
    </row>
    <row r="810" spans="1:35" x14ac:dyDescent="0.3">
      <c r="A810" s="1">
        <v>809</v>
      </c>
      <c r="B810" s="2">
        <v>38850</v>
      </c>
      <c r="C810" t="s">
        <v>361</v>
      </c>
      <c r="D810" s="1">
        <v>109</v>
      </c>
      <c r="E810" s="1" t="s">
        <v>432</v>
      </c>
      <c r="F810" s="1" t="s">
        <v>214</v>
      </c>
      <c r="H810" s="1">
        <v>150</v>
      </c>
      <c r="I810" s="1">
        <v>12</v>
      </c>
      <c r="J810" s="1">
        <v>1</v>
      </c>
      <c r="K810" s="1">
        <v>72.66</v>
      </c>
      <c r="L810" s="1">
        <v>1</v>
      </c>
      <c r="M810" s="1" t="s">
        <v>7</v>
      </c>
      <c r="N810" s="1" t="s">
        <v>235</v>
      </c>
      <c r="O810" s="1">
        <f t="shared" si="137"/>
        <v>13</v>
      </c>
      <c r="P810" s="1">
        <f t="shared" si="138"/>
        <v>5</v>
      </c>
      <c r="Q810" s="1">
        <f t="shared" si="139"/>
        <v>2006</v>
      </c>
      <c r="R810" s="1">
        <f t="shared" si="140"/>
        <v>7</v>
      </c>
      <c r="S810" s="1" t="str">
        <f t="shared" si="142"/>
        <v>Slow</v>
      </c>
      <c r="T810" s="1" t="str">
        <f t="shared" si="143"/>
        <v>Ok</v>
      </c>
      <c r="U810" s="1" t="b">
        <f t="shared" si="144"/>
        <v>0</v>
      </c>
      <c r="V810" s="1">
        <f t="shared" si="145"/>
        <v>0</v>
      </c>
      <c r="W810" s="1" t="str">
        <f>VLOOKUP(K810,Master!$G$8:$H$12,2,1)</f>
        <v>Slow</v>
      </c>
      <c r="X810" s="1" t="str">
        <f>HLOOKUP(K810,Master!$F$3:$J$4,2,1)</f>
        <v>Slow</v>
      </c>
      <c r="Y810" s="1" t="s">
        <v>744</v>
      </c>
      <c r="Z810" s="1" t="s">
        <v>831</v>
      </c>
      <c r="AA810" s="1">
        <f>SEARCH("(",Sheet7!A810,1)</f>
        <v>11</v>
      </c>
      <c r="AB810" s="1">
        <f>SEARCH(")",Sheet7!A810,1)</f>
        <v>14</v>
      </c>
      <c r="AC810" s="1" t="str">
        <f>MID(Sheet7!A810,SEARCH("(",Sheet7!A810,1)+1,SEARCH(")",Sheet7!A810,1)-SEARCH("(",Sheet7!A810,1)-1)</f>
        <v>WI</v>
      </c>
      <c r="AD810" s="1">
        <f>SEARCH(" ",Sheet7!A810,1)</f>
        <v>3</v>
      </c>
      <c r="AE810" s="1" t="str">
        <f>LEFT(Sheet7!A810,SEARCH(" ",Sheet7!A810,1)-1)</f>
        <v>RS</v>
      </c>
      <c r="AF810" s="1" t="str">
        <f>MID(Sheet7!A810,SEARCH(" ",Sheet7!A810,1)+1,SEARCH("(",Sheet7!A810,1)-SEARCH(" ",Sheet7!A810,1)-2)</f>
        <v>Morton</v>
      </c>
      <c r="AG810" s="1">
        <f t="shared" si="146"/>
        <v>6</v>
      </c>
      <c r="AH810" s="1" t="str">
        <f t="shared" si="147"/>
        <v>MORTON</v>
      </c>
      <c r="AI810" s="1" t="str">
        <f t="shared" si="141"/>
        <v>RS Morton belongs to West Indies</v>
      </c>
    </row>
    <row r="811" spans="1:35" x14ac:dyDescent="0.3">
      <c r="A811" s="1">
        <v>810</v>
      </c>
      <c r="B811" s="2">
        <v>38855</v>
      </c>
      <c r="C811" t="s">
        <v>229</v>
      </c>
      <c r="D811" s="1">
        <v>123</v>
      </c>
      <c r="E811" s="1" t="s">
        <v>432</v>
      </c>
      <c r="F811" s="1">
        <v>187</v>
      </c>
      <c r="H811" s="1">
        <v>130</v>
      </c>
      <c r="I811" s="1">
        <v>18</v>
      </c>
      <c r="J811" s="1">
        <v>2</v>
      </c>
      <c r="K811" s="1">
        <v>94.61</v>
      </c>
      <c r="L811" s="1">
        <v>1</v>
      </c>
      <c r="M811" s="1" t="s">
        <v>4</v>
      </c>
      <c r="N811" s="1" t="s">
        <v>37</v>
      </c>
      <c r="O811" s="1">
        <f t="shared" si="137"/>
        <v>18</v>
      </c>
      <c r="P811" s="1">
        <f t="shared" si="138"/>
        <v>5</v>
      </c>
      <c r="Q811" s="1">
        <f t="shared" si="139"/>
        <v>2006</v>
      </c>
      <c r="R811" s="1">
        <f t="shared" si="140"/>
        <v>5</v>
      </c>
      <c r="S811" s="1" t="str">
        <f t="shared" si="142"/>
        <v>Slow</v>
      </c>
      <c r="T811" s="1" t="str">
        <f t="shared" si="143"/>
        <v>Ok</v>
      </c>
      <c r="U811" s="1" t="b">
        <f t="shared" si="144"/>
        <v>0</v>
      </c>
      <c r="V811" s="1">
        <f t="shared" si="145"/>
        <v>0</v>
      </c>
      <c r="W811" s="1" t="str">
        <f>VLOOKUP(K811,Master!$G$8:$H$12,2,1)</f>
        <v>Slow</v>
      </c>
      <c r="X811" s="1" t="str">
        <f>HLOOKUP(K811,Master!$F$3:$J$4,2,1)</f>
        <v>Slow</v>
      </c>
      <c r="Y811" s="1" t="s">
        <v>703</v>
      </c>
      <c r="Z811" s="1" t="s">
        <v>831</v>
      </c>
      <c r="AA811" s="1">
        <f>SEARCH("(",Sheet7!A811,1)</f>
        <v>10</v>
      </c>
      <c r="AB811" s="1">
        <f>SEARCH(")",Sheet7!A811,1)</f>
        <v>13</v>
      </c>
      <c r="AC811" s="1" t="str">
        <f>MID(Sheet7!A811,SEARCH("(",Sheet7!A811,1)+1,SEARCH(")",Sheet7!A811,1)-SEARCH("(",Sheet7!A811,1)-1)</f>
        <v>WI</v>
      </c>
      <c r="AD811" s="1">
        <f>SEARCH(" ",Sheet7!A811,1)</f>
        <v>3</v>
      </c>
      <c r="AE811" s="1" t="str">
        <f>LEFT(Sheet7!A811,SEARCH(" ",Sheet7!A811,1)-1)</f>
        <v>CH</v>
      </c>
      <c r="AF811" s="1" t="str">
        <f>MID(Sheet7!A811,SEARCH(" ",Sheet7!A811,1)+1,SEARCH("(",Sheet7!A811,1)-SEARCH(" ",Sheet7!A811,1)-2)</f>
        <v>Gayle</v>
      </c>
      <c r="AG811" s="1">
        <f t="shared" si="146"/>
        <v>5</v>
      </c>
      <c r="AH811" s="1" t="str">
        <f t="shared" si="147"/>
        <v>GAYLE</v>
      </c>
      <c r="AI811" s="1" t="str">
        <f t="shared" si="141"/>
        <v>CH Gayle belongs to West Indies</v>
      </c>
    </row>
    <row r="812" spans="1:35" x14ac:dyDescent="0.3">
      <c r="A812" s="1">
        <v>811</v>
      </c>
      <c r="B812" s="2">
        <v>38855</v>
      </c>
      <c r="C812" t="s">
        <v>230</v>
      </c>
      <c r="D812" s="1">
        <v>105</v>
      </c>
      <c r="E812" s="1" t="s">
        <v>432</v>
      </c>
      <c r="F812" s="1">
        <v>184</v>
      </c>
      <c r="H812" s="1">
        <v>102</v>
      </c>
      <c r="I812" s="1">
        <v>10</v>
      </c>
      <c r="J812" s="1">
        <v>2</v>
      </c>
      <c r="K812" s="1">
        <v>102.94</v>
      </c>
      <c r="L812" s="1">
        <v>2</v>
      </c>
      <c r="M812" s="1" t="s">
        <v>11</v>
      </c>
      <c r="N812" s="1" t="s">
        <v>37</v>
      </c>
      <c r="O812" s="1">
        <f t="shared" si="137"/>
        <v>18</v>
      </c>
      <c r="P812" s="1">
        <f t="shared" si="138"/>
        <v>5</v>
      </c>
      <c r="Q812" s="1">
        <f t="shared" si="139"/>
        <v>2006</v>
      </c>
      <c r="R812" s="1">
        <f t="shared" si="140"/>
        <v>5</v>
      </c>
      <c r="S812" s="1" t="str">
        <f t="shared" si="142"/>
        <v>Ok</v>
      </c>
      <c r="T812" s="1" t="str">
        <f t="shared" si="143"/>
        <v>Ok</v>
      </c>
      <c r="U812" s="1" t="b">
        <f t="shared" si="144"/>
        <v>0</v>
      </c>
      <c r="V812" s="1">
        <f t="shared" si="145"/>
        <v>0</v>
      </c>
      <c r="W812" s="1" t="str">
        <f>VLOOKUP(K812,Master!$G$8:$H$12,2,1)</f>
        <v>Ok</v>
      </c>
      <c r="X812" s="1" t="str">
        <f>HLOOKUP(K812,Master!$F$3:$J$4,2,1)</f>
        <v>Ok</v>
      </c>
      <c r="Y812" s="1" t="s">
        <v>663</v>
      </c>
      <c r="Z812" s="1" t="s">
        <v>4</v>
      </c>
      <c r="AA812" s="1">
        <f>SEARCH("(",Sheet7!A812,1)</f>
        <v>10</v>
      </c>
      <c r="AB812" s="1">
        <f>SEARCH(")",Sheet7!A812,1)</f>
        <v>16</v>
      </c>
      <c r="AC812" s="1" t="str">
        <f>MID(Sheet7!A812,SEARCH("(",Sheet7!A812,1)+1,SEARCH(")",Sheet7!A812,1)-SEARCH("(",Sheet7!A812,1)-1)</f>
        <v>India</v>
      </c>
      <c r="AD812" s="1">
        <f>SEARCH(" ",Sheet7!A812,1)</f>
        <v>2</v>
      </c>
      <c r="AE812" s="1" t="str">
        <f>LEFT(Sheet7!A812,SEARCH(" ",Sheet7!A812,1)-1)</f>
        <v>R</v>
      </c>
      <c r="AF812" s="1" t="str">
        <f>MID(Sheet7!A812,SEARCH(" ",Sheet7!A812,1)+1,SEARCH("(",Sheet7!A812,1)-SEARCH(" ",Sheet7!A812,1)-2)</f>
        <v>Dravid</v>
      </c>
      <c r="AG812" s="1">
        <f t="shared" si="146"/>
        <v>6</v>
      </c>
      <c r="AH812" s="1" t="str">
        <f t="shared" si="147"/>
        <v>DRAVID</v>
      </c>
      <c r="AI812" s="1" t="e">
        <f t="shared" si="141"/>
        <v>#N/A</v>
      </c>
    </row>
    <row r="813" spans="1:35" x14ac:dyDescent="0.3">
      <c r="A813" s="1">
        <v>812</v>
      </c>
      <c r="B813" s="2">
        <v>38857</v>
      </c>
      <c r="C813" t="s">
        <v>324</v>
      </c>
      <c r="D813" s="1">
        <v>116</v>
      </c>
      <c r="E813" s="1" t="s">
        <v>432</v>
      </c>
      <c r="F813" s="1">
        <v>181</v>
      </c>
      <c r="H813" s="1">
        <v>137</v>
      </c>
      <c r="I813" s="1">
        <v>9</v>
      </c>
      <c r="J813" s="1">
        <v>1</v>
      </c>
      <c r="K813" s="1">
        <v>84.67</v>
      </c>
      <c r="L813" s="1">
        <v>1</v>
      </c>
      <c r="M813" s="1" t="s">
        <v>444</v>
      </c>
      <c r="N813" s="1" t="s">
        <v>235</v>
      </c>
      <c r="O813" s="1">
        <f t="shared" si="137"/>
        <v>20</v>
      </c>
      <c r="P813" s="1">
        <f t="shared" si="138"/>
        <v>5</v>
      </c>
      <c r="Q813" s="1">
        <f t="shared" si="139"/>
        <v>2006</v>
      </c>
      <c r="R813" s="1">
        <f t="shared" si="140"/>
        <v>7</v>
      </c>
      <c r="S813" s="1" t="str">
        <f t="shared" si="142"/>
        <v>Slow</v>
      </c>
      <c r="T813" s="1" t="str">
        <f t="shared" si="143"/>
        <v>Ok</v>
      </c>
      <c r="U813" s="1" t="b">
        <f t="shared" si="144"/>
        <v>0</v>
      </c>
      <c r="V813" s="1">
        <f t="shared" si="145"/>
        <v>0</v>
      </c>
      <c r="W813" s="1" t="str">
        <f>VLOOKUP(K813,Master!$G$8:$H$12,2,1)</f>
        <v>Slow</v>
      </c>
      <c r="X813" s="1" t="str">
        <f>HLOOKUP(K813,Master!$F$3:$J$4,2,1)</f>
        <v>Slow</v>
      </c>
      <c r="Y813" s="1" t="s">
        <v>746</v>
      </c>
      <c r="Z813" s="1" t="s">
        <v>836</v>
      </c>
      <c r="AA813" s="1">
        <f>SEARCH("(",Sheet7!A813,1)</f>
        <v>11</v>
      </c>
      <c r="AB813" s="1">
        <f>SEARCH(")",Sheet7!A813,1)</f>
        <v>15</v>
      </c>
      <c r="AC813" s="1" t="str">
        <f>MID(Sheet7!A813,SEARCH("(",Sheet7!A813,1)+1,SEARCH(")",Sheet7!A813,1)-SEARCH("(",Sheet7!A813,1)-1)</f>
        <v>Zim</v>
      </c>
      <c r="AD813" s="1">
        <f>SEARCH(" ",Sheet7!A813,1)</f>
        <v>2</v>
      </c>
      <c r="AE813" s="1" t="str">
        <f>LEFT(Sheet7!A813,SEARCH(" ",Sheet7!A813,1)-1)</f>
        <v>V</v>
      </c>
      <c r="AF813" s="1" t="str">
        <f>MID(Sheet7!A813,SEARCH(" ",Sheet7!A813,1)+1,SEARCH("(",Sheet7!A813,1)-SEARCH(" ",Sheet7!A813,1)-2)</f>
        <v>Sibanda</v>
      </c>
      <c r="AG813" s="1">
        <f t="shared" si="146"/>
        <v>7</v>
      </c>
      <c r="AH813" s="1" t="str">
        <f t="shared" si="147"/>
        <v>SIBANDA</v>
      </c>
      <c r="AI813" s="1" t="e">
        <f t="shared" si="141"/>
        <v>#N/A</v>
      </c>
    </row>
    <row r="814" spans="1:35" x14ac:dyDescent="0.3">
      <c r="A814" s="1">
        <v>813</v>
      </c>
      <c r="B814" s="2">
        <v>38860</v>
      </c>
      <c r="C814" t="s">
        <v>90</v>
      </c>
      <c r="D814" s="1">
        <v>115</v>
      </c>
      <c r="E814" s="1" t="s">
        <v>430</v>
      </c>
      <c r="F814" s="1" t="s">
        <v>214</v>
      </c>
      <c r="H814" s="1">
        <v>119</v>
      </c>
      <c r="I814" s="1">
        <v>10</v>
      </c>
      <c r="J814" s="1">
        <v>2</v>
      </c>
      <c r="K814" s="1">
        <v>96.63</v>
      </c>
      <c r="L814" s="1">
        <v>2</v>
      </c>
      <c r="M814" s="1" t="s">
        <v>4</v>
      </c>
      <c r="N814" s="1" t="s">
        <v>210</v>
      </c>
      <c r="O814" s="1">
        <f t="shared" si="137"/>
        <v>23</v>
      </c>
      <c r="P814" s="1">
        <f t="shared" si="138"/>
        <v>5</v>
      </c>
      <c r="Q814" s="1">
        <f t="shared" si="139"/>
        <v>2006</v>
      </c>
      <c r="R814" s="1">
        <f t="shared" si="140"/>
        <v>3</v>
      </c>
      <c r="S814" s="1" t="str">
        <f t="shared" si="142"/>
        <v>Slow</v>
      </c>
      <c r="T814" s="1" t="str">
        <f t="shared" si="143"/>
        <v>Ok</v>
      </c>
      <c r="U814" s="1" t="b">
        <f t="shared" si="144"/>
        <v>0</v>
      </c>
      <c r="V814" s="1">
        <f t="shared" si="145"/>
        <v>0</v>
      </c>
      <c r="W814" s="1" t="str">
        <f>VLOOKUP(K814,Master!$G$8:$H$12,2,1)</f>
        <v>Slow</v>
      </c>
      <c r="X814" s="1" t="str">
        <f>HLOOKUP(K814,Master!$F$3:$J$4,2,1)</f>
        <v>Slow</v>
      </c>
      <c r="Y814" s="1" t="s">
        <v>712</v>
      </c>
      <c r="Z814" s="1" t="s">
        <v>831</v>
      </c>
      <c r="AA814" s="1">
        <f>SEARCH("(",Sheet7!A814,1)</f>
        <v>11</v>
      </c>
      <c r="AB814" s="1">
        <f>SEARCH(")",Sheet7!A814,1)</f>
        <v>14</v>
      </c>
      <c r="AC814" s="1" t="str">
        <f>MID(Sheet7!A814,SEARCH("(",Sheet7!A814,1)+1,SEARCH(")",Sheet7!A814,1)-SEARCH("(",Sheet7!A814,1)-1)</f>
        <v>WI</v>
      </c>
      <c r="AD814" s="1">
        <f>SEARCH(" ",Sheet7!A814,1)</f>
        <v>3</v>
      </c>
      <c r="AE814" s="1" t="str">
        <f>LEFT(Sheet7!A814,SEARCH(" ",Sheet7!A814,1)-1)</f>
        <v>RR</v>
      </c>
      <c r="AF814" s="1" t="str">
        <f>MID(Sheet7!A814,SEARCH(" ",Sheet7!A814,1)+1,SEARCH("(",Sheet7!A814,1)-SEARCH(" ",Sheet7!A814,1)-2)</f>
        <v>Sarwan</v>
      </c>
      <c r="AG814" s="1">
        <f t="shared" si="146"/>
        <v>6</v>
      </c>
      <c r="AH814" s="1" t="str">
        <f t="shared" si="147"/>
        <v>SARWAN</v>
      </c>
      <c r="AI814" s="1" t="str">
        <f t="shared" si="141"/>
        <v>RR Sarwan belongs to West Indies</v>
      </c>
    </row>
    <row r="815" spans="1:35" x14ac:dyDescent="0.3">
      <c r="A815" s="1">
        <v>814</v>
      </c>
      <c r="B815" s="2">
        <v>38881</v>
      </c>
      <c r="C815" t="s">
        <v>110</v>
      </c>
      <c r="D815" s="1">
        <v>113</v>
      </c>
      <c r="E815" s="1" t="s">
        <v>432</v>
      </c>
      <c r="F815" s="1">
        <v>172</v>
      </c>
      <c r="H815" s="1">
        <v>114</v>
      </c>
      <c r="I815" s="1">
        <v>12</v>
      </c>
      <c r="J815" s="1">
        <v>0</v>
      </c>
      <c r="K815" s="1">
        <v>99.12</v>
      </c>
      <c r="L815" s="1">
        <v>1</v>
      </c>
      <c r="M815" s="1" t="s">
        <v>25</v>
      </c>
      <c r="N815" s="1" t="s">
        <v>345</v>
      </c>
      <c r="O815" s="1">
        <f t="shared" si="137"/>
        <v>13</v>
      </c>
      <c r="P815" s="1">
        <f t="shared" si="138"/>
        <v>6</v>
      </c>
      <c r="Q815" s="1">
        <f t="shared" si="139"/>
        <v>2006</v>
      </c>
      <c r="R815" s="1">
        <f t="shared" si="140"/>
        <v>3</v>
      </c>
      <c r="S815" s="1" t="str">
        <f t="shared" si="142"/>
        <v>Slow</v>
      </c>
      <c r="T815" s="1" t="str">
        <f t="shared" si="143"/>
        <v>Ok</v>
      </c>
      <c r="U815" s="1" t="b">
        <f t="shared" si="144"/>
        <v>0</v>
      </c>
      <c r="V815" s="1">
        <f t="shared" si="145"/>
        <v>0</v>
      </c>
      <c r="W815" s="1" t="str">
        <f>VLOOKUP(K815,Master!$G$8:$H$12,2,1)</f>
        <v>Slow</v>
      </c>
      <c r="X815" s="1" t="str">
        <f>HLOOKUP(K815,Master!$F$3:$J$4,2,1)</f>
        <v>Slow</v>
      </c>
      <c r="Y815" s="1" t="s">
        <v>701</v>
      </c>
      <c r="Z815" s="1" t="s">
        <v>830</v>
      </c>
      <c r="AA815" s="1">
        <f>SEARCH("(",Sheet7!A815,1)</f>
        <v>16</v>
      </c>
      <c r="AB815" s="1">
        <f>SEARCH(")",Sheet7!A815,1)</f>
        <v>20</v>
      </c>
      <c r="AC815" s="1" t="str">
        <f>MID(Sheet7!A815,SEARCH("(",Sheet7!A815,1)+1,SEARCH(")",Sheet7!A815,1)-SEARCH("(",Sheet7!A815,1)-1)</f>
        <v>Eng</v>
      </c>
      <c r="AD815" s="1">
        <f>SEARCH(" ",Sheet7!A815,1)</f>
        <v>3</v>
      </c>
      <c r="AE815" s="1" t="str">
        <f>LEFT(Sheet7!A815,SEARCH(" ",Sheet7!A815,1)-1)</f>
        <v>ME</v>
      </c>
      <c r="AF815" s="1" t="str">
        <f>MID(Sheet7!A815,SEARCH(" ",Sheet7!A815,1)+1,SEARCH("(",Sheet7!A815,1)-SEARCH(" ",Sheet7!A815,1)-2)</f>
        <v>Trescothick</v>
      </c>
      <c r="AG815" s="1">
        <f t="shared" si="146"/>
        <v>11</v>
      </c>
      <c r="AH815" s="1" t="str">
        <f t="shared" si="147"/>
        <v>TRESCOTHICK</v>
      </c>
      <c r="AI815" s="1" t="str">
        <f t="shared" si="141"/>
        <v>ME Trescothick belongs to England</v>
      </c>
    </row>
    <row r="816" spans="1:35" x14ac:dyDescent="0.3">
      <c r="A816" s="1">
        <v>815</v>
      </c>
      <c r="B816" s="2">
        <v>38885</v>
      </c>
      <c r="C816" t="s">
        <v>268</v>
      </c>
      <c r="D816" s="1">
        <v>120</v>
      </c>
      <c r="E816" s="1" t="s">
        <v>432</v>
      </c>
      <c r="F816" s="1">
        <v>221</v>
      </c>
      <c r="H816" s="1">
        <v>156</v>
      </c>
      <c r="I816" s="1">
        <v>14</v>
      </c>
      <c r="J816" s="1">
        <v>0</v>
      </c>
      <c r="K816" s="1">
        <v>76.92</v>
      </c>
      <c r="L816" s="1">
        <v>1</v>
      </c>
      <c r="M816" s="1" t="s">
        <v>34</v>
      </c>
      <c r="N816" s="1" t="s">
        <v>259</v>
      </c>
      <c r="O816" s="1">
        <f t="shared" si="137"/>
        <v>17</v>
      </c>
      <c r="P816" s="1">
        <f t="shared" si="138"/>
        <v>6</v>
      </c>
      <c r="Q816" s="1">
        <f t="shared" si="139"/>
        <v>2006</v>
      </c>
      <c r="R816" s="1">
        <f t="shared" si="140"/>
        <v>7</v>
      </c>
      <c r="S816" s="1" t="str">
        <f t="shared" si="142"/>
        <v>Slow</v>
      </c>
      <c r="T816" s="1" t="str">
        <f t="shared" si="143"/>
        <v>Ok</v>
      </c>
      <c r="U816" s="1" t="b">
        <f t="shared" si="144"/>
        <v>0</v>
      </c>
      <c r="V816" s="1">
        <f t="shared" si="145"/>
        <v>0</v>
      </c>
      <c r="W816" s="1" t="str">
        <f>VLOOKUP(K816,Master!$G$8:$H$12,2,1)</f>
        <v>Slow</v>
      </c>
      <c r="X816" s="1" t="str">
        <f>HLOOKUP(K816,Master!$F$3:$J$4,2,1)</f>
        <v>Slow</v>
      </c>
      <c r="Y816" s="1" t="s">
        <v>740</v>
      </c>
      <c r="Z816" s="1" t="s">
        <v>835</v>
      </c>
      <c r="AA816" s="1">
        <f>SEARCH("(",Sheet7!A816,1)</f>
        <v>13</v>
      </c>
      <c r="AB816" s="1">
        <f>SEARCH(")",Sheet7!A816,1)</f>
        <v>16</v>
      </c>
      <c r="AC816" s="1" t="str">
        <f>MID(Sheet7!A816,SEARCH("(",Sheet7!A816,1)+1,SEARCH(")",Sheet7!A816,1)-SEARCH("(",Sheet7!A816,1)-1)</f>
        <v>SL</v>
      </c>
      <c r="AD816" s="1">
        <f>SEARCH(" ",Sheet7!A816,1)</f>
        <v>3</v>
      </c>
      <c r="AE816" s="1" t="str">
        <f>LEFT(Sheet7!A816,SEARCH(" ",Sheet7!A816,1)-1)</f>
        <v>WU</v>
      </c>
      <c r="AF816" s="1" t="str">
        <f>MID(Sheet7!A816,SEARCH(" ",Sheet7!A816,1)+1,SEARCH("(",Sheet7!A816,1)-SEARCH(" ",Sheet7!A816,1)-2)</f>
        <v>Tharanga</v>
      </c>
      <c r="AG816" s="1">
        <f t="shared" si="146"/>
        <v>8</v>
      </c>
      <c r="AH816" s="1" t="str">
        <f t="shared" si="147"/>
        <v>THARANGA</v>
      </c>
      <c r="AI816" s="1" t="str">
        <f t="shared" si="141"/>
        <v>WU Tharanga belongs to Sri Lanka</v>
      </c>
    </row>
    <row r="817" spans="1:35" x14ac:dyDescent="0.3">
      <c r="A817" s="1">
        <v>816</v>
      </c>
      <c r="B817" s="2">
        <v>38888</v>
      </c>
      <c r="C817" t="s">
        <v>216</v>
      </c>
      <c r="D817" s="1">
        <v>122</v>
      </c>
      <c r="E817" s="1" t="s">
        <v>432</v>
      </c>
      <c r="F817" s="1">
        <v>173</v>
      </c>
      <c r="H817" s="1">
        <v>136</v>
      </c>
      <c r="I817" s="1">
        <v>15</v>
      </c>
      <c r="J817" s="1">
        <v>2</v>
      </c>
      <c r="K817" s="1">
        <v>89.7</v>
      </c>
      <c r="L817" s="1">
        <v>1</v>
      </c>
      <c r="M817" s="1" t="s">
        <v>34</v>
      </c>
      <c r="N817" s="1" t="s">
        <v>208</v>
      </c>
      <c r="O817" s="1">
        <f t="shared" si="137"/>
        <v>20</v>
      </c>
      <c r="P817" s="1">
        <f t="shared" si="138"/>
        <v>6</v>
      </c>
      <c r="Q817" s="1">
        <f t="shared" si="139"/>
        <v>2006</v>
      </c>
      <c r="R817" s="1">
        <f t="shared" si="140"/>
        <v>3</v>
      </c>
      <c r="S817" s="1" t="str">
        <f t="shared" si="142"/>
        <v>Slow</v>
      </c>
      <c r="T817" s="1" t="str">
        <f t="shared" si="143"/>
        <v>Ok</v>
      </c>
      <c r="U817" s="1" t="b">
        <f t="shared" si="144"/>
        <v>0</v>
      </c>
      <c r="V817" s="1">
        <f t="shared" si="145"/>
        <v>0</v>
      </c>
      <c r="W817" s="1" t="str">
        <f>VLOOKUP(K817,Master!$G$8:$H$12,2,1)</f>
        <v>Slow</v>
      </c>
      <c r="X817" s="1" t="str">
        <f>HLOOKUP(K817,Master!$F$3:$J$4,2,1)</f>
        <v>Slow</v>
      </c>
      <c r="Y817" s="1" t="s">
        <v>640</v>
      </c>
      <c r="Z817" s="1" t="s">
        <v>835</v>
      </c>
      <c r="AA817" s="1">
        <f>SEARCH("(",Sheet7!A817,1)</f>
        <v>15</v>
      </c>
      <c r="AB817" s="1">
        <f>SEARCH(")",Sheet7!A817,1)</f>
        <v>18</v>
      </c>
      <c r="AC817" s="1" t="str">
        <f>MID(Sheet7!A817,SEARCH("(",Sheet7!A817,1)+1,SEARCH(")",Sheet7!A817,1)-SEARCH("(",Sheet7!A817,1)-1)</f>
        <v>SL</v>
      </c>
      <c r="AD817" s="1">
        <f>SEARCH(" ",Sheet7!A817,1)</f>
        <v>3</v>
      </c>
      <c r="AE817" s="1" t="str">
        <f>LEFT(Sheet7!A817,SEARCH(" ",Sheet7!A817,1)-1)</f>
        <v>ST</v>
      </c>
      <c r="AF817" s="1" t="str">
        <f>MID(Sheet7!A817,SEARCH(" ",Sheet7!A817,1)+1,SEARCH("(",Sheet7!A817,1)-SEARCH(" ",Sheet7!A817,1)-2)</f>
        <v>Jayasuriya</v>
      </c>
      <c r="AG817" s="1">
        <f t="shared" si="146"/>
        <v>10</v>
      </c>
      <c r="AH817" s="1" t="str">
        <f t="shared" si="147"/>
        <v>JAYASURIYA</v>
      </c>
      <c r="AI817" s="1" t="str">
        <f t="shared" si="141"/>
        <v>ST Jayasuriya belongs to Sri Lanka</v>
      </c>
    </row>
    <row r="818" spans="1:35" x14ac:dyDescent="0.3">
      <c r="A818" s="1">
        <v>817</v>
      </c>
      <c r="B818" s="2">
        <v>38892</v>
      </c>
      <c r="C818" t="s">
        <v>244</v>
      </c>
      <c r="D818" s="1">
        <v>126</v>
      </c>
      <c r="E818" s="1" t="s">
        <v>430</v>
      </c>
      <c r="F818" s="1">
        <v>153</v>
      </c>
      <c r="H818" s="1">
        <v>127</v>
      </c>
      <c r="I818" s="1">
        <v>19</v>
      </c>
      <c r="J818" s="1">
        <v>0</v>
      </c>
      <c r="K818" s="1">
        <v>99.21</v>
      </c>
      <c r="L818" s="1">
        <v>2</v>
      </c>
      <c r="M818" s="1" t="s">
        <v>34</v>
      </c>
      <c r="N818" s="1" t="s">
        <v>282</v>
      </c>
      <c r="O818" s="1">
        <f t="shared" si="137"/>
        <v>24</v>
      </c>
      <c r="P818" s="1">
        <f t="shared" si="138"/>
        <v>6</v>
      </c>
      <c r="Q818" s="1">
        <f t="shared" si="139"/>
        <v>2006</v>
      </c>
      <c r="R818" s="1">
        <f t="shared" si="140"/>
        <v>7</v>
      </c>
      <c r="S818" s="1" t="str">
        <f t="shared" si="142"/>
        <v>Slow</v>
      </c>
      <c r="T818" s="1" t="str">
        <f t="shared" si="143"/>
        <v>Ok</v>
      </c>
      <c r="U818" s="1" t="b">
        <f t="shared" si="144"/>
        <v>0</v>
      </c>
      <c r="V818" s="1">
        <f t="shared" si="145"/>
        <v>0</v>
      </c>
      <c r="W818" s="1" t="str">
        <f>VLOOKUP(K818,Master!$G$8:$H$12,2,1)</f>
        <v>Slow</v>
      </c>
      <c r="X818" s="1" t="str">
        <f>HLOOKUP(K818,Master!$F$3:$J$4,2,1)</f>
        <v>Slow</v>
      </c>
      <c r="Y818" s="1" t="s">
        <v>680</v>
      </c>
      <c r="Z818" s="1" t="s">
        <v>835</v>
      </c>
      <c r="AA818" s="1">
        <f>SEARCH("(",Sheet7!A818,1)</f>
        <v>18</v>
      </c>
      <c r="AB818" s="1">
        <f>SEARCH(")",Sheet7!A818,1)</f>
        <v>21</v>
      </c>
      <c r="AC818" s="1" t="str">
        <f>MID(Sheet7!A818,SEARCH("(",Sheet7!A818,1)+1,SEARCH(")",Sheet7!A818,1)-SEARCH("(",Sheet7!A818,1)-1)</f>
        <v>SL</v>
      </c>
      <c r="AD818" s="1">
        <f>SEARCH(" ",Sheet7!A818,1)</f>
        <v>5</v>
      </c>
      <c r="AE818" s="1" t="str">
        <f>LEFT(Sheet7!A818,SEARCH(" ",Sheet7!A818,1)-1)</f>
        <v>DPMD</v>
      </c>
      <c r="AF818" s="1" t="str">
        <f>MID(Sheet7!A818,SEARCH(" ",Sheet7!A818,1)+1,SEARCH("(",Sheet7!A818,1)-SEARCH(" ",Sheet7!A818,1)-2)</f>
        <v>Jayawardene</v>
      </c>
      <c r="AG818" s="1">
        <f t="shared" si="146"/>
        <v>11</v>
      </c>
      <c r="AH818" s="1" t="str">
        <f t="shared" si="147"/>
        <v>JAYAWARDENE</v>
      </c>
      <c r="AI818" s="1" t="str">
        <f t="shared" si="141"/>
        <v>DPMD Jayawardene belongs to Sri Lanka</v>
      </c>
    </row>
    <row r="819" spans="1:35" x14ac:dyDescent="0.3">
      <c r="A819" s="1">
        <v>818</v>
      </c>
      <c r="B819" s="2">
        <v>38896</v>
      </c>
      <c r="C819" t="s">
        <v>244</v>
      </c>
      <c r="D819" s="1">
        <v>100</v>
      </c>
      <c r="E819" s="1" t="s">
        <v>432</v>
      </c>
      <c r="F819" s="1">
        <v>155</v>
      </c>
      <c r="H819" s="1">
        <v>83</v>
      </c>
      <c r="I819" s="1">
        <v>9</v>
      </c>
      <c r="J819" s="1">
        <v>0</v>
      </c>
      <c r="K819" s="1">
        <v>120.48</v>
      </c>
      <c r="L819" s="1">
        <v>1</v>
      </c>
      <c r="M819" s="1" t="s">
        <v>34</v>
      </c>
      <c r="N819" s="1" t="s">
        <v>12</v>
      </c>
      <c r="O819" s="1">
        <f t="shared" si="137"/>
        <v>28</v>
      </c>
      <c r="P819" s="1">
        <f t="shared" si="138"/>
        <v>6</v>
      </c>
      <c r="Q819" s="1">
        <f t="shared" si="139"/>
        <v>2006</v>
      </c>
      <c r="R819" s="1">
        <f t="shared" si="140"/>
        <v>4</v>
      </c>
      <c r="S819" s="1" t="str">
        <f t="shared" si="142"/>
        <v>Ok</v>
      </c>
      <c r="T819" s="1" t="str">
        <f t="shared" si="143"/>
        <v>Ok</v>
      </c>
      <c r="U819" s="1" t="b">
        <f t="shared" si="144"/>
        <v>0</v>
      </c>
      <c r="V819" s="1">
        <f t="shared" si="145"/>
        <v>0</v>
      </c>
      <c r="W819" s="1" t="str">
        <f>VLOOKUP(K819,Master!$G$8:$H$12,2,1)</f>
        <v>Ok</v>
      </c>
      <c r="X819" s="1" t="str">
        <f>HLOOKUP(K819,Master!$F$3:$J$4,2,1)</f>
        <v>Ok</v>
      </c>
      <c r="Y819" s="1" t="s">
        <v>680</v>
      </c>
      <c r="Z819" s="1" t="s">
        <v>835</v>
      </c>
      <c r="AA819" s="1">
        <f>SEARCH("(",Sheet7!A819,1)</f>
        <v>18</v>
      </c>
      <c r="AB819" s="1">
        <f>SEARCH(")",Sheet7!A819,1)</f>
        <v>21</v>
      </c>
      <c r="AC819" s="1" t="str">
        <f>MID(Sheet7!A819,SEARCH("(",Sheet7!A819,1)+1,SEARCH(")",Sheet7!A819,1)-SEARCH("(",Sheet7!A819,1)-1)</f>
        <v>SL</v>
      </c>
      <c r="AD819" s="1">
        <f>SEARCH(" ",Sheet7!A819,1)</f>
        <v>5</v>
      </c>
      <c r="AE819" s="1" t="str">
        <f>LEFT(Sheet7!A819,SEARCH(" ",Sheet7!A819,1)-1)</f>
        <v>DPMD</v>
      </c>
      <c r="AF819" s="1" t="str">
        <f>MID(Sheet7!A819,SEARCH(" ",Sheet7!A819,1)+1,SEARCH("(",Sheet7!A819,1)-SEARCH(" ",Sheet7!A819,1)-2)</f>
        <v>Jayawardene</v>
      </c>
      <c r="AG819" s="1">
        <f t="shared" si="146"/>
        <v>11</v>
      </c>
      <c r="AH819" s="1" t="str">
        <f t="shared" si="147"/>
        <v>JAYAWARDENE</v>
      </c>
      <c r="AI819" s="1" t="str">
        <f t="shared" si="141"/>
        <v>DPMD Jayawardene belongs to Sri Lanka</v>
      </c>
    </row>
    <row r="820" spans="1:35" x14ac:dyDescent="0.3">
      <c r="A820" s="1">
        <v>819</v>
      </c>
      <c r="B820" s="2">
        <v>38899</v>
      </c>
      <c r="C820" t="s">
        <v>216</v>
      </c>
      <c r="D820" s="1">
        <v>152</v>
      </c>
      <c r="E820" s="1" t="s">
        <v>432</v>
      </c>
      <c r="F820" s="1">
        <v>148</v>
      </c>
      <c r="H820" s="1">
        <v>99</v>
      </c>
      <c r="I820" s="1">
        <v>20</v>
      </c>
      <c r="J820" s="1">
        <v>4</v>
      </c>
      <c r="K820" s="1">
        <v>153.53</v>
      </c>
      <c r="L820" s="1">
        <v>2</v>
      </c>
      <c r="M820" s="1" t="s">
        <v>34</v>
      </c>
      <c r="N820" s="1" t="s">
        <v>54</v>
      </c>
      <c r="O820" s="1">
        <f t="shared" si="137"/>
        <v>1</v>
      </c>
      <c r="P820" s="1">
        <f t="shared" si="138"/>
        <v>7</v>
      </c>
      <c r="Q820" s="1">
        <f t="shared" si="139"/>
        <v>2006</v>
      </c>
      <c r="R820" s="1">
        <f t="shared" si="140"/>
        <v>7</v>
      </c>
      <c r="S820" s="1" t="str">
        <f t="shared" si="142"/>
        <v>Good</v>
      </c>
      <c r="T820" s="1" t="str">
        <f t="shared" si="143"/>
        <v>Phenominal</v>
      </c>
      <c r="U820" s="1" t="b">
        <f t="shared" si="144"/>
        <v>0</v>
      </c>
      <c r="V820" s="1">
        <f t="shared" si="145"/>
        <v>1</v>
      </c>
      <c r="W820" s="1" t="str">
        <f>VLOOKUP(K820,Master!$G$8:$H$12,2,1)</f>
        <v>Good</v>
      </c>
      <c r="X820" s="1" t="str">
        <f>HLOOKUP(K820,Master!$F$3:$J$4,2,1)</f>
        <v>Good</v>
      </c>
      <c r="Y820" s="1" t="s">
        <v>640</v>
      </c>
      <c r="Z820" s="1" t="s">
        <v>835</v>
      </c>
      <c r="AA820" s="1">
        <f>SEARCH("(",Sheet7!A820,1)</f>
        <v>15</v>
      </c>
      <c r="AB820" s="1">
        <f>SEARCH(")",Sheet7!A820,1)</f>
        <v>18</v>
      </c>
      <c r="AC820" s="1" t="str">
        <f>MID(Sheet7!A820,SEARCH("(",Sheet7!A820,1)+1,SEARCH(")",Sheet7!A820,1)-SEARCH("(",Sheet7!A820,1)-1)</f>
        <v>SL</v>
      </c>
      <c r="AD820" s="1">
        <f>SEARCH(" ",Sheet7!A820,1)</f>
        <v>3</v>
      </c>
      <c r="AE820" s="1" t="str">
        <f>LEFT(Sheet7!A820,SEARCH(" ",Sheet7!A820,1)-1)</f>
        <v>ST</v>
      </c>
      <c r="AF820" s="1" t="str">
        <f>MID(Sheet7!A820,SEARCH(" ",Sheet7!A820,1)+1,SEARCH("(",Sheet7!A820,1)-SEARCH(" ",Sheet7!A820,1)-2)</f>
        <v>Jayasuriya</v>
      </c>
      <c r="AG820" s="1">
        <f t="shared" si="146"/>
        <v>10</v>
      </c>
      <c r="AH820" s="1" t="str">
        <f t="shared" si="147"/>
        <v>JAYASURIYA</v>
      </c>
      <c r="AI820" s="1" t="str">
        <f t="shared" si="141"/>
        <v>ST Jayasuriya belongs to Sri Lanka</v>
      </c>
    </row>
    <row r="821" spans="1:35" x14ac:dyDescent="0.3">
      <c r="A821" s="1">
        <v>820</v>
      </c>
      <c r="B821" s="2">
        <v>38899</v>
      </c>
      <c r="C821" t="s">
        <v>110</v>
      </c>
      <c r="D821" s="1">
        <v>121</v>
      </c>
      <c r="E821" s="1" t="s">
        <v>432</v>
      </c>
      <c r="F821" s="1">
        <v>176</v>
      </c>
      <c r="H821" s="1">
        <v>118</v>
      </c>
      <c r="I821" s="1">
        <v>16</v>
      </c>
      <c r="J821" s="1">
        <v>1</v>
      </c>
      <c r="K821" s="1">
        <v>102.54</v>
      </c>
      <c r="L821" s="1">
        <v>1</v>
      </c>
      <c r="M821" s="1" t="s">
        <v>13</v>
      </c>
      <c r="N821" s="1" t="s">
        <v>54</v>
      </c>
      <c r="O821" s="1">
        <f t="shared" si="137"/>
        <v>1</v>
      </c>
      <c r="P821" s="1">
        <f t="shared" si="138"/>
        <v>7</v>
      </c>
      <c r="Q821" s="1">
        <f t="shared" si="139"/>
        <v>2006</v>
      </c>
      <c r="R821" s="1">
        <f t="shared" si="140"/>
        <v>7</v>
      </c>
      <c r="S821" s="1" t="str">
        <f t="shared" si="142"/>
        <v>Ok</v>
      </c>
      <c r="T821" s="1" t="str">
        <f t="shared" si="143"/>
        <v>Ok</v>
      </c>
      <c r="U821" s="1" t="b">
        <f t="shared" si="144"/>
        <v>0</v>
      </c>
      <c r="V821" s="1">
        <f t="shared" si="145"/>
        <v>0</v>
      </c>
      <c r="W821" s="1" t="str">
        <f>VLOOKUP(K821,Master!$G$8:$H$12,2,1)</f>
        <v>Ok</v>
      </c>
      <c r="X821" s="1" t="str">
        <f>HLOOKUP(K821,Master!$F$3:$J$4,2,1)</f>
        <v>Ok</v>
      </c>
      <c r="Y821" s="1" t="s">
        <v>701</v>
      </c>
      <c r="Z821" s="1" t="s">
        <v>830</v>
      </c>
      <c r="AA821" s="1">
        <f>SEARCH("(",Sheet7!A821,1)</f>
        <v>16</v>
      </c>
      <c r="AB821" s="1">
        <f>SEARCH(")",Sheet7!A821,1)</f>
        <v>20</v>
      </c>
      <c r="AC821" s="1" t="str">
        <f>MID(Sheet7!A821,SEARCH("(",Sheet7!A821,1)+1,SEARCH(")",Sheet7!A821,1)-SEARCH("(",Sheet7!A821,1)-1)</f>
        <v>Eng</v>
      </c>
      <c r="AD821" s="1">
        <f>SEARCH(" ",Sheet7!A821,1)</f>
        <v>3</v>
      </c>
      <c r="AE821" s="1" t="str">
        <f>LEFT(Sheet7!A821,SEARCH(" ",Sheet7!A821,1)-1)</f>
        <v>ME</v>
      </c>
      <c r="AF821" s="1" t="str">
        <f>MID(Sheet7!A821,SEARCH(" ",Sheet7!A821,1)+1,SEARCH("(",Sheet7!A821,1)-SEARCH(" ",Sheet7!A821,1)-2)</f>
        <v>Trescothick</v>
      </c>
      <c r="AG821" s="1">
        <f t="shared" si="146"/>
        <v>11</v>
      </c>
      <c r="AH821" s="1" t="str">
        <f t="shared" si="147"/>
        <v>TRESCOTHICK</v>
      </c>
      <c r="AI821" s="1" t="str">
        <f t="shared" si="141"/>
        <v>ME Trescothick belongs to England</v>
      </c>
    </row>
    <row r="822" spans="1:35" x14ac:dyDescent="0.3">
      <c r="A822" s="1">
        <v>821</v>
      </c>
      <c r="B822" s="2">
        <v>38899</v>
      </c>
      <c r="C822" t="s">
        <v>268</v>
      </c>
      <c r="D822" s="1">
        <v>109</v>
      </c>
      <c r="E822" s="1" t="s">
        <v>432</v>
      </c>
      <c r="F822" s="1">
        <v>144</v>
      </c>
      <c r="H822" s="1">
        <v>102</v>
      </c>
      <c r="I822" s="1">
        <v>14</v>
      </c>
      <c r="J822" s="1">
        <v>1</v>
      </c>
      <c r="K822" s="1">
        <v>106.86</v>
      </c>
      <c r="L822" s="1">
        <v>2</v>
      </c>
      <c r="M822" s="1" t="s">
        <v>34</v>
      </c>
      <c r="N822" s="1" t="s">
        <v>54</v>
      </c>
      <c r="O822" s="1">
        <f t="shared" si="137"/>
        <v>1</v>
      </c>
      <c r="P822" s="1">
        <f t="shared" si="138"/>
        <v>7</v>
      </c>
      <c r="Q822" s="1">
        <f t="shared" si="139"/>
        <v>2006</v>
      </c>
      <c r="R822" s="1">
        <f t="shared" si="140"/>
        <v>7</v>
      </c>
      <c r="S822" s="1" t="str">
        <f t="shared" si="142"/>
        <v>Ok</v>
      </c>
      <c r="T822" s="1" t="str">
        <f t="shared" si="143"/>
        <v>Ok</v>
      </c>
      <c r="U822" s="1" t="b">
        <f t="shared" si="144"/>
        <v>0</v>
      </c>
      <c r="V822" s="1">
        <f t="shared" si="145"/>
        <v>0</v>
      </c>
      <c r="W822" s="1" t="str">
        <f>VLOOKUP(K822,Master!$G$8:$H$12,2,1)</f>
        <v>Ok</v>
      </c>
      <c r="X822" s="1" t="str">
        <f>HLOOKUP(K822,Master!$F$3:$J$4,2,1)</f>
        <v>Ok</v>
      </c>
      <c r="Y822" s="1" t="s">
        <v>740</v>
      </c>
      <c r="Z822" s="1" t="s">
        <v>835</v>
      </c>
      <c r="AA822" s="1">
        <f>SEARCH("(",Sheet7!A822,1)</f>
        <v>13</v>
      </c>
      <c r="AB822" s="1">
        <f>SEARCH(")",Sheet7!A822,1)</f>
        <v>16</v>
      </c>
      <c r="AC822" s="1" t="str">
        <f>MID(Sheet7!A822,SEARCH("(",Sheet7!A822,1)+1,SEARCH(")",Sheet7!A822,1)-SEARCH("(",Sheet7!A822,1)-1)</f>
        <v>SL</v>
      </c>
      <c r="AD822" s="1">
        <f>SEARCH(" ",Sheet7!A822,1)</f>
        <v>3</v>
      </c>
      <c r="AE822" s="1" t="str">
        <f>LEFT(Sheet7!A822,SEARCH(" ",Sheet7!A822,1)-1)</f>
        <v>WU</v>
      </c>
      <c r="AF822" s="1" t="str">
        <f>MID(Sheet7!A822,SEARCH(" ",Sheet7!A822,1)+1,SEARCH("(",Sheet7!A822,1)-SEARCH(" ",Sheet7!A822,1)-2)</f>
        <v>Tharanga</v>
      </c>
      <c r="AG822" s="1">
        <f t="shared" si="146"/>
        <v>8</v>
      </c>
      <c r="AH822" s="1" t="str">
        <f t="shared" si="147"/>
        <v>THARANGA</v>
      </c>
      <c r="AI822" s="1" t="str">
        <f t="shared" si="141"/>
        <v>WU Tharanga belongs to Sri Lanka</v>
      </c>
    </row>
    <row r="823" spans="1:35" x14ac:dyDescent="0.3">
      <c r="A823" s="1">
        <v>822</v>
      </c>
      <c r="B823" s="2">
        <v>38902</v>
      </c>
      <c r="C823" t="s">
        <v>216</v>
      </c>
      <c r="D823" s="1">
        <v>157</v>
      </c>
      <c r="E823" s="1" t="s">
        <v>432</v>
      </c>
      <c r="F823" s="1">
        <v>157</v>
      </c>
      <c r="H823" s="1">
        <v>104</v>
      </c>
      <c r="I823" s="1">
        <v>24</v>
      </c>
      <c r="J823" s="1">
        <v>1</v>
      </c>
      <c r="K823" s="1">
        <v>150.96</v>
      </c>
      <c r="L823" s="1">
        <v>1</v>
      </c>
      <c r="M823" s="2" t="s">
        <v>438</v>
      </c>
      <c r="N823" s="1" t="s">
        <v>44</v>
      </c>
      <c r="O823" s="1">
        <f t="shared" si="137"/>
        <v>4</v>
      </c>
      <c r="P823" s="1">
        <f t="shared" si="138"/>
        <v>7</v>
      </c>
      <c r="Q823" s="1">
        <f t="shared" si="139"/>
        <v>2006</v>
      </c>
      <c r="R823" s="1">
        <f t="shared" si="140"/>
        <v>3</v>
      </c>
      <c r="S823" s="1" t="str">
        <f t="shared" si="142"/>
        <v>Good</v>
      </c>
      <c r="T823" s="1" t="str">
        <f t="shared" si="143"/>
        <v>Ok</v>
      </c>
      <c r="U823" s="1" t="b">
        <f t="shared" si="144"/>
        <v>0</v>
      </c>
      <c r="V823" s="1">
        <f t="shared" si="145"/>
        <v>1</v>
      </c>
      <c r="W823" s="1" t="str">
        <f>VLOOKUP(K823,Master!$G$8:$H$12,2,1)</f>
        <v>Good</v>
      </c>
      <c r="X823" s="1" t="str">
        <f>HLOOKUP(K823,Master!$F$3:$J$4,2,1)</f>
        <v>Good</v>
      </c>
      <c r="Y823" s="1" t="s">
        <v>640</v>
      </c>
      <c r="Z823" s="1" t="s">
        <v>835</v>
      </c>
      <c r="AA823" s="1">
        <f>SEARCH("(",Sheet7!A823,1)</f>
        <v>15</v>
      </c>
      <c r="AB823" s="1">
        <f>SEARCH(")",Sheet7!A823,1)</f>
        <v>18</v>
      </c>
      <c r="AC823" s="1" t="str">
        <f>MID(Sheet7!A823,SEARCH("(",Sheet7!A823,1)+1,SEARCH(")",Sheet7!A823,1)-SEARCH("(",Sheet7!A823,1)-1)</f>
        <v>SL</v>
      </c>
      <c r="AD823" s="1">
        <f>SEARCH(" ",Sheet7!A823,1)</f>
        <v>3</v>
      </c>
      <c r="AE823" s="1" t="str">
        <f>LEFT(Sheet7!A823,SEARCH(" ",Sheet7!A823,1)-1)</f>
        <v>ST</v>
      </c>
      <c r="AF823" s="1" t="str">
        <f>MID(Sheet7!A823,SEARCH(" ",Sheet7!A823,1)+1,SEARCH("(",Sheet7!A823,1)-SEARCH(" ",Sheet7!A823,1)-2)</f>
        <v>Jayasuriya</v>
      </c>
      <c r="AG823" s="1">
        <f t="shared" si="146"/>
        <v>10</v>
      </c>
      <c r="AH823" s="1" t="str">
        <f t="shared" si="147"/>
        <v>JAYASURIYA</v>
      </c>
      <c r="AI823" s="1" t="str">
        <f t="shared" si="141"/>
        <v>ST Jayasuriya belongs to Sri Lanka</v>
      </c>
    </row>
    <row r="824" spans="1:35" x14ac:dyDescent="0.3">
      <c r="A824" s="1">
        <v>823</v>
      </c>
      <c r="B824" s="2">
        <v>38902</v>
      </c>
      <c r="C824" t="s">
        <v>89</v>
      </c>
      <c r="D824" s="1">
        <v>117</v>
      </c>
      <c r="E824" s="1" t="s">
        <v>430</v>
      </c>
      <c r="F824" s="1">
        <v>97</v>
      </c>
      <c r="H824" s="1">
        <v>78</v>
      </c>
      <c r="I824" s="1">
        <v>15</v>
      </c>
      <c r="J824" s="1">
        <v>2</v>
      </c>
      <c r="K824" s="1">
        <v>150</v>
      </c>
      <c r="L824" s="1">
        <v>1</v>
      </c>
      <c r="M824" s="1" t="s">
        <v>438</v>
      </c>
      <c r="N824" s="1" t="s">
        <v>44</v>
      </c>
      <c r="O824" s="1">
        <f t="shared" si="137"/>
        <v>4</v>
      </c>
      <c r="P824" s="1">
        <f t="shared" si="138"/>
        <v>7</v>
      </c>
      <c r="Q824" s="1">
        <f t="shared" si="139"/>
        <v>2006</v>
      </c>
      <c r="R824" s="1">
        <f t="shared" si="140"/>
        <v>3</v>
      </c>
      <c r="S824" s="1" t="str">
        <f t="shared" si="142"/>
        <v>Ok</v>
      </c>
      <c r="T824" s="1" t="str">
        <f t="shared" si="143"/>
        <v>Ok</v>
      </c>
      <c r="U824" s="1" t="b">
        <f t="shared" si="144"/>
        <v>0</v>
      </c>
      <c r="V824" s="1">
        <f t="shared" si="145"/>
        <v>0</v>
      </c>
      <c r="W824" s="1" t="str">
        <f>VLOOKUP(K824,Master!$G$8:$H$12,2,1)</f>
        <v>Good</v>
      </c>
      <c r="X824" s="1" t="str">
        <f>HLOOKUP(K824,Master!$F$3:$J$4,2,1)</f>
        <v>Good</v>
      </c>
      <c r="Y824" s="1" t="s">
        <v>747</v>
      </c>
      <c r="Z824" s="1" t="s">
        <v>835</v>
      </c>
      <c r="AA824" s="1">
        <f>SEARCH("(",Sheet7!A824,1)</f>
        <v>12</v>
      </c>
      <c r="AB824" s="1">
        <f>SEARCH(")",Sheet7!A824,1)</f>
        <v>15</v>
      </c>
      <c r="AC824" s="1" t="str">
        <f>MID(Sheet7!A824,SEARCH("(",Sheet7!A824,1)+1,SEARCH(")",Sheet7!A824,1)-SEARCH("(",Sheet7!A824,1)-1)</f>
        <v>SL</v>
      </c>
      <c r="AD824" s="1">
        <f>SEARCH(" ",Sheet7!A824,1)</f>
        <v>3</v>
      </c>
      <c r="AE824" s="1" t="str">
        <f>LEFT(Sheet7!A824,SEARCH(" ",Sheet7!A824,1)-1)</f>
        <v>TM</v>
      </c>
      <c r="AF824" s="1" t="str">
        <f>MID(Sheet7!A824,SEARCH(" ",Sheet7!A824,1)+1,SEARCH("(",Sheet7!A824,1)-SEARCH(" ",Sheet7!A824,1)-2)</f>
        <v>Dilshan</v>
      </c>
      <c r="AG824" s="1">
        <f t="shared" si="146"/>
        <v>7</v>
      </c>
      <c r="AH824" s="1" t="str">
        <f t="shared" si="147"/>
        <v>DILSHAN</v>
      </c>
      <c r="AI824" s="1" t="str">
        <f t="shared" si="141"/>
        <v>TM Dilshan belongs to Sri Lanka</v>
      </c>
    </row>
    <row r="825" spans="1:35" x14ac:dyDescent="0.3">
      <c r="A825" s="1">
        <v>824</v>
      </c>
      <c r="B825" s="2">
        <v>38935</v>
      </c>
      <c r="C825" t="s">
        <v>170</v>
      </c>
      <c r="D825" s="1">
        <v>118</v>
      </c>
      <c r="E825" s="1" t="s">
        <v>430</v>
      </c>
      <c r="F825" s="1">
        <v>184</v>
      </c>
      <c r="H825" s="1">
        <v>148</v>
      </c>
      <c r="I825" s="1">
        <v>12</v>
      </c>
      <c r="J825" s="1">
        <v>0</v>
      </c>
      <c r="K825" s="1">
        <v>79.72</v>
      </c>
      <c r="L825" s="1">
        <v>2</v>
      </c>
      <c r="M825" s="1" t="s">
        <v>7</v>
      </c>
      <c r="N825" s="1" t="s">
        <v>24</v>
      </c>
      <c r="O825" s="1">
        <f t="shared" si="137"/>
        <v>6</v>
      </c>
      <c r="P825" s="1">
        <f t="shared" si="138"/>
        <v>8</v>
      </c>
      <c r="Q825" s="1">
        <f t="shared" si="139"/>
        <v>2006</v>
      </c>
      <c r="R825" s="1">
        <f t="shared" si="140"/>
        <v>1</v>
      </c>
      <c r="S825" s="1" t="str">
        <f t="shared" si="142"/>
        <v>Slow</v>
      </c>
      <c r="T825" s="1" t="str">
        <f t="shared" si="143"/>
        <v>Ok</v>
      </c>
      <c r="U825" s="1" t="b">
        <f t="shared" si="144"/>
        <v>0</v>
      </c>
      <c r="V825" s="1">
        <f t="shared" si="145"/>
        <v>0</v>
      </c>
      <c r="W825" s="1" t="str">
        <f>VLOOKUP(K825,Master!$G$8:$H$12,2,1)</f>
        <v>Slow</v>
      </c>
      <c r="X825" s="1" t="str">
        <f>HLOOKUP(K825,Master!$F$3:$J$4,2,1)</f>
        <v>Slow</v>
      </c>
      <c r="Y825" s="1" t="s">
        <v>748</v>
      </c>
      <c r="Z825" s="1" t="s">
        <v>838</v>
      </c>
      <c r="AA825" s="1">
        <f>SEARCH("(",Sheet7!A825,1)</f>
        <v>17</v>
      </c>
      <c r="AB825" s="1">
        <f>SEARCH(")",Sheet7!A825,1)</f>
        <v>21</v>
      </c>
      <c r="AC825" s="1" t="str">
        <f>MID(Sheet7!A825,SEARCH("(",Sheet7!A825,1)+1,SEARCH(")",Sheet7!A825,1)-SEARCH("(",Sheet7!A825,1)-1)</f>
        <v>Ban</v>
      </c>
      <c r="AD825" s="1">
        <f>SEARCH(" ",Sheet7!A825,1)</f>
        <v>9</v>
      </c>
      <c r="AE825" s="1" t="str">
        <f>LEFT(Sheet7!A825,SEARCH(" ",Sheet7!A825,1)-1)</f>
        <v>Shahriar</v>
      </c>
      <c r="AF825" s="1" t="str">
        <f>MID(Sheet7!A825,SEARCH(" ",Sheet7!A825,1)+1,SEARCH("(",Sheet7!A825,1)-SEARCH(" ",Sheet7!A825,1)-2)</f>
        <v>Nafees</v>
      </c>
      <c r="AG825" s="1">
        <f t="shared" si="146"/>
        <v>6</v>
      </c>
      <c r="AH825" s="1" t="str">
        <f t="shared" si="147"/>
        <v>NAFEES</v>
      </c>
      <c r="AI825" s="1" t="e">
        <f t="shared" si="141"/>
        <v>#N/A</v>
      </c>
    </row>
    <row r="826" spans="1:35" x14ac:dyDescent="0.3">
      <c r="A826" s="1">
        <v>825</v>
      </c>
      <c r="B826" s="2">
        <v>38950</v>
      </c>
      <c r="C826" t="s">
        <v>414</v>
      </c>
      <c r="D826" s="1">
        <v>101</v>
      </c>
      <c r="E826" s="1" t="s">
        <v>432</v>
      </c>
      <c r="F826" s="1">
        <v>147</v>
      </c>
      <c r="H826" s="1">
        <v>111</v>
      </c>
      <c r="I826" s="1">
        <v>13</v>
      </c>
      <c r="J826" s="1">
        <v>5</v>
      </c>
      <c r="K826" s="1">
        <v>90.99</v>
      </c>
      <c r="L826" s="1">
        <v>1</v>
      </c>
      <c r="M826" s="1" t="s">
        <v>435</v>
      </c>
      <c r="N826" s="1" t="s">
        <v>26</v>
      </c>
      <c r="O826" s="1">
        <f t="shared" si="137"/>
        <v>21</v>
      </c>
      <c r="P826" s="1">
        <f t="shared" si="138"/>
        <v>8</v>
      </c>
      <c r="Q826" s="1">
        <f t="shared" si="139"/>
        <v>2006</v>
      </c>
      <c r="R826" s="1">
        <f t="shared" si="140"/>
        <v>2</v>
      </c>
      <c r="S826" s="1" t="str">
        <f t="shared" si="142"/>
        <v>Slow</v>
      </c>
      <c r="T826" s="1" t="str">
        <f t="shared" si="143"/>
        <v>Ok</v>
      </c>
      <c r="U826" s="1" t="b">
        <f t="shared" si="144"/>
        <v>0</v>
      </c>
      <c r="V826" s="1">
        <f t="shared" si="145"/>
        <v>0</v>
      </c>
      <c r="W826" s="1" t="str">
        <f>VLOOKUP(K826,Master!$G$8:$H$12,2,1)</f>
        <v>Slow</v>
      </c>
      <c r="X826" s="1" t="str">
        <f>HLOOKUP(K826,Master!$F$3:$J$4,2,1)</f>
        <v>Slow</v>
      </c>
      <c r="Y826" s="1" t="s">
        <v>749</v>
      </c>
      <c r="Z826" s="1" t="s">
        <v>842</v>
      </c>
      <c r="AA826" s="1">
        <f>SEARCH("(",Sheet7!A826,1)</f>
        <v>12</v>
      </c>
      <c r="AB826" s="1">
        <f>SEARCH(")",Sheet7!A826,1)</f>
        <v>16</v>
      </c>
      <c r="AC826" s="1" t="str">
        <f>MID(Sheet7!A826,SEARCH("(",Sheet7!A826,1)+1,SEARCH(")",Sheet7!A826,1)-SEARCH("(",Sheet7!A826,1)-1)</f>
        <v>Ber</v>
      </c>
      <c r="AD826" s="1">
        <f>SEARCH(" ",Sheet7!A826,1)</f>
        <v>3</v>
      </c>
      <c r="AE826" s="1" t="str">
        <f>LEFT(Sheet7!A826,SEARCH(" ",Sheet7!A826,1)-1)</f>
        <v>IH</v>
      </c>
      <c r="AF826" s="1" t="str">
        <f>MID(Sheet7!A826,SEARCH(" ",Sheet7!A826,1)+1,SEARCH("(",Sheet7!A826,1)-SEARCH(" ",Sheet7!A826,1)-2)</f>
        <v>Romaine</v>
      </c>
      <c r="AG826" s="1">
        <f t="shared" si="146"/>
        <v>7</v>
      </c>
      <c r="AH826" s="1" t="str">
        <f t="shared" si="147"/>
        <v>ROMAINE</v>
      </c>
      <c r="AI826" s="1" t="e">
        <f t="shared" si="141"/>
        <v>#N/A</v>
      </c>
    </row>
    <row r="827" spans="1:35" x14ac:dyDescent="0.3">
      <c r="A827" s="1">
        <v>826</v>
      </c>
      <c r="B827" s="2">
        <v>38965</v>
      </c>
      <c r="C827" t="s">
        <v>78</v>
      </c>
      <c r="D827" s="1">
        <v>101</v>
      </c>
      <c r="E827" s="1" t="s">
        <v>432</v>
      </c>
      <c r="F827" s="1">
        <v>155</v>
      </c>
      <c r="H827" s="1">
        <v>109</v>
      </c>
      <c r="I827" s="1">
        <v>13</v>
      </c>
      <c r="J827" s="1">
        <v>1</v>
      </c>
      <c r="K827" s="1">
        <v>92.66</v>
      </c>
      <c r="L827" s="1">
        <v>2</v>
      </c>
      <c r="M827" s="1" t="s">
        <v>34</v>
      </c>
      <c r="N827" s="1" t="s">
        <v>283</v>
      </c>
      <c r="O827" s="1">
        <f t="shared" si="137"/>
        <v>5</v>
      </c>
      <c r="P827" s="1">
        <f t="shared" si="138"/>
        <v>9</v>
      </c>
      <c r="Q827" s="1">
        <f t="shared" si="139"/>
        <v>2006</v>
      </c>
      <c r="R827" s="1">
        <f t="shared" si="140"/>
        <v>3</v>
      </c>
      <c r="S827" s="1" t="str">
        <f t="shared" si="142"/>
        <v>Slow</v>
      </c>
      <c r="T827" s="1" t="str">
        <f t="shared" si="143"/>
        <v>Ok</v>
      </c>
      <c r="U827" s="1" t="b">
        <f t="shared" si="144"/>
        <v>0</v>
      </c>
      <c r="V827" s="1">
        <f t="shared" si="145"/>
        <v>0</v>
      </c>
      <c r="W827" s="1" t="str">
        <f>VLOOKUP(K827,Master!$G$8:$H$12,2,1)</f>
        <v>Slow</v>
      </c>
      <c r="X827" s="1" t="str">
        <f>HLOOKUP(K827,Master!$F$3:$J$4,2,1)</f>
        <v>Slow</v>
      </c>
      <c r="Y827" s="1" t="s">
        <v>732</v>
      </c>
      <c r="Z827" s="1" t="s">
        <v>833</v>
      </c>
      <c r="AA827" s="1">
        <f>SEARCH("(",Sheet7!A827,1)</f>
        <v>13</v>
      </c>
      <c r="AB827" s="1">
        <f>SEARCH(")",Sheet7!A827,1)</f>
        <v>17</v>
      </c>
      <c r="AC827" s="1" t="str">
        <f>MID(Sheet7!A827,SEARCH("(",Sheet7!A827,1)+1,SEARCH(")",Sheet7!A827,1)-SEARCH("(",Sheet7!A827,1)-1)</f>
        <v>Pak</v>
      </c>
      <c r="AD827" s="1">
        <f>SEARCH(" ",Sheet7!A827,1)</f>
        <v>7</v>
      </c>
      <c r="AE827" s="1" t="str">
        <f>LEFT(Sheet7!A827,SEARCH(" ",Sheet7!A827,1)-1)</f>
        <v>Younis</v>
      </c>
      <c r="AF827" s="1" t="str">
        <f>MID(Sheet7!A827,SEARCH(" ",Sheet7!A827,1)+1,SEARCH("(",Sheet7!A827,1)-SEARCH(" ",Sheet7!A827,1)-2)</f>
        <v>Khan</v>
      </c>
      <c r="AG827" s="1">
        <f t="shared" si="146"/>
        <v>4</v>
      </c>
      <c r="AH827" s="1" t="str">
        <f t="shared" si="147"/>
        <v>KHAN</v>
      </c>
      <c r="AI827" s="1" t="str">
        <f t="shared" si="141"/>
        <v>Younis Khan belongs to Pakistan</v>
      </c>
    </row>
    <row r="828" spans="1:35" x14ac:dyDescent="0.3">
      <c r="A828" s="1">
        <v>827</v>
      </c>
      <c r="B828" s="2">
        <v>38974</v>
      </c>
      <c r="C828" t="s">
        <v>60</v>
      </c>
      <c r="D828" s="1">
        <v>141</v>
      </c>
      <c r="E828" s="1" t="s">
        <v>430</v>
      </c>
      <c r="F828" s="1" t="s">
        <v>214</v>
      </c>
      <c r="H828" s="1">
        <v>148</v>
      </c>
      <c r="I828" s="1">
        <v>13</v>
      </c>
      <c r="J828" s="1">
        <v>5</v>
      </c>
      <c r="K828" s="1">
        <v>95.27</v>
      </c>
      <c r="L828" s="1">
        <v>1</v>
      </c>
      <c r="M828" s="1" t="s">
        <v>11</v>
      </c>
      <c r="N828" s="1" t="s">
        <v>250</v>
      </c>
      <c r="O828" s="1">
        <f t="shared" si="137"/>
        <v>14</v>
      </c>
      <c r="P828" s="1">
        <f t="shared" si="138"/>
        <v>9</v>
      </c>
      <c r="Q828" s="1">
        <f t="shared" si="139"/>
        <v>2006</v>
      </c>
      <c r="R828" s="1">
        <f t="shared" si="140"/>
        <v>5</v>
      </c>
      <c r="S828" s="1" t="str">
        <f t="shared" si="142"/>
        <v>Slow</v>
      </c>
      <c r="T828" s="1" t="str">
        <f t="shared" si="143"/>
        <v>Ok</v>
      </c>
      <c r="U828" s="1" t="b">
        <f t="shared" si="144"/>
        <v>0</v>
      </c>
      <c r="V828" s="1">
        <f t="shared" si="145"/>
        <v>0</v>
      </c>
      <c r="W828" s="1" t="str">
        <f>VLOOKUP(K828,Master!$G$8:$H$12,2,1)</f>
        <v>Slow</v>
      </c>
      <c r="X828" s="1" t="str">
        <f>HLOOKUP(K828,Master!$F$3:$J$4,2,1)</f>
        <v>Slow</v>
      </c>
      <c r="Y828" s="1" t="s">
        <v>635</v>
      </c>
      <c r="Z828" s="1" t="s">
        <v>4</v>
      </c>
      <c r="AA828" s="1">
        <f>SEARCH("(",Sheet7!A828,1)</f>
        <v>14</v>
      </c>
      <c r="AB828" s="1">
        <f>SEARCH(")",Sheet7!A828,1)</f>
        <v>20</v>
      </c>
      <c r="AC828" s="1" t="str">
        <f>MID(Sheet7!A828,SEARCH("(",Sheet7!A828,1)+1,SEARCH(")",Sheet7!A828,1)-SEARCH("(",Sheet7!A828,1)-1)</f>
        <v>India</v>
      </c>
      <c r="AD828" s="1">
        <f>SEARCH(" ",Sheet7!A828,1)</f>
        <v>3</v>
      </c>
      <c r="AE828" s="1" t="str">
        <f>LEFT(Sheet7!A828,SEARCH(" ",Sheet7!A828,1)-1)</f>
        <v>SR</v>
      </c>
      <c r="AF828" s="1" t="str">
        <f>MID(Sheet7!A828,SEARCH(" ",Sheet7!A828,1)+1,SEARCH("(",Sheet7!A828,1)-SEARCH(" ",Sheet7!A828,1)-2)</f>
        <v>Tendulkar</v>
      </c>
      <c r="AG828" s="1">
        <f t="shared" si="146"/>
        <v>9</v>
      </c>
      <c r="AH828" s="1" t="str">
        <f t="shared" si="147"/>
        <v>TENDULKAR</v>
      </c>
      <c r="AI828" s="1" t="e">
        <f t="shared" si="141"/>
        <v>#N/A</v>
      </c>
    </row>
    <row r="829" spans="1:35" x14ac:dyDescent="0.3">
      <c r="A829" s="1">
        <v>828</v>
      </c>
      <c r="B829" s="2">
        <v>38978</v>
      </c>
      <c r="C829" t="s">
        <v>100</v>
      </c>
      <c r="D829" s="1">
        <v>109</v>
      </c>
      <c r="E829" s="1" t="s">
        <v>430</v>
      </c>
      <c r="F829" s="1">
        <v>130</v>
      </c>
      <c r="H829" s="1">
        <v>90</v>
      </c>
      <c r="I829" s="1">
        <v>10</v>
      </c>
      <c r="J829" s="1">
        <v>3</v>
      </c>
      <c r="K829" s="1">
        <v>121.11</v>
      </c>
      <c r="L829" s="1">
        <v>1</v>
      </c>
      <c r="M829" s="1" t="s">
        <v>11</v>
      </c>
      <c r="N829" s="1" t="s">
        <v>250</v>
      </c>
      <c r="O829" s="1">
        <f t="shared" si="137"/>
        <v>18</v>
      </c>
      <c r="P829" s="1">
        <f t="shared" si="138"/>
        <v>9</v>
      </c>
      <c r="Q829" s="1">
        <f t="shared" si="139"/>
        <v>2006</v>
      </c>
      <c r="R829" s="1">
        <f t="shared" si="140"/>
        <v>2</v>
      </c>
      <c r="S829" s="1" t="str">
        <f t="shared" si="142"/>
        <v>Ok</v>
      </c>
      <c r="T829" s="1" t="str">
        <f t="shared" si="143"/>
        <v>Ok</v>
      </c>
      <c r="U829" s="1" t="b">
        <f t="shared" si="144"/>
        <v>0</v>
      </c>
      <c r="V829" s="1">
        <f t="shared" si="145"/>
        <v>0</v>
      </c>
      <c r="W829" s="1" t="str">
        <f>VLOOKUP(K829,Master!$G$8:$H$12,2,1)</f>
        <v>Ok</v>
      </c>
      <c r="X829" s="1" t="str">
        <f>HLOOKUP(K829,Master!$F$3:$J$4,2,1)</f>
        <v>Ok</v>
      </c>
      <c r="Y829" s="1" t="s">
        <v>750</v>
      </c>
      <c r="Z829" s="1" t="s">
        <v>834</v>
      </c>
      <c r="AA829" s="1">
        <f>SEARCH("(",Sheet7!A829,1)</f>
        <v>12</v>
      </c>
      <c r="AB829" s="1">
        <f>SEARCH(")",Sheet7!A829,1)</f>
        <v>16</v>
      </c>
      <c r="AC829" s="1" t="str">
        <f>MID(Sheet7!A829,SEARCH("(",Sheet7!A829,1)+1,SEARCH(")",Sheet7!A829,1)-SEARCH("(",Sheet7!A829,1)-1)</f>
        <v>Aus</v>
      </c>
      <c r="AD829" s="1">
        <f>SEARCH(" ",Sheet7!A829,1)</f>
        <v>4</v>
      </c>
      <c r="AE829" s="1" t="str">
        <f>LEFT(Sheet7!A829,SEARCH(" ",Sheet7!A829,1)-1)</f>
        <v>MEK</v>
      </c>
      <c r="AF829" s="1" t="str">
        <f>MID(Sheet7!A829,SEARCH(" ",Sheet7!A829,1)+1,SEARCH("(",Sheet7!A829,1)-SEARCH(" ",Sheet7!A829,1)-2)</f>
        <v>Hussey</v>
      </c>
      <c r="AG829" s="1">
        <f t="shared" si="146"/>
        <v>6</v>
      </c>
      <c r="AH829" s="1" t="str">
        <f t="shared" si="147"/>
        <v>HUSSEY</v>
      </c>
      <c r="AI829" s="1" t="str">
        <f t="shared" si="141"/>
        <v>MEK Hussey belongs to Australia</v>
      </c>
    </row>
    <row r="830" spans="1:35" x14ac:dyDescent="0.3">
      <c r="A830" s="1">
        <v>829</v>
      </c>
      <c r="B830" s="2">
        <v>38980</v>
      </c>
      <c r="C830" t="s">
        <v>234</v>
      </c>
      <c r="D830" s="1">
        <v>147</v>
      </c>
      <c r="E830" s="1" t="s">
        <v>430</v>
      </c>
      <c r="F830" s="1">
        <v>90</v>
      </c>
      <c r="H830" s="1">
        <v>68</v>
      </c>
      <c r="I830" s="1">
        <v>8</v>
      </c>
      <c r="J830" s="1">
        <v>10</v>
      </c>
      <c r="K830" s="1">
        <v>216.17</v>
      </c>
      <c r="L830" s="1">
        <v>1</v>
      </c>
      <c r="M830" s="1" t="s">
        <v>7</v>
      </c>
      <c r="N830" s="1" t="s">
        <v>49</v>
      </c>
      <c r="O830" s="1">
        <f t="shared" si="137"/>
        <v>20</v>
      </c>
      <c r="P830" s="1">
        <f t="shared" si="138"/>
        <v>9</v>
      </c>
      <c r="Q830" s="1">
        <f t="shared" si="139"/>
        <v>2006</v>
      </c>
      <c r="R830" s="1">
        <f t="shared" si="140"/>
        <v>4</v>
      </c>
      <c r="S830" s="1" t="str">
        <f t="shared" si="142"/>
        <v>Excellent</v>
      </c>
      <c r="T830" s="1" t="str">
        <f t="shared" si="143"/>
        <v>Ok</v>
      </c>
      <c r="U830" s="1" t="b">
        <f t="shared" si="144"/>
        <v>1</v>
      </c>
      <c r="V830" s="1">
        <f t="shared" si="145"/>
        <v>2</v>
      </c>
      <c r="W830" s="1" t="str">
        <f>VLOOKUP(K830,Master!$G$8:$H$12,2,1)</f>
        <v>Excellent</v>
      </c>
      <c r="X830" s="1" t="str">
        <f>HLOOKUP(K830,Master!$F$3:$J$4,2,1)</f>
        <v>Excellent</v>
      </c>
      <c r="Y830" s="1" t="s">
        <v>751</v>
      </c>
      <c r="Z830" s="1" t="s">
        <v>837</v>
      </c>
      <c r="AA830" s="1">
        <f>SEARCH("(",Sheet7!A830,1)</f>
        <v>12</v>
      </c>
      <c r="AB830" s="1">
        <f>SEARCH(")",Sheet7!A830,1)</f>
        <v>15</v>
      </c>
      <c r="AC830" s="1" t="str">
        <f>MID(Sheet7!A830,SEARCH("(",Sheet7!A830,1)+1,SEARCH(")",Sheet7!A830,1)-SEARCH("(",Sheet7!A830,1)-1)</f>
        <v>SA</v>
      </c>
      <c r="AD830" s="1">
        <f>SEARCH(" ",Sheet7!A830,1)</f>
        <v>3</v>
      </c>
      <c r="AE830" s="1" t="str">
        <f>LEFT(Sheet7!A830,SEARCH(" ",Sheet7!A830,1)-1)</f>
        <v>MV</v>
      </c>
      <c r="AF830" s="1" t="str">
        <f>MID(Sheet7!A830,SEARCH(" ",Sheet7!A830,1)+1,SEARCH("(",Sheet7!A830,1)-SEARCH(" ",Sheet7!A830,1)-2)</f>
        <v>Boucher</v>
      </c>
      <c r="AG830" s="1">
        <f t="shared" si="146"/>
        <v>7</v>
      </c>
      <c r="AH830" s="1" t="str">
        <f t="shared" si="147"/>
        <v>BOUCHER</v>
      </c>
      <c r="AI830" s="1" t="e">
        <f t="shared" si="141"/>
        <v>#N/A</v>
      </c>
    </row>
    <row r="831" spans="1:35" x14ac:dyDescent="0.3">
      <c r="A831" s="1">
        <v>830</v>
      </c>
      <c r="B831" s="2">
        <v>38997</v>
      </c>
      <c r="C831" t="s">
        <v>268</v>
      </c>
      <c r="D831" s="1">
        <v>105</v>
      </c>
      <c r="E831" s="1" t="s">
        <v>432</v>
      </c>
      <c r="F831" s="1">
        <v>177</v>
      </c>
      <c r="H831" s="1">
        <v>129</v>
      </c>
      <c r="I831" s="1">
        <v>11</v>
      </c>
      <c r="J831" s="1">
        <v>1</v>
      </c>
      <c r="K831" s="1">
        <v>81.39</v>
      </c>
      <c r="L831" s="1">
        <v>1</v>
      </c>
      <c r="M831" s="1" t="s">
        <v>47</v>
      </c>
      <c r="N831" s="1" t="s">
        <v>267</v>
      </c>
      <c r="O831" s="1">
        <f t="shared" si="137"/>
        <v>7</v>
      </c>
      <c r="P831" s="1">
        <f t="shared" si="138"/>
        <v>10</v>
      </c>
      <c r="Q831" s="1">
        <f t="shared" si="139"/>
        <v>2006</v>
      </c>
      <c r="R831" s="1">
        <f t="shared" si="140"/>
        <v>7</v>
      </c>
      <c r="S831" s="1" t="str">
        <f t="shared" si="142"/>
        <v>Slow</v>
      </c>
      <c r="T831" s="1" t="str">
        <f t="shared" si="143"/>
        <v>Ok</v>
      </c>
      <c r="U831" s="1" t="b">
        <f t="shared" si="144"/>
        <v>0</v>
      </c>
      <c r="V831" s="1">
        <f t="shared" si="145"/>
        <v>0</v>
      </c>
      <c r="W831" s="1" t="str">
        <f>VLOOKUP(K831,Master!$G$8:$H$12,2,1)</f>
        <v>Slow</v>
      </c>
      <c r="X831" s="1" t="str">
        <f>HLOOKUP(K831,Master!$F$3:$J$4,2,1)</f>
        <v>Slow</v>
      </c>
      <c r="Y831" s="1" t="s">
        <v>740</v>
      </c>
      <c r="Z831" s="1" t="s">
        <v>835</v>
      </c>
      <c r="AA831" s="1">
        <f>SEARCH("(",Sheet7!A831,1)</f>
        <v>13</v>
      </c>
      <c r="AB831" s="1">
        <f>SEARCH(")",Sheet7!A831,1)</f>
        <v>16</v>
      </c>
      <c r="AC831" s="1" t="str">
        <f>MID(Sheet7!A831,SEARCH("(",Sheet7!A831,1)+1,SEARCH(")",Sheet7!A831,1)-SEARCH("(",Sheet7!A831,1)-1)</f>
        <v>SL</v>
      </c>
      <c r="AD831" s="1">
        <f>SEARCH(" ",Sheet7!A831,1)</f>
        <v>3</v>
      </c>
      <c r="AE831" s="1" t="str">
        <f>LEFT(Sheet7!A831,SEARCH(" ",Sheet7!A831,1)-1)</f>
        <v>WU</v>
      </c>
      <c r="AF831" s="1" t="str">
        <f>MID(Sheet7!A831,SEARCH(" ",Sheet7!A831,1)+1,SEARCH("(",Sheet7!A831,1)-SEARCH(" ",Sheet7!A831,1)-2)</f>
        <v>Tharanga</v>
      </c>
      <c r="AG831" s="1">
        <f t="shared" si="146"/>
        <v>8</v>
      </c>
      <c r="AH831" s="1" t="str">
        <f t="shared" si="147"/>
        <v>THARANGA</v>
      </c>
      <c r="AI831" s="1" t="str">
        <f t="shared" si="141"/>
        <v>WU Tharanga belongs to Sri Lanka</v>
      </c>
    </row>
    <row r="832" spans="1:35" x14ac:dyDescent="0.3">
      <c r="A832" s="1">
        <v>831</v>
      </c>
      <c r="B832" s="2">
        <v>39000</v>
      </c>
      <c r="C832" t="s">
        <v>268</v>
      </c>
      <c r="D832" s="1">
        <v>110</v>
      </c>
      <c r="E832" s="1" t="s">
        <v>432</v>
      </c>
      <c r="F832" s="1">
        <v>158</v>
      </c>
      <c r="H832" s="1">
        <v>130</v>
      </c>
      <c r="I832" s="1">
        <v>13</v>
      </c>
      <c r="J832" s="1">
        <v>1</v>
      </c>
      <c r="K832" s="1">
        <v>84.61</v>
      </c>
      <c r="L832" s="1">
        <v>1</v>
      </c>
      <c r="M832" s="1" t="s">
        <v>7</v>
      </c>
      <c r="N832" s="1" t="s">
        <v>241</v>
      </c>
      <c r="O832" s="1">
        <f t="shared" si="137"/>
        <v>10</v>
      </c>
      <c r="P832" s="1">
        <f t="shared" si="138"/>
        <v>10</v>
      </c>
      <c r="Q832" s="1">
        <f t="shared" si="139"/>
        <v>2006</v>
      </c>
      <c r="R832" s="1">
        <f t="shared" si="140"/>
        <v>3</v>
      </c>
      <c r="S832" s="1" t="str">
        <f t="shared" si="142"/>
        <v>Slow</v>
      </c>
      <c r="T832" s="1" t="str">
        <f t="shared" si="143"/>
        <v>Ok</v>
      </c>
      <c r="U832" s="1" t="b">
        <f t="shared" si="144"/>
        <v>0</v>
      </c>
      <c r="V832" s="1">
        <f t="shared" si="145"/>
        <v>0</v>
      </c>
      <c r="W832" s="1" t="str">
        <f>VLOOKUP(K832,Master!$G$8:$H$12,2,1)</f>
        <v>Slow</v>
      </c>
      <c r="X832" s="1" t="str">
        <f>HLOOKUP(K832,Master!$F$3:$J$4,2,1)</f>
        <v>Slow</v>
      </c>
      <c r="Y832" s="1" t="s">
        <v>740</v>
      </c>
      <c r="Z832" s="1" t="s">
        <v>835</v>
      </c>
      <c r="AA832" s="1">
        <f>SEARCH("(",Sheet7!A832,1)</f>
        <v>13</v>
      </c>
      <c r="AB832" s="1">
        <f>SEARCH(")",Sheet7!A832,1)</f>
        <v>16</v>
      </c>
      <c r="AC832" s="1" t="str">
        <f>MID(Sheet7!A832,SEARCH("(",Sheet7!A832,1)+1,SEARCH(")",Sheet7!A832,1)-SEARCH("(",Sheet7!A832,1)-1)</f>
        <v>SL</v>
      </c>
      <c r="AD832" s="1">
        <f>SEARCH(" ",Sheet7!A832,1)</f>
        <v>3</v>
      </c>
      <c r="AE832" s="1" t="str">
        <f>LEFT(Sheet7!A832,SEARCH(" ",Sheet7!A832,1)-1)</f>
        <v>WU</v>
      </c>
      <c r="AF832" s="1" t="str">
        <f>MID(Sheet7!A832,SEARCH(" ",Sheet7!A832,1)+1,SEARCH("(",Sheet7!A832,1)-SEARCH(" ",Sheet7!A832,1)-2)</f>
        <v>Tharanga</v>
      </c>
      <c r="AG832" s="1">
        <f t="shared" si="146"/>
        <v>8</v>
      </c>
      <c r="AH832" s="1" t="str">
        <f t="shared" si="147"/>
        <v>THARANGA</v>
      </c>
      <c r="AI832" s="1" t="str">
        <f t="shared" si="141"/>
        <v>WU Tharanga belongs to Sri Lanka</v>
      </c>
    </row>
    <row r="833" spans="1:35" x14ac:dyDescent="0.3">
      <c r="A833" s="1">
        <v>832</v>
      </c>
      <c r="B833" s="2">
        <v>39001</v>
      </c>
      <c r="C833" t="s">
        <v>229</v>
      </c>
      <c r="D833" s="1">
        <v>104</v>
      </c>
      <c r="E833" s="1" t="s">
        <v>430</v>
      </c>
      <c r="F833" s="1">
        <v>132</v>
      </c>
      <c r="H833" s="1">
        <v>118</v>
      </c>
      <c r="I833" s="1">
        <v>11</v>
      </c>
      <c r="J833" s="1">
        <v>3</v>
      </c>
      <c r="K833" s="1">
        <v>88.13</v>
      </c>
      <c r="L833" s="1">
        <v>2</v>
      </c>
      <c r="M833" s="1" t="s">
        <v>47</v>
      </c>
      <c r="N833" s="1" t="s">
        <v>20</v>
      </c>
      <c r="O833" s="1">
        <f t="shared" si="137"/>
        <v>11</v>
      </c>
      <c r="P833" s="1">
        <f t="shared" si="138"/>
        <v>10</v>
      </c>
      <c r="Q833" s="1">
        <f t="shared" si="139"/>
        <v>2006</v>
      </c>
      <c r="R833" s="1">
        <f t="shared" si="140"/>
        <v>4</v>
      </c>
      <c r="S833" s="1" t="str">
        <f t="shared" si="142"/>
        <v>Slow</v>
      </c>
      <c r="T833" s="1" t="str">
        <f t="shared" si="143"/>
        <v>Ok</v>
      </c>
      <c r="U833" s="1" t="b">
        <f t="shared" si="144"/>
        <v>0</v>
      </c>
      <c r="V833" s="1">
        <f t="shared" si="145"/>
        <v>0</v>
      </c>
      <c r="W833" s="1" t="str">
        <f>VLOOKUP(K833,Master!$G$8:$H$12,2,1)</f>
        <v>Slow</v>
      </c>
      <c r="X833" s="1" t="str">
        <f>HLOOKUP(K833,Master!$F$3:$J$4,2,1)</f>
        <v>Slow</v>
      </c>
      <c r="Y833" s="1" t="s">
        <v>703</v>
      </c>
      <c r="Z833" s="1" t="s">
        <v>831</v>
      </c>
      <c r="AA833" s="1">
        <f>SEARCH("(",Sheet7!A833,1)</f>
        <v>10</v>
      </c>
      <c r="AB833" s="1">
        <f>SEARCH(")",Sheet7!A833,1)</f>
        <v>13</v>
      </c>
      <c r="AC833" s="1" t="str">
        <f>MID(Sheet7!A833,SEARCH("(",Sheet7!A833,1)+1,SEARCH(")",Sheet7!A833,1)-SEARCH("(",Sheet7!A833,1)-1)</f>
        <v>WI</v>
      </c>
      <c r="AD833" s="1">
        <f>SEARCH(" ",Sheet7!A833,1)</f>
        <v>3</v>
      </c>
      <c r="AE833" s="1" t="str">
        <f>LEFT(Sheet7!A833,SEARCH(" ",Sheet7!A833,1)-1)</f>
        <v>CH</v>
      </c>
      <c r="AF833" s="1" t="str">
        <f>MID(Sheet7!A833,SEARCH(" ",Sheet7!A833,1)+1,SEARCH("(",Sheet7!A833,1)-SEARCH(" ",Sheet7!A833,1)-2)</f>
        <v>Gayle</v>
      </c>
      <c r="AG833" s="1">
        <f t="shared" si="146"/>
        <v>5</v>
      </c>
      <c r="AH833" s="1" t="str">
        <f t="shared" si="147"/>
        <v>GAYLE</v>
      </c>
      <c r="AI833" s="1" t="str">
        <f t="shared" si="141"/>
        <v>CH Gayle belongs to West Indies</v>
      </c>
    </row>
    <row r="834" spans="1:35" x14ac:dyDescent="0.3">
      <c r="A834" s="1">
        <v>833</v>
      </c>
      <c r="B834" s="2">
        <v>39003</v>
      </c>
      <c r="C834" t="s">
        <v>170</v>
      </c>
      <c r="D834" s="1">
        <v>123</v>
      </c>
      <c r="E834" s="1" t="s">
        <v>430</v>
      </c>
      <c r="F834" s="1">
        <v>201</v>
      </c>
      <c r="H834" s="1">
        <v>161</v>
      </c>
      <c r="I834" s="1">
        <v>17</v>
      </c>
      <c r="J834" s="1">
        <v>1</v>
      </c>
      <c r="K834" s="1">
        <v>76.39</v>
      </c>
      <c r="L834" s="1">
        <v>1</v>
      </c>
      <c r="M834" s="1" t="s">
        <v>7</v>
      </c>
      <c r="N834" s="1" t="s">
        <v>20</v>
      </c>
      <c r="O834" s="1">
        <f t="shared" ref="O834:O897" si="148">DAY(B834)</f>
        <v>13</v>
      </c>
      <c r="P834" s="1">
        <f t="shared" ref="P834:P897" si="149">MONTH(B834)</f>
        <v>10</v>
      </c>
      <c r="Q834" s="1">
        <f t="shared" ref="Q834:Q897" si="150">YEAR(B834)</f>
        <v>2006</v>
      </c>
      <c r="R834" s="1">
        <f t="shared" ref="R834:R897" si="151">WEEKDAY(B834)</f>
        <v>6</v>
      </c>
      <c r="S834" s="1" t="str">
        <f t="shared" si="142"/>
        <v>Slow</v>
      </c>
      <c r="T834" s="1" t="str">
        <f t="shared" si="143"/>
        <v>Ok</v>
      </c>
      <c r="U834" s="1" t="b">
        <f t="shared" si="144"/>
        <v>0</v>
      </c>
      <c r="V834" s="1">
        <f t="shared" si="145"/>
        <v>0</v>
      </c>
      <c r="W834" s="1" t="str">
        <f>VLOOKUP(K834,Master!$G$8:$H$12,2,1)</f>
        <v>Slow</v>
      </c>
      <c r="X834" s="1" t="str">
        <f>HLOOKUP(K834,Master!$F$3:$J$4,2,1)</f>
        <v>Slow</v>
      </c>
      <c r="Y834" s="1" t="s">
        <v>748</v>
      </c>
      <c r="Z834" s="1" t="s">
        <v>838</v>
      </c>
      <c r="AA834" s="1">
        <f>SEARCH("(",Sheet7!A834,1)</f>
        <v>17</v>
      </c>
      <c r="AB834" s="1">
        <f>SEARCH(")",Sheet7!A834,1)</f>
        <v>21</v>
      </c>
      <c r="AC834" s="1" t="str">
        <f>MID(Sheet7!A834,SEARCH("(",Sheet7!A834,1)+1,SEARCH(")",Sheet7!A834,1)-SEARCH("(",Sheet7!A834,1)-1)</f>
        <v>Ban</v>
      </c>
      <c r="AD834" s="1">
        <f>SEARCH(" ",Sheet7!A834,1)</f>
        <v>9</v>
      </c>
      <c r="AE834" s="1" t="str">
        <f>LEFT(Sheet7!A834,SEARCH(" ",Sheet7!A834,1)-1)</f>
        <v>Shahriar</v>
      </c>
      <c r="AF834" s="1" t="str">
        <f>MID(Sheet7!A834,SEARCH(" ",Sheet7!A834,1)+1,SEARCH("(",Sheet7!A834,1)-SEARCH(" ",Sheet7!A834,1)-2)</f>
        <v>Nafees</v>
      </c>
      <c r="AG834" s="1">
        <f t="shared" si="146"/>
        <v>6</v>
      </c>
      <c r="AH834" s="1" t="str">
        <f t="shared" si="147"/>
        <v>NAFEES</v>
      </c>
      <c r="AI834" s="1" t="e">
        <f t="shared" ref="AI834:AI897" si="152">CONCATENATE(AE834," ",AF834," belongs to ",VLOOKUP(AC834,Countries,2,0))</f>
        <v>#N/A</v>
      </c>
    </row>
    <row r="835" spans="1:35" x14ac:dyDescent="0.3">
      <c r="A835" s="1">
        <v>834</v>
      </c>
      <c r="B835" s="2">
        <v>39018</v>
      </c>
      <c r="C835" t="s">
        <v>182</v>
      </c>
      <c r="D835" s="1">
        <v>112</v>
      </c>
      <c r="E835" s="1" t="s">
        <v>430</v>
      </c>
      <c r="F835" s="1">
        <v>182</v>
      </c>
      <c r="H835" s="1">
        <v>124</v>
      </c>
      <c r="I835" s="1">
        <v>14</v>
      </c>
      <c r="J835" s="1">
        <v>1</v>
      </c>
      <c r="K835" s="1">
        <v>90.32</v>
      </c>
      <c r="L835" s="1">
        <v>1</v>
      </c>
      <c r="M835" s="1" t="s">
        <v>34</v>
      </c>
      <c r="N835" s="1" t="s">
        <v>241</v>
      </c>
      <c r="O835" s="1">
        <f t="shared" si="148"/>
        <v>28</v>
      </c>
      <c r="P835" s="1">
        <f t="shared" si="149"/>
        <v>10</v>
      </c>
      <c r="Q835" s="1">
        <f t="shared" si="150"/>
        <v>2006</v>
      </c>
      <c r="R835" s="1">
        <f t="shared" si="151"/>
        <v>7</v>
      </c>
      <c r="S835" s="1" t="str">
        <f t="shared" ref="S835:S898" si="153">IF(K835&gt;$AK$7,$AK$13,IF(K835&gt;$AK$8,$AK$14,IF(K835&gt;$AK$9,$AK$15,IF(K835&gt;$AK$10,$AK$16,$AK$17))))</f>
        <v>Slow</v>
      </c>
      <c r="T835" s="1" t="str">
        <f t="shared" ref="T835:T898" si="154">IF(AND(D835&gt;150,K835&gt;150,J835&gt;3),"Phenominal","Ok")</f>
        <v>Ok</v>
      </c>
      <c r="U835" s="1" t="b">
        <f t="shared" ref="U835:U898" si="155">OR(D835&gt;175,K835&gt;200,J835&gt;7)</f>
        <v>0</v>
      </c>
      <c r="V835" s="1">
        <f t="shared" ref="V835:V898" si="156">SUM(D835&gt;175,J835&gt;7,K835&gt;150)</f>
        <v>0</v>
      </c>
      <c r="W835" s="1" t="str">
        <f>VLOOKUP(K835,Master!$G$8:$H$12,2,1)</f>
        <v>Slow</v>
      </c>
      <c r="X835" s="1" t="str">
        <f>HLOOKUP(K835,Master!$F$3:$J$4,2,1)</f>
        <v>Slow</v>
      </c>
      <c r="Y835" s="1" t="s">
        <v>752</v>
      </c>
      <c r="Z835" s="1" t="s">
        <v>831</v>
      </c>
      <c r="AA835" s="1">
        <f>SEARCH("(",Sheet7!A835,1)</f>
        <v>10</v>
      </c>
      <c r="AB835" s="1">
        <f>SEARCH(")",Sheet7!A835,1)</f>
        <v>13</v>
      </c>
      <c r="AC835" s="1" t="str">
        <f>MID(Sheet7!A835,SEARCH("(",Sheet7!A835,1)+1,SEARCH(")",Sheet7!A835,1)-SEARCH("(",Sheet7!A835,1)-1)</f>
        <v>WI</v>
      </c>
      <c r="AD835" s="1">
        <f>SEARCH(" ",Sheet7!A835,1)</f>
        <v>3</v>
      </c>
      <c r="AE835" s="1" t="str">
        <f>LEFT(Sheet7!A835,SEARCH(" ",Sheet7!A835,1)-1)</f>
        <v>DJ</v>
      </c>
      <c r="AF835" s="1" t="str">
        <f>MID(Sheet7!A835,SEARCH(" ",Sheet7!A835,1)+1,SEARCH("(",Sheet7!A835,1)-SEARCH(" ",Sheet7!A835,1)-2)</f>
        <v>Bravo</v>
      </c>
      <c r="AG835" s="1">
        <f t="shared" ref="AG835:AG898" si="157">LEN(AF835)</f>
        <v>5</v>
      </c>
      <c r="AH835" s="1" t="str">
        <f t="shared" ref="AH835:AH898" si="158">UPPER(AF835)</f>
        <v>BRAVO</v>
      </c>
      <c r="AI835" s="1" t="str">
        <f t="shared" si="152"/>
        <v>DJ Bravo belongs to West Indies</v>
      </c>
    </row>
    <row r="836" spans="1:35" x14ac:dyDescent="0.3">
      <c r="A836" s="1">
        <v>835</v>
      </c>
      <c r="B836" s="2">
        <v>39018</v>
      </c>
      <c r="C836" t="s">
        <v>229</v>
      </c>
      <c r="D836" s="1">
        <v>101</v>
      </c>
      <c r="E836" s="1" t="s">
        <v>432</v>
      </c>
      <c r="F836" s="1">
        <v>177</v>
      </c>
      <c r="H836" s="1">
        <v>128</v>
      </c>
      <c r="I836" s="1">
        <v>10</v>
      </c>
      <c r="J836" s="1">
        <v>1</v>
      </c>
      <c r="K836" s="1">
        <v>78.900000000000006</v>
      </c>
      <c r="L836" s="1">
        <v>1</v>
      </c>
      <c r="M836" s="1" t="s">
        <v>34</v>
      </c>
      <c r="N836" s="1" t="s">
        <v>241</v>
      </c>
      <c r="O836" s="1">
        <f t="shared" si="148"/>
        <v>28</v>
      </c>
      <c r="P836" s="1">
        <f t="shared" si="149"/>
        <v>10</v>
      </c>
      <c r="Q836" s="1">
        <f t="shared" si="150"/>
        <v>2006</v>
      </c>
      <c r="R836" s="1">
        <f t="shared" si="151"/>
        <v>7</v>
      </c>
      <c r="S836" s="1" t="str">
        <f t="shared" si="153"/>
        <v>Slow</v>
      </c>
      <c r="T836" s="1" t="str">
        <f t="shared" si="154"/>
        <v>Ok</v>
      </c>
      <c r="U836" s="1" t="b">
        <f t="shared" si="155"/>
        <v>0</v>
      </c>
      <c r="V836" s="1">
        <f t="shared" si="156"/>
        <v>0</v>
      </c>
      <c r="W836" s="1" t="str">
        <f>VLOOKUP(K836,Master!$G$8:$H$12,2,1)</f>
        <v>Slow</v>
      </c>
      <c r="X836" s="1" t="str">
        <f>HLOOKUP(K836,Master!$F$3:$J$4,2,1)</f>
        <v>Slow</v>
      </c>
      <c r="Y836" s="1" t="s">
        <v>703</v>
      </c>
      <c r="Z836" s="1" t="s">
        <v>831</v>
      </c>
      <c r="AA836" s="1">
        <f>SEARCH("(",Sheet7!A836,1)</f>
        <v>10</v>
      </c>
      <c r="AB836" s="1">
        <f>SEARCH(")",Sheet7!A836,1)</f>
        <v>13</v>
      </c>
      <c r="AC836" s="1" t="str">
        <f>MID(Sheet7!A836,SEARCH("(",Sheet7!A836,1)+1,SEARCH(")",Sheet7!A836,1)-SEARCH("(",Sheet7!A836,1)-1)</f>
        <v>WI</v>
      </c>
      <c r="AD836" s="1">
        <f>SEARCH(" ",Sheet7!A836,1)</f>
        <v>3</v>
      </c>
      <c r="AE836" s="1" t="str">
        <f>LEFT(Sheet7!A836,SEARCH(" ",Sheet7!A836,1)-1)</f>
        <v>CH</v>
      </c>
      <c r="AF836" s="1" t="str">
        <f>MID(Sheet7!A836,SEARCH(" ",Sheet7!A836,1)+1,SEARCH("(",Sheet7!A836,1)-SEARCH(" ",Sheet7!A836,1)-2)</f>
        <v>Gayle</v>
      </c>
      <c r="AG836" s="1">
        <f t="shared" si="157"/>
        <v>5</v>
      </c>
      <c r="AH836" s="1" t="str">
        <f t="shared" si="158"/>
        <v>GAYLE</v>
      </c>
      <c r="AI836" s="1" t="str">
        <f t="shared" si="152"/>
        <v>CH Gayle belongs to West Indies</v>
      </c>
    </row>
    <row r="837" spans="1:35" x14ac:dyDescent="0.3">
      <c r="A837" s="1">
        <v>836</v>
      </c>
      <c r="B837" s="2">
        <v>39023</v>
      </c>
      <c r="C837" t="s">
        <v>229</v>
      </c>
      <c r="D837" s="1">
        <v>133</v>
      </c>
      <c r="E837" s="1" t="s">
        <v>430</v>
      </c>
      <c r="F837" s="1">
        <v>197</v>
      </c>
      <c r="H837" s="1">
        <v>135</v>
      </c>
      <c r="I837" s="1">
        <v>17</v>
      </c>
      <c r="J837" s="1">
        <v>3</v>
      </c>
      <c r="K837" s="1">
        <v>98.51</v>
      </c>
      <c r="L837" s="1">
        <v>2</v>
      </c>
      <c r="M837" s="1" t="s">
        <v>15</v>
      </c>
      <c r="N837" s="1" t="s">
        <v>20</v>
      </c>
      <c r="O837" s="1">
        <f t="shared" si="148"/>
        <v>2</v>
      </c>
      <c r="P837" s="1">
        <f t="shared" si="149"/>
        <v>11</v>
      </c>
      <c r="Q837" s="1">
        <f t="shared" si="150"/>
        <v>2006</v>
      </c>
      <c r="R837" s="1">
        <f t="shared" si="151"/>
        <v>5</v>
      </c>
      <c r="S837" s="1" t="str">
        <f t="shared" si="153"/>
        <v>Slow</v>
      </c>
      <c r="T837" s="1" t="str">
        <f t="shared" si="154"/>
        <v>Ok</v>
      </c>
      <c r="U837" s="1" t="b">
        <f t="shared" si="155"/>
        <v>0</v>
      </c>
      <c r="V837" s="1">
        <f t="shared" si="156"/>
        <v>0</v>
      </c>
      <c r="W837" s="1" t="str">
        <f>VLOOKUP(K837,Master!$G$8:$H$12,2,1)</f>
        <v>Slow</v>
      </c>
      <c r="X837" s="1" t="str">
        <f>HLOOKUP(K837,Master!$F$3:$J$4,2,1)</f>
        <v>Slow</v>
      </c>
      <c r="Y837" s="1" t="s">
        <v>703</v>
      </c>
      <c r="Z837" s="1" t="s">
        <v>831</v>
      </c>
      <c r="AA837" s="1">
        <f>SEARCH("(",Sheet7!A837,1)</f>
        <v>10</v>
      </c>
      <c r="AB837" s="1">
        <f>SEARCH(")",Sheet7!A837,1)</f>
        <v>13</v>
      </c>
      <c r="AC837" s="1" t="str">
        <f>MID(Sheet7!A837,SEARCH("(",Sheet7!A837,1)+1,SEARCH(")",Sheet7!A837,1)-SEARCH("(",Sheet7!A837,1)-1)</f>
        <v>WI</v>
      </c>
      <c r="AD837" s="1">
        <f>SEARCH(" ",Sheet7!A837,1)</f>
        <v>3</v>
      </c>
      <c r="AE837" s="1" t="str">
        <f>LEFT(Sheet7!A837,SEARCH(" ",Sheet7!A837,1)-1)</f>
        <v>CH</v>
      </c>
      <c r="AF837" s="1" t="str">
        <f>MID(Sheet7!A837,SEARCH(" ",Sheet7!A837,1)+1,SEARCH("(",Sheet7!A837,1)-SEARCH(" ",Sheet7!A837,1)-2)</f>
        <v>Gayle</v>
      </c>
      <c r="AG837" s="1">
        <f t="shared" si="157"/>
        <v>5</v>
      </c>
      <c r="AH837" s="1" t="str">
        <f t="shared" si="158"/>
        <v>GAYLE</v>
      </c>
      <c r="AI837" s="1" t="str">
        <f t="shared" si="152"/>
        <v>CH Gayle belongs to West Indies</v>
      </c>
    </row>
    <row r="838" spans="1:35" x14ac:dyDescent="0.3">
      <c r="A838" s="1">
        <v>837</v>
      </c>
      <c r="B838" s="2">
        <v>39035</v>
      </c>
      <c r="C838" t="s">
        <v>356</v>
      </c>
      <c r="D838" s="1">
        <v>111</v>
      </c>
      <c r="E838" s="1" t="s">
        <v>432</v>
      </c>
      <c r="F838" s="1">
        <v>121</v>
      </c>
      <c r="H838" s="1">
        <v>98</v>
      </c>
      <c r="I838" s="1">
        <v>9</v>
      </c>
      <c r="J838" s="1">
        <v>1</v>
      </c>
      <c r="K838" s="1">
        <v>113.26</v>
      </c>
      <c r="L838" s="1">
        <v>1</v>
      </c>
      <c r="M838" s="1" t="s">
        <v>444</v>
      </c>
      <c r="N838" s="1" t="s">
        <v>294</v>
      </c>
      <c r="O838" s="1">
        <f t="shared" si="148"/>
        <v>14</v>
      </c>
      <c r="P838" s="1">
        <f t="shared" si="149"/>
        <v>11</v>
      </c>
      <c r="Q838" s="1">
        <f t="shared" si="150"/>
        <v>2006</v>
      </c>
      <c r="R838" s="1">
        <f t="shared" si="151"/>
        <v>3</v>
      </c>
      <c r="S838" s="1" t="str">
        <f t="shared" si="153"/>
        <v>Ok</v>
      </c>
      <c r="T838" s="1" t="str">
        <f t="shared" si="154"/>
        <v>Ok</v>
      </c>
      <c r="U838" s="1" t="b">
        <f t="shared" si="155"/>
        <v>0</v>
      </c>
      <c r="V838" s="1">
        <f t="shared" si="156"/>
        <v>0</v>
      </c>
      <c r="W838" s="1" t="str">
        <f>VLOOKUP(K838,Master!$G$8:$H$12,2,1)</f>
        <v>Ok</v>
      </c>
      <c r="X838" s="1" t="str">
        <f>HLOOKUP(K838,Master!$F$3:$J$4,2,1)</f>
        <v>Ok</v>
      </c>
      <c r="Y838" s="1" t="s">
        <v>683</v>
      </c>
      <c r="Z838" s="1" t="s">
        <v>434</v>
      </c>
      <c r="AA838" s="1">
        <f>SEARCH("(",Sheet7!A838,1)</f>
        <v>11</v>
      </c>
      <c r="AB838" s="1">
        <f>SEARCH(")",Sheet7!A838,1)</f>
        <v>17</v>
      </c>
      <c r="AC838" s="1" t="str">
        <f>MID(Sheet7!A838,SEARCH("(",Sheet7!A838,1)+1,SEARCH(")",Sheet7!A838,1)-SEARCH("(",Sheet7!A838,1)-1)</f>
        <v>Kenya</v>
      </c>
      <c r="AD838" s="1">
        <f>SEARCH(" ",Sheet7!A838,1)</f>
        <v>3</v>
      </c>
      <c r="AE838" s="1" t="str">
        <f>LEFT(Sheet7!A838,SEARCH(" ",Sheet7!A838,1)-1)</f>
        <v>SO</v>
      </c>
      <c r="AF838" s="1" t="str">
        <f>MID(Sheet7!A838,SEARCH(" ",Sheet7!A838,1)+1,SEARCH("(",Sheet7!A838,1)-SEARCH(" ",Sheet7!A838,1)-2)</f>
        <v>Tikolo</v>
      </c>
      <c r="AG838" s="1">
        <f t="shared" si="157"/>
        <v>6</v>
      </c>
      <c r="AH838" s="1" t="str">
        <f t="shared" si="158"/>
        <v>TIKOLO</v>
      </c>
      <c r="AI838" s="1" t="e">
        <f t="shared" si="152"/>
        <v>#N/A</v>
      </c>
    </row>
    <row r="839" spans="1:35" x14ac:dyDescent="0.3">
      <c r="A839" s="1">
        <v>838</v>
      </c>
      <c r="B839" s="2">
        <v>39043</v>
      </c>
      <c r="C839" t="s">
        <v>257</v>
      </c>
      <c r="D839" s="1">
        <v>119</v>
      </c>
      <c r="E839" s="1" t="s">
        <v>430</v>
      </c>
      <c r="F839" s="1">
        <v>189</v>
      </c>
      <c r="H839" s="1">
        <v>160</v>
      </c>
      <c r="I839" s="1">
        <v>15</v>
      </c>
      <c r="J839" s="1">
        <v>0</v>
      </c>
      <c r="K839" s="1">
        <v>74.37</v>
      </c>
      <c r="L839" s="1">
        <v>1</v>
      </c>
      <c r="M839" s="1" t="s">
        <v>4</v>
      </c>
      <c r="N839" s="1" t="s">
        <v>278</v>
      </c>
      <c r="O839" s="1">
        <f t="shared" si="148"/>
        <v>22</v>
      </c>
      <c r="P839" s="1">
        <f t="shared" si="149"/>
        <v>11</v>
      </c>
      <c r="Q839" s="1">
        <f t="shared" si="150"/>
        <v>2006</v>
      </c>
      <c r="R839" s="1">
        <f t="shared" si="151"/>
        <v>4</v>
      </c>
      <c r="S839" s="1" t="str">
        <f t="shared" si="153"/>
        <v>Slow</v>
      </c>
      <c r="T839" s="1" t="str">
        <f t="shared" si="154"/>
        <v>Ok</v>
      </c>
      <c r="U839" s="1" t="b">
        <f t="shared" si="155"/>
        <v>0</v>
      </c>
      <c r="V839" s="1">
        <f t="shared" si="156"/>
        <v>0</v>
      </c>
      <c r="W839" s="1" t="str">
        <f>VLOOKUP(K839,Master!$G$8:$H$12,2,1)</f>
        <v>Slow</v>
      </c>
      <c r="X839" s="1" t="str">
        <f>HLOOKUP(K839,Master!$F$3:$J$4,2,1)</f>
        <v>Slow</v>
      </c>
      <c r="Y839" s="1" t="s">
        <v>670</v>
      </c>
      <c r="Z839" s="1" t="s">
        <v>837</v>
      </c>
      <c r="AA839" s="1">
        <f>SEARCH("(",Sheet7!A839,1)</f>
        <v>11</v>
      </c>
      <c r="AB839" s="1">
        <f>SEARCH(")",Sheet7!A839,1)</f>
        <v>14</v>
      </c>
      <c r="AC839" s="1" t="str">
        <f>MID(Sheet7!A839,SEARCH("(",Sheet7!A839,1)+1,SEARCH(")",Sheet7!A839,1)-SEARCH("(",Sheet7!A839,1)-1)</f>
        <v>SA</v>
      </c>
      <c r="AD839" s="1">
        <f>SEARCH(" ",Sheet7!A839,1)</f>
        <v>3</v>
      </c>
      <c r="AE839" s="1" t="str">
        <f>LEFT(Sheet7!A839,SEARCH(" ",Sheet7!A839,1)-1)</f>
        <v>JH</v>
      </c>
      <c r="AF839" s="1" t="str">
        <f>MID(Sheet7!A839,SEARCH(" ",Sheet7!A839,1)+1,SEARCH("(",Sheet7!A839,1)-SEARCH(" ",Sheet7!A839,1)-2)</f>
        <v>Kallis</v>
      </c>
      <c r="AG839" s="1">
        <f t="shared" si="157"/>
        <v>6</v>
      </c>
      <c r="AH839" s="1" t="str">
        <f t="shared" si="158"/>
        <v>KALLIS</v>
      </c>
      <c r="AI839" s="1" t="e">
        <f t="shared" si="152"/>
        <v>#N/A</v>
      </c>
    </row>
    <row r="840" spans="1:35" x14ac:dyDescent="0.3">
      <c r="A840" s="1">
        <v>839</v>
      </c>
      <c r="B840" s="2">
        <v>39047</v>
      </c>
      <c r="C840" t="s">
        <v>421</v>
      </c>
      <c r="D840" s="1">
        <v>100</v>
      </c>
      <c r="E840" s="1" t="s">
        <v>430</v>
      </c>
      <c r="F840" s="1">
        <v>125</v>
      </c>
      <c r="H840" s="1">
        <v>89</v>
      </c>
      <c r="I840" s="1">
        <v>6</v>
      </c>
      <c r="J840" s="1">
        <v>7</v>
      </c>
      <c r="K840" s="1">
        <v>112.35</v>
      </c>
      <c r="L840" s="1">
        <v>1</v>
      </c>
      <c r="M840" s="1" t="s">
        <v>4</v>
      </c>
      <c r="N840" s="1" t="s">
        <v>269</v>
      </c>
      <c r="O840" s="1">
        <f t="shared" si="148"/>
        <v>26</v>
      </c>
      <c r="P840" s="1">
        <f t="shared" si="149"/>
        <v>11</v>
      </c>
      <c r="Q840" s="1">
        <f t="shared" si="150"/>
        <v>2006</v>
      </c>
      <c r="R840" s="1">
        <f t="shared" si="151"/>
        <v>1</v>
      </c>
      <c r="S840" s="1" t="str">
        <f t="shared" si="153"/>
        <v>Ok</v>
      </c>
      <c r="T840" s="1" t="str">
        <f t="shared" si="154"/>
        <v>Ok</v>
      </c>
      <c r="U840" s="1" t="b">
        <f t="shared" si="155"/>
        <v>0</v>
      </c>
      <c r="V840" s="1">
        <f t="shared" si="156"/>
        <v>0</v>
      </c>
      <c r="W840" s="1" t="str">
        <f>VLOOKUP(K840,Master!$G$8:$H$12,2,1)</f>
        <v>Ok</v>
      </c>
      <c r="X840" s="1" t="str">
        <f>HLOOKUP(K840,Master!$F$3:$J$4,2,1)</f>
        <v>Ok</v>
      </c>
      <c r="Y840" s="1" t="s">
        <v>753</v>
      </c>
      <c r="Z840" s="1" t="s">
        <v>837</v>
      </c>
      <c r="AA840" s="1">
        <f>SEARCH("(",Sheet7!A840,1)</f>
        <v>9</v>
      </c>
      <c r="AB840" s="1">
        <f>SEARCH(")",Sheet7!A840,1)</f>
        <v>12</v>
      </c>
      <c r="AC840" s="1" t="str">
        <f>MID(Sheet7!A840,SEARCH("(",Sheet7!A840,1)+1,SEARCH(")",Sheet7!A840,1)-SEARCH("(",Sheet7!A840,1)-1)</f>
        <v>SA</v>
      </c>
      <c r="AD840" s="1">
        <f>SEARCH(" ",Sheet7!A840,1)</f>
        <v>3</v>
      </c>
      <c r="AE840" s="1" t="str">
        <f>LEFT(Sheet7!A840,SEARCH(" ",Sheet7!A840,1)-1)</f>
        <v>JM</v>
      </c>
      <c r="AF840" s="1" t="str">
        <f>MID(Sheet7!A840,SEARCH(" ",Sheet7!A840,1)+1,SEARCH("(",Sheet7!A840,1)-SEARCH(" ",Sheet7!A840,1)-2)</f>
        <v>Kemp</v>
      </c>
      <c r="AG840" s="1">
        <f t="shared" si="157"/>
        <v>4</v>
      </c>
      <c r="AH840" s="1" t="str">
        <f t="shared" si="158"/>
        <v>KEMP</v>
      </c>
      <c r="AI840" s="1" t="e">
        <f t="shared" si="152"/>
        <v>#N/A</v>
      </c>
    </row>
    <row r="841" spans="1:35" x14ac:dyDescent="0.3">
      <c r="A841" s="1">
        <v>840</v>
      </c>
      <c r="B841" s="2">
        <v>39051</v>
      </c>
      <c r="C841" t="s">
        <v>170</v>
      </c>
      <c r="D841" s="1">
        <v>105</v>
      </c>
      <c r="E841" s="1" t="s">
        <v>430</v>
      </c>
      <c r="F841" s="1">
        <v>165</v>
      </c>
      <c r="H841" s="1">
        <v>138</v>
      </c>
      <c r="I841" s="1">
        <v>13</v>
      </c>
      <c r="J841" s="1">
        <v>1</v>
      </c>
      <c r="K841" s="1">
        <v>76.08</v>
      </c>
      <c r="L841" s="1">
        <v>2</v>
      </c>
      <c r="M841" s="1" t="s">
        <v>7</v>
      </c>
      <c r="N841" s="1" t="s">
        <v>392</v>
      </c>
      <c r="O841" s="1">
        <f t="shared" si="148"/>
        <v>30</v>
      </c>
      <c r="P841" s="1">
        <f t="shared" si="149"/>
        <v>11</v>
      </c>
      <c r="Q841" s="1">
        <f t="shared" si="150"/>
        <v>2006</v>
      </c>
      <c r="R841" s="1">
        <f t="shared" si="151"/>
        <v>5</v>
      </c>
      <c r="S841" s="1" t="str">
        <f t="shared" si="153"/>
        <v>Slow</v>
      </c>
      <c r="T841" s="1" t="str">
        <f t="shared" si="154"/>
        <v>Ok</v>
      </c>
      <c r="U841" s="1" t="b">
        <f t="shared" si="155"/>
        <v>0</v>
      </c>
      <c r="V841" s="1">
        <f t="shared" si="156"/>
        <v>0</v>
      </c>
      <c r="W841" s="1" t="str">
        <f>VLOOKUP(K841,Master!$G$8:$H$12,2,1)</f>
        <v>Slow</v>
      </c>
      <c r="X841" s="1" t="str">
        <f>HLOOKUP(K841,Master!$F$3:$J$4,2,1)</f>
        <v>Slow</v>
      </c>
      <c r="Y841" s="1" t="s">
        <v>748</v>
      </c>
      <c r="Z841" s="1" t="s">
        <v>838</v>
      </c>
      <c r="AA841" s="1">
        <f>SEARCH("(",Sheet7!A841,1)</f>
        <v>17</v>
      </c>
      <c r="AB841" s="1">
        <f>SEARCH(")",Sheet7!A841,1)</f>
        <v>21</v>
      </c>
      <c r="AC841" s="1" t="str">
        <f>MID(Sheet7!A841,SEARCH("(",Sheet7!A841,1)+1,SEARCH(")",Sheet7!A841,1)-SEARCH("(",Sheet7!A841,1)-1)</f>
        <v>Ban</v>
      </c>
      <c r="AD841" s="1">
        <f>SEARCH(" ",Sheet7!A841,1)</f>
        <v>9</v>
      </c>
      <c r="AE841" s="1" t="str">
        <f>LEFT(Sheet7!A841,SEARCH(" ",Sheet7!A841,1)-1)</f>
        <v>Shahriar</v>
      </c>
      <c r="AF841" s="1" t="str">
        <f>MID(Sheet7!A841,SEARCH(" ",Sheet7!A841,1)+1,SEARCH("(",Sheet7!A841,1)-SEARCH(" ",Sheet7!A841,1)-2)</f>
        <v>Nafees</v>
      </c>
      <c r="AG841" s="1">
        <f t="shared" si="157"/>
        <v>6</v>
      </c>
      <c r="AH841" s="1" t="str">
        <f t="shared" si="158"/>
        <v>NAFEES</v>
      </c>
      <c r="AI841" s="1" t="e">
        <f t="shared" si="152"/>
        <v>#N/A</v>
      </c>
    </row>
    <row r="842" spans="1:35" x14ac:dyDescent="0.3">
      <c r="A842" s="1">
        <v>841</v>
      </c>
      <c r="B842" s="2">
        <v>39064</v>
      </c>
      <c r="C842" t="s">
        <v>144</v>
      </c>
      <c r="D842" s="1">
        <v>100</v>
      </c>
      <c r="E842" s="1" t="s">
        <v>430</v>
      </c>
      <c r="F842" s="1">
        <v>142</v>
      </c>
      <c r="H842" s="1">
        <v>99</v>
      </c>
      <c r="I842" s="1">
        <v>17</v>
      </c>
      <c r="J842" s="1">
        <v>1</v>
      </c>
      <c r="K842" s="1">
        <v>101.01</v>
      </c>
      <c r="L842" s="1">
        <v>2</v>
      </c>
      <c r="M842" s="1" t="s">
        <v>9</v>
      </c>
      <c r="N842" s="1" t="s">
        <v>314</v>
      </c>
      <c r="O842" s="1">
        <f t="shared" si="148"/>
        <v>13</v>
      </c>
      <c r="P842" s="1">
        <f t="shared" si="149"/>
        <v>12</v>
      </c>
      <c r="Q842" s="1">
        <f t="shared" si="150"/>
        <v>2006</v>
      </c>
      <c r="R842" s="1">
        <f t="shared" si="151"/>
        <v>4</v>
      </c>
      <c r="S842" s="1" t="str">
        <f t="shared" si="153"/>
        <v>Ok</v>
      </c>
      <c r="T842" s="1" t="str">
        <f t="shared" si="154"/>
        <v>Ok</v>
      </c>
      <c r="U842" s="1" t="b">
        <f t="shared" si="155"/>
        <v>0</v>
      </c>
      <c r="V842" s="1">
        <f t="shared" si="156"/>
        <v>0</v>
      </c>
      <c r="W842" s="1" t="str">
        <f>VLOOKUP(K842,Master!$G$8:$H$12,2,1)</f>
        <v>Ok</v>
      </c>
      <c r="X842" s="1" t="str">
        <f>HLOOKUP(K842,Master!$F$3:$J$4,2,1)</f>
        <v>Ok</v>
      </c>
      <c r="Y842" s="1" t="s">
        <v>710</v>
      </c>
      <c r="Z842" s="1" t="s">
        <v>831</v>
      </c>
      <c r="AA842" s="1">
        <f>SEARCH("(",Sheet7!A842,1)</f>
        <v>12</v>
      </c>
      <c r="AB842" s="1">
        <f>SEARCH(")",Sheet7!A842,1)</f>
        <v>15</v>
      </c>
      <c r="AC842" s="1" t="str">
        <f>MID(Sheet7!A842,SEARCH("(",Sheet7!A842,1)+1,SEARCH(")",Sheet7!A842,1)-SEARCH("(",Sheet7!A842,1)-1)</f>
        <v>WI</v>
      </c>
      <c r="AD842" s="1">
        <f>SEARCH(" ",Sheet7!A842,1)</f>
        <v>3</v>
      </c>
      <c r="AE842" s="1" t="str">
        <f>LEFT(Sheet7!A842,SEARCH(" ",Sheet7!A842,1)-1)</f>
        <v>MN</v>
      </c>
      <c r="AF842" s="1" t="str">
        <f>MID(Sheet7!A842,SEARCH(" ",Sheet7!A842,1)+1,SEARCH("(",Sheet7!A842,1)-SEARCH(" ",Sheet7!A842,1)-2)</f>
        <v>Samuels</v>
      </c>
      <c r="AG842" s="1">
        <f t="shared" si="157"/>
        <v>7</v>
      </c>
      <c r="AH842" s="1" t="str">
        <f t="shared" si="158"/>
        <v>SAMUELS</v>
      </c>
      <c r="AI842" s="1" t="str">
        <f t="shared" si="152"/>
        <v>MN Samuels belongs to West Indies</v>
      </c>
    </row>
    <row r="843" spans="1:35" x14ac:dyDescent="0.3">
      <c r="A843" s="1">
        <v>842</v>
      </c>
      <c r="B843" s="2">
        <v>39067</v>
      </c>
      <c r="C843" t="s">
        <v>64</v>
      </c>
      <c r="D843" s="1">
        <v>101</v>
      </c>
      <c r="E843" s="1" t="s">
        <v>432</v>
      </c>
      <c r="F843" s="1">
        <v>166</v>
      </c>
      <c r="H843" s="1">
        <v>142</v>
      </c>
      <c r="I843" s="1">
        <v>8</v>
      </c>
      <c r="J843" s="1">
        <v>0</v>
      </c>
      <c r="K843" s="1">
        <v>71.12</v>
      </c>
      <c r="L843" s="1">
        <v>1</v>
      </c>
      <c r="M843" s="1" t="s">
        <v>9</v>
      </c>
      <c r="N843" s="1" t="s">
        <v>23</v>
      </c>
      <c r="O843" s="1">
        <f t="shared" si="148"/>
        <v>16</v>
      </c>
      <c r="P843" s="1">
        <f t="shared" si="149"/>
        <v>12</v>
      </c>
      <c r="Q843" s="1">
        <f t="shared" si="150"/>
        <v>2006</v>
      </c>
      <c r="R843" s="1">
        <f t="shared" si="151"/>
        <v>7</v>
      </c>
      <c r="S843" s="1" t="str">
        <f t="shared" si="153"/>
        <v>Slow</v>
      </c>
      <c r="T843" s="1" t="str">
        <f t="shared" si="154"/>
        <v>Ok</v>
      </c>
      <c r="U843" s="1" t="b">
        <f t="shared" si="155"/>
        <v>0</v>
      </c>
      <c r="V843" s="1">
        <f t="shared" si="156"/>
        <v>0</v>
      </c>
      <c r="W843" s="1" t="str">
        <f>VLOOKUP(K843,Master!$G$8:$H$12,2,1)</f>
        <v>Slow</v>
      </c>
      <c r="X843" s="1" t="str">
        <f>HLOOKUP(K843,Master!$F$3:$J$4,2,1)</f>
        <v>Slow</v>
      </c>
      <c r="Y843" s="1" t="s">
        <v>662</v>
      </c>
      <c r="Z843" s="1" t="s">
        <v>831</v>
      </c>
      <c r="AA843" s="1">
        <f>SEARCH("(",Sheet7!A843,1)</f>
        <v>15</v>
      </c>
      <c r="AB843" s="1">
        <f>SEARCH(")",Sheet7!A843,1)</f>
        <v>18</v>
      </c>
      <c r="AC843" s="1" t="str">
        <f>MID(Sheet7!A843,SEARCH("(",Sheet7!A843,1)+1,SEARCH(")",Sheet7!A843,1)-SEARCH("(",Sheet7!A843,1)-1)</f>
        <v>WI</v>
      </c>
      <c r="AD843" s="1">
        <f>SEARCH(" ",Sheet7!A843,1)</f>
        <v>2</v>
      </c>
      <c r="AE843" s="1" t="str">
        <f>LEFT(Sheet7!A843,SEARCH(" ",Sheet7!A843,1)-1)</f>
        <v>S</v>
      </c>
      <c r="AF843" s="1" t="str">
        <f>MID(Sheet7!A843,SEARCH(" ",Sheet7!A843,1)+1,SEARCH("(",Sheet7!A843,1)-SEARCH(" ",Sheet7!A843,1)-2)</f>
        <v>Chanderpaul</v>
      </c>
      <c r="AG843" s="1">
        <f t="shared" si="157"/>
        <v>11</v>
      </c>
      <c r="AH843" s="1" t="str">
        <f t="shared" si="158"/>
        <v>CHANDERPAUL</v>
      </c>
      <c r="AI843" s="1" t="str">
        <f t="shared" si="152"/>
        <v>S Chanderpaul belongs to West Indies</v>
      </c>
    </row>
    <row r="844" spans="1:35" x14ac:dyDescent="0.3">
      <c r="A844" s="1">
        <v>843</v>
      </c>
      <c r="B844" s="2">
        <v>39079</v>
      </c>
      <c r="C844" t="s">
        <v>136</v>
      </c>
      <c r="D844" s="1">
        <v>128</v>
      </c>
      <c r="E844" s="1" t="s">
        <v>430</v>
      </c>
      <c r="F844" s="1">
        <v>191</v>
      </c>
      <c r="H844" s="1">
        <v>133</v>
      </c>
      <c r="I844" s="1">
        <v>12</v>
      </c>
      <c r="J844" s="1">
        <v>4</v>
      </c>
      <c r="K844" s="1">
        <v>96.24</v>
      </c>
      <c r="L844" s="1">
        <v>1</v>
      </c>
      <c r="M844" s="1" t="s">
        <v>13</v>
      </c>
      <c r="N844" s="1" t="s">
        <v>202</v>
      </c>
      <c r="O844" s="1">
        <f t="shared" si="148"/>
        <v>28</v>
      </c>
      <c r="P844" s="1">
        <f t="shared" si="149"/>
        <v>12</v>
      </c>
      <c r="Q844" s="1">
        <f t="shared" si="150"/>
        <v>2006</v>
      </c>
      <c r="R844" s="1">
        <f t="shared" si="151"/>
        <v>5</v>
      </c>
      <c r="S844" s="1" t="str">
        <f t="shared" si="153"/>
        <v>Slow</v>
      </c>
      <c r="T844" s="1" t="str">
        <f t="shared" si="154"/>
        <v>Ok</v>
      </c>
      <c r="U844" s="1" t="b">
        <f t="shared" si="155"/>
        <v>0</v>
      </c>
      <c r="V844" s="1">
        <f t="shared" si="156"/>
        <v>0</v>
      </c>
      <c r="W844" s="1" t="str">
        <f>VLOOKUP(K844,Master!$G$8:$H$12,2,1)</f>
        <v>Slow</v>
      </c>
      <c r="X844" s="1" t="str">
        <f>HLOOKUP(K844,Master!$F$3:$J$4,2,1)</f>
        <v>Slow</v>
      </c>
      <c r="Y844" s="1" t="s">
        <v>754</v>
      </c>
      <c r="Z844" s="1" t="s">
        <v>832</v>
      </c>
      <c r="AA844" s="1">
        <f>SEARCH("(",Sheet7!A844,1)</f>
        <v>13</v>
      </c>
      <c r="AB844" s="1">
        <f>SEARCH(")",Sheet7!A844,1)</f>
        <v>16</v>
      </c>
      <c r="AC844" s="1" t="str">
        <f>MID(Sheet7!A844,SEARCH("(",Sheet7!A844,1)+1,SEARCH(")",Sheet7!A844,1)-SEARCH("(",Sheet7!A844,1)-1)</f>
        <v>NZ</v>
      </c>
      <c r="AD844" s="1">
        <f>SEARCH(" ",Sheet7!A844,1)</f>
        <v>5</v>
      </c>
      <c r="AE844" s="1" t="str">
        <f>LEFT(Sheet7!A844,SEARCH(" ",Sheet7!A844,1)-1)</f>
        <v>LRPL</v>
      </c>
      <c r="AF844" s="1" t="str">
        <f>MID(Sheet7!A844,SEARCH(" ",Sheet7!A844,1)+1,SEARCH("(",Sheet7!A844,1)-SEARCH(" ",Sheet7!A844,1)-2)</f>
        <v>Taylor</v>
      </c>
      <c r="AG844" s="1">
        <f t="shared" si="157"/>
        <v>6</v>
      </c>
      <c r="AH844" s="1" t="str">
        <f t="shared" si="158"/>
        <v>TAYLOR</v>
      </c>
      <c r="AI844" s="1" t="str">
        <f t="shared" si="152"/>
        <v>LRPL Taylor belongs to New Zealand</v>
      </c>
    </row>
    <row r="845" spans="1:35" x14ac:dyDescent="0.3">
      <c r="A845" s="1">
        <v>844</v>
      </c>
      <c r="B845" s="2">
        <v>39079</v>
      </c>
      <c r="C845" t="s">
        <v>216</v>
      </c>
      <c r="D845" s="1">
        <v>111</v>
      </c>
      <c r="E845" s="1" t="s">
        <v>432</v>
      </c>
      <c r="F845" s="1">
        <v>105</v>
      </c>
      <c r="H845" s="1">
        <v>82</v>
      </c>
      <c r="I845" s="1">
        <v>12</v>
      </c>
      <c r="J845" s="1">
        <v>5</v>
      </c>
      <c r="K845" s="1">
        <v>135.36000000000001</v>
      </c>
      <c r="L845" s="1">
        <v>2</v>
      </c>
      <c r="M845" s="1" t="s">
        <v>31</v>
      </c>
      <c r="N845" s="1" t="s">
        <v>202</v>
      </c>
      <c r="O845" s="1">
        <f t="shared" si="148"/>
        <v>28</v>
      </c>
      <c r="P845" s="1">
        <f t="shared" si="149"/>
        <v>12</v>
      </c>
      <c r="Q845" s="1">
        <f t="shared" si="150"/>
        <v>2006</v>
      </c>
      <c r="R845" s="1">
        <f t="shared" si="151"/>
        <v>5</v>
      </c>
      <c r="S845" s="1" t="str">
        <f t="shared" si="153"/>
        <v>Ok</v>
      </c>
      <c r="T845" s="1" t="str">
        <f t="shared" si="154"/>
        <v>Ok</v>
      </c>
      <c r="U845" s="1" t="b">
        <f t="shared" si="155"/>
        <v>0</v>
      </c>
      <c r="V845" s="1">
        <f t="shared" si="156"/>
        <v>0</v>
      </c>
      <c r="W845" s="1" t="str">
        <f>VLOOKUP(K845,Master!$G$8:$H$12,2,1)</f>
        <v>Ok</v>
      </c>
      <c r="X845" s="1" t="str">
        <f>HLOOKUP(K845,Master!$F$3:$J$4,2,1)</f>
        <v>Ok</v>
      </c>
      <c r="Y845" s="1" t="s">
        <v>640</v>
      </c>
      <c r="Z845" s="1" t="s">
        <v>835</v>
      </c>
      <c r="AA845" s="1">
        <f>SEARCH("(",Sheet7!A845,1)</f>
        <v>15</v>
      </c>
      <c r="AB845" s="1">
        <f>SEARCH(")",Sheet7!A845,1)</f>
        <v>18</v>
      </c>
      <c r="AC845" s="1" t="str">
        <f>MID(Sheet7!A845,SEARCH("(",Sheet7!A845,1)+1,SEARCH(")",Sheet7!A845,1)-SEARCH("(",Sheet7!A845,1)-1)</f>
        <v>SL</v>
      </c>
      <c r="AD845" s="1">
        <f>SEARCH(" ",Sheet7!A845,1)</f>
        <v>3</v>
      </c>
      <c r="AE845" s="1" t="str">
        <f>LEFT(Sheet7!A845,SEARCH(" ",Sheet7!A845,1)-1)</f>
        <v>ST</v>
      </c>
      <c r="AF845" s="1" t="str">
        <f>MID(Sheet7!A845,SEARCH(" ",Sheet7!A845,1)+1,SEARCH("(",Sheet7!A845,1)-SEARCH(" ",Sheet7!A845,1)-2)</f>
        <v>Jayasuriya</v>
      </c>
      <c r="AG845" s="1">
        <f t="shared" si="157"/>
        <v>10</v>
      </c>
      <c r="AH845" s="1" t="str">
        <f t="shared" si="158"/>
        <v>JAYASURIYA</v>
      </c>
      <c r="AI845" s="1" t="str">
        <f t="shared" si="152"/>
        <v>ST Jayasuriya belongs to Sri Lanka</v>
      </c>
    </row>
    <row r="846" spans="1:35" x14ac:dyDescent="0.3">
      <c r="A846" s="1">
        <v>845</v>
      </c>
      <c r="B846" s="2">
        <v>39100</v>
      </c>
      <c r="C846" t="s">
        <v>293</v>
      </c>
      <c r="D846" s="1">
        <v>123</v>
      </c>
      <c r="E846" s="1" t="s">
        <v>430</v>
      </c>
      <c r="F846" s="1">
        <v>175</v>
      </c>
      <c r="H846" s="1">
        <v>120</v>
      </c>
      <c r="I846" s="1">
        <v>10</v>
      </c>
      <c r="J846" s="1">
        <v>2</v>
      </c>
      <c r="K846" s="1">
        <v>102.5</v>
      </c>
      <c r="L846" s="1">
        <v>2</v>
      </c>
      <c r="M846" s="1" t="s">
        <v>435</v>
      </c>
      <c r="N846" s="1" t="s">
        <v>294</v>
      </c>
      <c r="O846" s="1">
        <f t="shared" si="148"/>
        <v>18</v>
      </c>
      <c r="P846" s="1">
        <f t="shared" si="149"/>
        <v>1</v>
      </c>
      <c r="Q846" s="1">
        <f t="shared" si="150"/>
        <v>2007</v>
      </c>
      <c r="R846" s="1">
        <f t="shared" si="151"/>
        <v>5</v>
      </c>
      <c r="S846" s="1" t="str">
        <f t="shared" si="153"/>
        <v>Ok</v>
      </c>
      <c r="T846" s="1" t="str">
        <f t="shared" si="154"/>
        <v>Ok</v>
      </c>
      <c r="U846" s="1" t="b">
        <f t="shared" si="155"/>
        <v>0</v>
      </c>
      <c r="V846" s="1">
        <f t="shared" si="156"/>
        <v>0</v>
      </c>
      <c r="W846" s="1" t="str">
        <f>VLOOKUP(K846,Master!$G$8:$H$12,2,1)</f>
        <v>Ok</v>
      </c>
      <c r="X846" s="1" t="str">
        <f>HLOOKUP(K846,Master!$F$3:$J$4,2,1)</f>
        <v>Ok</v>
      </c>
      <c r="Y846" s="1" t="s">
        <v>755</v>
      </c>
      <c r="Z846" s="1" t="s">
        <v>843</v>
      </c>
      <c r="AA846" s="1">
        <f>SEARCH("(",Sheet7!A846,1)</f>
        <v>11</v>
      </c>
      <c r="AB846" s="1">
        <f>SEARCH(")",Sheet7!A846,1)</f>
        <v>16</v>
      </c>
      <c r="AC846" s="1" t="str">
        <f>MID(Sheet7!A846,SEARCH("(",Sheet7!A846,1)+1,SEARCH(")",Sheet7!A846,1)-SEARCH("(",Sheet7!A846,1)-1)</f>
        <v>Scot</v>
      </c>
      <c r="AD846" s="1">
        <f>SEARCH(" ",Sheet7!A846,1)</f>
        <v>3</v>
      </c>
      <c r="AE846" s="1" t="str">
        <f>LEFT(Sheet7!A846,SEARCH(" ",Sheet7!A846,1)-1)</f>
        <v>RR</v>
      </c>
      <c r="AF846" s="1" t="str">
        <f>MID(Sheet7!A846,SEARCH(" ",Sheet7!A846,1)+1,SEARCH("(",Sheet7!A846,1)-SEARCH(" ",Sheet7!A846,1)-2)</f>
        <v>Watson</v>
      </c>
      <c r="AG846" s="1">
        <f t="shared" si="157"/>
        <v>6</v>
      </c>
      <c r="AH846" s="1" t="str">
        <f t="shared" si="158"/>
        <v>WATSON</v>
      </c>
      <c r="AI846" s="1" t="e">
        <f t="shared" si="152"/>
        <v>#N/A</v>
      </c>
    </row>
    <row r="847" spans="1:35" x14ac:dyDescent="0.3">
      <c r="A847" s="1">
        <v>846</v>
      </c>
      <c r="B847" s="2">
        <v>39103</v>
      </c>
      <c r="C847" t="s">
        <v>64</v>
      </c>
      <c r="D847" s="1">
        <v>149</v>
      </c>
      <c r="E847" s="1" t="s">
        <v>430</v>
      </c>
      <c r="F847" s="1">
        <v>233</v>
      </c>
      <c r="H847" s="1">
        <v>136</v>
      </c>
      <c r="I847" s="1">
        <v>16</v>
      </c>
      <c r="J847" s="1">
        <v>3</v>
      </c>
      <c r="K847" s="1">
        <v>109.55</v>
      </c>
      <c r="L847" s="1">
        <v>2</v>
      </c>
      <c r="M847" s="1" t="s">
        <v>4</v>
      </c>
      <c r="N847" s="1" t="s">
        <v>231</v>
      </c>
      <c r="O847" s="1">
        <f t="shared" si="148"/>
        <v>21</v>
      </c>
      <c r="P847" s="1">
        <f t="shared" si="149"/>
        <v>1</v>
      </c>
      <c r="Q847" s="1">
        <f t="shared" si="150"/>
        <v>2007</v>
      </c>
      <c r="R847" s="1">
        <f t="shared" si="151"/>
        <v>1</v>
      </c>
      <c r="S847" s="1" t="str">
        <f t="shared" si="153"/>
        <v>Ok</v>
      </c>
      <c r="T847" s="1" t="str">
        <f t="shared" si="154"/>
        <v>Ok</v>
      </c>
      <c r="U847" s="1" t="b">
        <f t="shared" si="155"/>
        <v>0</v>
      </c>
      <c r="V847" s="1">
        <f t="shared" si="156"/>
        <v>0</v>
      </c>
      <c r="W847" s="1" t="str">
        <f>VLOOKUP(K847,Master!$G$8:$H$12,2,1)</f>
        <v>Ok</v>
      </c>
      <c r="X847" s="1" t="str">
        <f>HLOOKUP(K847,Master!$F$3:$J$4,2,1)</f>
        <v>Ok</v>
      </c>
      <c r="Y847" s="1" t="s">
        <v>662</v>
      </c>
      <c r="Z847" s="1" t="s">
        <v>831</v>
      </c>
      <c r="AA847" s="1">
        <f>SEARCH("(",Sheet7!A847,1)</f>
        <v>15</v>
      </c>
      <c r="AB847" s="1">
        <f>SEARCH(")",Sheet7!A847,1)</f>
        <v>18</v>
      </c>
      <c r="AC847" s="1" t="str">
        <f>MID(Sheet7!A847,SEARCH("(",Sheet7!A847,1)+1,SEARCH(")",Sheet7!A847,1)-SEARCH("(",Sheet7!A847,1)-1)</f>
        <v>WI</v>
      </c>
      <c r="AD847" s="1">
        <f>SEARCH(" ",Sheet7!A847,1)</f>
        <v>2</v>
      </c>
      <c r="AE847" s="1" t="str">
        <f>LEFT(Sheet7!A847,SEARCH(" ",Sheet7!A847,1)-1)</f>
        <v>S</v>
      </c>
      <c r="AF847" s="1" t="str">
        <f>MID(Sheet7!A847,SEARCH(" ",Sheet7!A847,1)+1,SEARCH("(",Sheet7!A847,1)-SEARCH(" ",Sheet7!A847,1)-2)</f>
        <v>Chanderpaul</v>
      </c>
      <c r="AG847" s="1">
        <f t="shared" si="157"/>
        <v>11</v>
      </c>
      <c r="AH847" s="1" t="str">
        <f t="shared" si="158"/>
        <v>CHANDERPAUL</v>
      </c>
      <c r="AI847" s="1" t="str">
        <f t="shared" si="152"/>
        <v>S Chanderpaul belongs to West Indies</v>
      </c>
    </row>
    <row r="848" spans="1:35" x14ac:dyDescent="0.3">
      <c r="A848" s="1">
        <v>847</v>
      </c>
      <c r="B848" s="2">
        <v>39103</v>
      </c>
      <c r="C848" t="s">
        <v>346</v>
      </c>
      <c r="D848" s="1">
        <v>113</v>
      </c>
      <c r="E848" s="1" t="s">
        <v>432</v>
      </c>
      <c r="F848" s="1">
        <v>167</v>
      </c>
      <c r="H848" s="1">
        <v>121</v>
      </c>
      <c r="I848" s="1">
        <v>8</v>
      </c>
      <c r="J848" s="1">
        <v>3</v>
      </c>
      <c r="K848" s="1">
        <v>93.38</v>
      </c>
      <c r="L848" s="1">
        <v>1</v>
      </c>
      <c r="M848" s="1" t="s">
        <v>442</v>
      </c>
      <c r="N848" s="1" t="s">
        <v>294</v>
      </c>
      <c r="O848" s="1">
        <f t="shared" si="148"/>
        <v>21</v>
      </c>
      <c r="P848" s="1">
        <f t="shared" si="149"/>
        <v>1</v>
      </c>
      <c r="Q848" s="1">
        <f t="shared" si="150"/>
        <v>2007</v>
      </c>
      <c r="R848" s="1">
        <f t="shared" si="151"/>
        <v>1</v>
      </c>
      <c r="S848" s="1" t="str">
        <f t="shared" si="153"/>
        <v>Slow</v>
      </c>
      <c r="T848" s="1" t="str">
        <f t="shared" si="154"/>
        <v>Ok</v>
      </c>
      <c r="U848" s="1" t="b">
        <f t="shared" si="155"/>
        <v>0</v>
      </c>
      <c r="V848" s="1">
        <f t="shared" si="156"/>
        <v>0</v>
      </c>
      <c r="W848" s="1" t="str">
        <f>VLOOKUP(K848,Master!$G$8:$H$12,2,1)</f>
        <v>Slow</v>
      </c>
      <c r="X848" s="1" t="str">
        <f>HLOOKUP(K848,Master!$F$3:$J$4,2,1)</f>
        <v>Slow</v>
      </c>
      <c r="Y848" s="1" t="s">
        <v>756</v>
      </c>
      <c r="Z848" s="1" t="s">
        <v>434</v>
      </c>
      <c r="AA848" s="1">
        <f>SEARCH("(",Sheet7!A848,1)</f>
        <v>9</v>
      </c>
      <c r="AB848" s="1">
        <f>SEARCH(")",Sheet7!A848,1)</f>
        <v>15</v>
      </c>
      <c r="AC848" s="1" t="str">
        <f>MID(Sheet7!A848,SEARCH("(",Sheet7!A848,1)+1,SEARCH(")",Sheet7!A848,1)-SEARCH("(",Sheet7!A848,1)-1)</f>
        <v>Kenya</v>
      </c>
      <c r="AD848" s="1">
        <f>SEARCH(" ",Sheet7!A848,1)</f>
        <v>3</v>
      </c>
      <c r="AE848" s="1" t="str">
        <f>LEFT(Sheet7!A848,SEARCH(" ",Sheet7!A848,1)-1)</f>
        <v>RD</v>
      </c>
      <c r="AF848" s="1" t="str">
        <f>MID(Sheet7!A848,SEARCH(" ",Sheet7!A848,1)+1,SEARCH("(",Sheet7!A848,1)-SEARCH(" ",Sheet7!A848,1)-2)</f>
        <v>Shah</v>
      </c>
      <c r="AG848" s="1">
        <f t="shared" si="157"/>
        <v>4</v>
      </c>
      <c r="AH848" s="1" t="str">
        <f t="shared" si="158"/>
        <v>SHAH</v>
      </c>
      <c r="AI848" s="1" t="e">
        <f t="shared" si="152"/>
        <v>#N/A</v>
      </c>
    </row>
    <row r="849" spans="1:35" x14ac:dyDescent="0.3">
      <c r="A849" s="1">
        <v>848</v>
      </c>
      <c r="B849" s="2">
        <v>39110</v>
      </c>
      <c r="C849" t="s">
        <v>219</v>
      </c>
      <c r="D849" s="1">
        <v>117</v>
      </c>
      <c r="E849" s="1" t="s">
        <v>432</v>
      </c>
      <c r="F849" s="1">
        <v>171</v>
      </c>
      <c r="H849" s="1">
        <v>111</v>
      </c>
      <c r="I849" s="1">
        <v>15</v>
      </c>
      <c r="J849" s="1">
        <v>0</v>
      </c>
      <c r="K849" s="1">
        <v>105.4</v>
      </c>
      <c r="L849" s="1">
        <v>1</v>
      </c>
      <c r="M849" s="1" t="s">
        <v>31</v>
      </c>
      <c r="N849" s="1" t="s">
        <v>201</v>
      </c>
      <c r="O849" s="1">
        <f t="shared" si="148"/>
        <v>28</v>
      </c>
      <c r="P849" s="1">
        <f t="shared" si="149"/>
        <v>1</v>
      </c>
      <c r="Q849" s="1">
        <f t="shared" si="150"/>
        <v>2007</v>
      </c>
      <c r="R849" s="1">
        <f t="shared" si="151"/>
        <v>1</v>
      </c>
      <c r="S849" s="1" t="str">
        <f t="shared" si="153"/>
        <v>Ok</v>
      </c>
      <c r="T849" s="1" t="str">
        <f t="shared" si="154"/>
        <v>Ok</v>
      </c>
      <c r="U849" s="1" t="b">
        <f t="shared" si="155"/>
        <v>0</v>
      </c>
      <c r="V849" s="1">
        <f t="shared" si="156"/>
        <v>0</v>
      </c>
      <c r="W849" s="1" t="str">
        <f>VLOOKUP(K849,Master!$G$8:$H$12,2,1)</f>
        <v>Ok</v>
      </c>
      <c r="X849" s="1" t="str">
        <f>HLOOKUP(K849,Master!$F$3:$J$4,2,1)</f>
        <v>Ok</v>
      </c>
      <c r="Y849" s="1" t="s">
        <v>698</v>
      </c>
      <c r="Z849" s="1" t="s">
        <v>834</v>
      </c>
      <c r="AA849" s="1">
        <f>SEARCH("(",Sheet7!A849,1)</f>
        <v>11</v>
      </c>
      <c r="AB849" s="1">
        <f>SEARCH(")",Sheet7!A849,1)</f>
        <v>15</v>
      </c>
      <c r="AC849" s="1" t="str">
        <f>MID(Sheet7!A849,SEARCH("(",Sheet7!A849,1)+1,SEARCH(")",Sheet7!A849,1)-SEARCH("(",Sheet7!A849,1)-1)</f>
        <v>Aus</v>
      </c>
      <c r="AD849" s="1">
        <f>SEARCH(" ",Sheet7!A849,1)</f>
        <v>3</v>
      </c>
      <c r="AE849" s="1" t="str">
        <f>LEFT(Sheet7!A849,SEARCH(" ",Sheet7!A849,1)-1)</f>
        <v>ML</v>
      </c>
      <c r="AF849" s="1" t="str">
        <f>MID(Sheet7!A849,SEARCH(" ",Sheet7!A849,1)+1,SEARCH("(",Sheet7!A849,1)-SEARCH(" ",Sheet7!A849,1)-2)</f>
        <v>Hayden</v>
      </c>
      <c r="AG849" s="1">
        <f t="shared" si="157"/>
        <v>6</v>
      </c>
      <c r="AH849" s="1" t="str">
        <f t="shared" si="158"/>
        <v>HAYDEN</v>
      </c>
      <c r="AI849" s="1" t="str">
        <f t="shared" si="152"/>
        <v>ML Hayden belongs to Australia</v>
      </c>
    </row>
    <row r="850" spans="1:35" x14ac:dyDescent="0.3">
      <c r="A850" s="1">
        <v>849</v>
      </c>
      <c r="B850" s="2">
        <v>39110</v>
      </c>
      <c r="C850" t="s">
        <v>225</v>
      </c>
      <c r="D850" s="1">
        <v>111</v>
      </c>
      <c r="E850" s="1" t="s">
        <v>432</v>
      </c>
      <c r="F850" s="1">
        <v>170</v>
      </c>
      <c r="H850" s="1">
        <v>122</v>
      </c>
      <c r="I850" s="1">
        <v>8</v>
      </c>
      <c r="J850" s="1">
        <v>1</v>
      </c>
      <c r="K850" s="1">
        <v>90.98</v>
      </c>
      <c r="L850" s="1">
        <v>1</v>
      </c>
      <c r="M850" s="1" t="s">
        <v>31</v>
      </c>
      <c r="N850" s="1" t="s">
        <v>201</v>
      </c>
      <c r="O850" s="1">
        <f t="shared" si="148"/>
        <v>28</v>
      </c>
      <c r="P850" s="1">
        <f t="shared" si="149"/>
        <v>1</v>
      </c>
      <c r="Q850" s="1">
        <f t="shared" si="150"/>
        <v>2007</v>
      </c>
      <c r="R850" s="1">
        <f t="shared" si="151"/>
        <v>1</v>
      </c>
      <c r="S850" s="1" t="str">
        <f t="shared" si="153"/>
        <v>Slow</v>
      </c>
      <c r="T850" s="1" t="str">
        <f t="shared" si="154"/>
        <v>Ok</v>
      </c>
      <c r="U850" s="1" t="b">
        <f t="shared" si="155"/>
        <v>0</v>
      </c>
      <c r="V850" s="1">
        <f t="shared" si="156"/>
        <v>0</v>
      </c>
      <c r="W850" s="1" t="str">
        <f>VLOOKUP(K850,Master!$G$8:$H$12,2,1)</f>
        <v>Slow</v>
      </c>
      <c r="X850" s="1" t="str">
        <f>HLOOKUP(K850,Master!$F$3:$J$4,2,1)</f>
        <v>Slow</v>
      </c>
      <c r="Y850" s="1" t="s">
        <v>650</v>
      </c>
      <c r="Z850" s="1" t="s">
        <v>834</v>
      </c>
      <c r="AA850" s="1">
        <f>SEARCH("(",Sheet7!A850,1)</f>
        <v>12</v>
      </c>
      <c r="AB850" s="1">
        <f>SEARCH(")",Sheet7!A850,1)</f>
        <v>16</v>
      </c>
      <c r="AC850" s="1" t="str">
        <f>MID(Sheet7!A850,SEARCH("(",Sheet7!A850,1)+1,SEARCH(")",Sheet7!A850,1)-SEARCH("(",Sheet7!A850,1)-1)</f>
        <v>Aus</v>
      </c>
      <c r="AD850" s="1">
        <f>SEARCH(" ",Sheet7!A850,1)</f>
        <v>3</v>
      </c>
      <c r="AE850" s="1" t="str">
        <f>LEFT(Sheet7!A850,SEARCH(" ",Sheet7!A850,1)-1)</f>
        <v>RT</v>
      </c>
      <c r="AF850" s="1" t="str">
        <f>MID(Sheet7!A850,SEARCH(" ",Sheet7!A850,1)+1,SEARCH("(",Sheet7!A850,1)-SEARCH(" ",Sheet7!A850,1)-2)</f>
        <v>Ponting</v>
      </c>
      <c r="AG850" s="1">
        <f t="shared" si="157"/>
        <v>7</v>
      </c>
      <c r="AH850" s="1" t="str">
        <f t="shared" si="158"/>
        <v>PONTING</v>
      </c>
      <c r="AI850" s="1" t="str">
        <f t="shared" si="152"/>
        <v>RT Ponting belongs to Australia</v>
      </c>
    </row>
    <row r="851" spans="1:35" x14ac:dyDescent="0.3">
      <c r="A851" s="1">
        <v>850</v>
      </c>
      <c r="B851" s="2">
        <v>39110</v>
      </c>
      <c r="C851" t="s">
        <v>165</v>
      </c>
      <c r="D851" s="1">
        <v>101</v>
      </c>
      <c r="E851" s="1" t="s">
        <v>430</v>
      </c>
      <c r="F851" s="1">
        <v>130</v>
      </c>
      <c r="H851" s="1">
        <v>72</v>
      </c>
      <c r="I851" s="1">
        <v>4</v>
      </c>
      <c r="J851" s="1">
        <v>6</v>
      </c>
      <c r="K851" s="1">
        <v>140.27000000000001</v>
      </c>
      <c r="L851" s="1">
        <v>2</v>
      </c>
      <c r="M851" s="1" t="s">
        <v>18</v>
      </c>
      <c r="N851" s="1" t="s">
        <v>201</v>
      </c>
      <c r="O851" s="1">
        <f t="shared" si="148"/>
        <v>28</v>
      </c>
      <c r="P851" s="1">
        <f t="shared" si="149"/>
        <v>1</v>
      </c>
      <c r="Q851" s="1">
        <f t="shared" si="150"/>
        <v>2007</v>
      </c>
      <c r="R851" s="1">
        <f t="shared" si="151"/>
        <v>1</v>
      </c>
      <c r="S851" s="1" t="str">
        <f t="shared" si="153"/>
        <v>Ok</v>
      </c>
      <c r="T851" s="1" t="str">
        <f t="shared" si="154"/>
        <v>Ok</v>
      </c>
      <c r="U851" s="1" t="b">
        <f t="shared" si="155"/>
        <v>0</v>
      </c>
      <c r="V851" s="1">
        <f t="shared" si="156"/>
        <v>0</v>
      </c>
      <c r="W851" s="1" t="str">
        <f>VLOOKUP(K851,Master!$G$8:$H$12,2,1)</f>
        <v>Ok</v>
      </c>
      <c r="X851" s="1" t="str">
        <f>HLOOKUP(K851,Master!$F$3:$J$4,2,1)</f>
        <v>Ok</v>
      </c>
      <c r="Y851" s="1" t="s">
        <v>757</v>
      </c>
      <c r="Z851" s="1" t="s">
        <v>832</v>
      </c>
      <c r="AA851" s="1">
        <f>SEARCH("(",Sheet7!A851,1)</f>
        <v>10</v>
      </c>
      <c r="AB851" s="1">
        <f>SEARCH(")",Sheet7!A851,1)</f>
        <v>13</v>
      </c>
      <c r="AC851" s="1" t="str">
        <f>MID(Sheet7!A851,SEARCH("(",Sheet7!A851,1)+1,SEARCH(")",Sheet7!A851,1)-SEARCH("(",Sheet7!A851,1)-1)</f>
        <v>NZ</v>
      </c>
      <c r="AD851" s="1">
        <f>SEARCH(" ",Sheet7!A851,1)</f>
        <v>4</v>
      </c>
      <c r="AE851" s="1" t="str">
        <f>LEFT(Sheet7!A851,SEARCH(" ",Sheet7!A851,1)-1)</f>
        <v>JDP</v>
      </c>
      <c r="AF851" s="1" t="str">
        <f>MID(Sheet7!A851,SEARCH(" ",Sheet7!A851,1)+1,SEARCH("(",Sheet7!A851,1)-SEARCH(" ",Sheet7!A851,1)-2)</f>
        <v>Oram</v>
      </c>
      <c r="AG851" s="1">
        <f t="shared" si="157"/>
        <v>4</v>
      </c>
      <c r="AH851" s="1" t="str">
        <f t="shared" si="158"/>
        <v>ORAM</v>
      </c>
      <c r="AI851" s="1" t="str">
        <f t="shared" si="152"/>
        <v>JDP Oram belongs to New Zealand</v>
      </c>
    </row>
    <row r="852" spans="1:35" x14ac:dyDescent="0.3">
      <c r="A852" s="1">
        <v>851</v>
      </c>
      <c r="B852" s="2">
        <v>39112</v>
      </c>
      <c r="C852" t="s">
        <v>325</v>
      </c>
      <c r="D852" s="1">
        <v>116</v>
      </c>
      <c r="E852" s="1" t="s">
        <v>432</v>
      </c>
      <c r="F852" s="1">
        <v>204</v>
      </c>
      <c r="H852" s="1">
        <v>136</v>
      </c>
      <c r="I852" s="1">
        <v>10</v>
      </c>
      <c r="J852" s="1">
        <v>4</v>
      </c>
      <c r="K852" s="1">
        <v>85.29</v>
      </c>
      <c r="L852" s="1">
        <v>1</v>
      </c>
      <c r="M852" s="1" t="s">
        <v>442</v>
      </c>
      <c r="N852" s="1" t="s">
        <v>199</v>
      </c>
      <c r="O852" s="1">
        <f t="shared" si="148"/>
        <v>30</v>
      </c>
      <c r="P852" s="1">
        <f t="shared" si="149"/>
        <v>1</v>
      </c>
      <c r="Q852" s="1">
        <f t="shared" si="150"/>
        <v>2007</v>
      </c>
      <c r="R852" s="1">
        <f t="shared" si="151"/>
        <v>3</v>
      </c>
      <c r="S852" s="1" t="str">
        <f t="shared" si="153"/>
        <v>Slow</v>
      </c>
      <c r="T852" s="1" t="str">
        <f t="shared" si="154"/>
        <v>Ok</v>
      </c>
      <c r="U852" s="1" t="b">
        <f t="shared" si="155"/>
        <v>0</v>
      </c>
      <c r="V852" s="1">
        <f t="shared" si="156"/>
        <v>0</v>
      </c>
      <c r="W852" s="1" t="str">
        <f>VLOOKUP(K852,Master!$G$8:$H$12,2,1)</f>
        <v>Slow</v>
      </c>
      <c r="X852" s="1" t="str">
        <f>HLOOKUP(K852,Master!$F$3:$J$4,2,1)</f>
        <v>Slow</v>
      </c>
      <c r="Y852" s="1" t="s">
        <v>758</v>
      </c>
      <c r="Z852" s="1" t="s">
        <v>844</v>
      </c>
      <c r="AA852" s="1">
        <f>SEARCH("(",Sheet7!A852,1)</f>
        <v>9</v>
      </c>
      <c r="AB852" s="1">
        <f>SEARCH(")",Sheet7!A852,1)</f>
        <v>13</v>
      </c>
      <c r="AC852" s="1" t="str">
        <f>MID(Sheet7!A852,SEARCH("(",Sheet7!A852,1)+1,SEARCH(")",Sheet7!A852,1)-SEARCH("(",Sheet7!A852,1)-1)</f>
        <v>Ire</v>
      </c>
      <c r="AD852" s="1">
        <f>SEARCH(" ",Sheet7!A852,1)</f>
        <v>3</v>
      </c>
      <c r="AE852" s="1" t="str">
        <f>LEFT(Sheet7!A852,SEARCH(" ",Sheet7!A852,1)-1)</f>
        <v>JP</v>
      </c>
      <c r="AF852" s="1" t="str">
        <f>MID(Sheet7!A852,SEARCH(" ",Sheet7!A852,1)+1,SEARCH("(",Sheet7!A852,1)-SEARCH(" ",Sheet7!A852,1)-2)</f>
        <v>Bray</v>
      </c>
      <c r="AG852" s="1">
        <f t="shared" si="157"/>
        <v>4</v>
      </c>
      <c r="AH852" s="1" t="str">
        <f t="shared" si="158"/>
        <v>BRAY</v>
      </c>
      <c r="AI852" s="1" t="e">
        <f t="shared" si="152"/>
        <v>#N/A</v>
      </c>
    </row>
    <row r="853" spans="1:35" x14ac:dyDescent="0.3">
      <c r="A853" s="1">
        <v>852</v>
      </c>
      <c r="B853" s="2">
        <v>39112</v>
      </c>
      <c r="C853" t="s">
        <v>302</v>
      </c>
      <c r="D853" s="1">
        <v>100</v>
      </c>
      <c r="E853" s="1" t="s">
        <v>432</v>
      </c>
      <c r="F853" s="1">
        <v>110</v>
      </c>
      <c r="H853" s="1">
        <v>92</v>
      </c>
      <c r="I853" s="1">
        <v>7</v>
      </c>
      <c r="J853" s="1">
        <v>3</v>
      </c>
      <c r="K853" s="1">
        <v>108.69</v>
      </c>
      <c r="L853" s="1">
        <v>2</v>
      </c>
      <c r="M853" s="1" t="s">
        <v>25</v>
      </c>
      <c r="N853" s="1" t="s">
        <v>199</v>
      </c>
      <c r="O853" s="1">
        <f t="shared" si="148"/>
        <v>30</v>
      </c>
      <c r="P853" s="1">
        <f t="shared" si="149"/>
        <v>1</v>
      </c>
      <c r="Q853" s="1">
        <f t="shared" si="150"/>
        <v>2007</v>
      </c>
      <c r="R853" s="1">
        <f t="shared" si="151"/>
        <v>3</v>
      </c>
      <c r="S853" s="1" t="str">
        <f t="shared" si="153"/>
        <v>Ok</v>
      </c>
      <c r="T853" s="1" t="str">
        <f t="shared" si="154"/>
        <v>Ok</v>
      </c>
      <c r="U853" s="1" t="b">
        <f t="shared" si="155"/>
        <v>0</v>
      </c>
      <c r="V853" s="1">
        <f t="shared" si="156"/>
        <v>0</v>
      </c>
      <c r="W853" s="1" t="str">
        <f>VLOOKUP(K853,Master!$G$8:$H$12,2,1)</f>
        <v>Ok</v>
      </c>
      <c r="X853" s="1" t="str">
        <f>HLOOKUP(K853,Master!$F$3:$J$4,2,1)</f>
        <v>Ok</v>
      </c>
      <c r="Y853" s="1" t="s">
        <v>759</v>
      </c>
      <c r="Z853" s="1" t="s">
        <v>843</v>
      </c>
      <c r="AA853" s="1">
        <f>SEARCH("(",Sheet7!A853,1)</f>
        <v>14</v>
      </c>
      <c r="AB853" s="1">
        <f>SEARCH(")",Sheet7!A853,1)</f>
        <v>19</v>
      </c>
      <c r="AC853" s="1" t="str">
        <f>MID(Sheet7!A853,SEARCH("(",Sheet7!A853,1)+1,SEARCH(")",Sheet7!A853,1)-SEARCH("(",Sheet7!A853,1)-1)</f>
        <v>Scot</v>
      </c>
      <c r="AD853" s="1">
        <f>SEARCH(" ",Sheet7!A853,1)</f>
        <v>4</v>
      </c>
      <c r="AE853" s="1" t="str">
        <f>LEFT(Sheet7!A853,SEARCH(" ",Sheet7!A853,1)-1)</f>
        <v>NFI</v>
      </c>
      <c r="AF853" s="1" t="str">
        <f>MID(Sheet7!A853,SEARCH(" ",Sheet7!A853,1)+1,SEARCH("(",Sheet7!A853,1)-SEARCH(" ",Sheet7!A853,1)-2)</f>
        <v>McCallum</v>
      </c>
      <c r="AG853" s="1">
        <f t="shared" si="157"/>
        <v>8</v>
      </c>
      <c r="AH853" s="1" t="str">
        <f t="shared" si="158"/>
        <v>MCCALLUM</v>
      </c>
      <c r="AI853" s="1" t="e">
        <f t="shared" si="152"/>
        <v>#N/A</v>
      </c>
    </row>
    <row r="854" spans="1:35" x14ac:dyDescent="0.3">
      <c r="A854" s="1">
        <v>853</v>
      </c>
      <c r="B854" s="2">
        <v>39113</v>
      </c>
      <c r="C854" t="s">
        <v>180</v>
      </c>
      <c r="D854" s="1">
        <v>137</v>
      </c>
      <c r="E854" s="1" t="s">
        <v>430</v>
      </c>
      <c r="F854" s="1">
        <v>191</v>
      </c>
      <c r="H854" s="1">
        <v>172</v>
      </c>
      <c r="I854" s="1">
        <v>12</v>
      </c>
      <c r="J854" s="1">
        <v>1</v>
      </c>
      <c r="K854" s="1">
        <v>79.650000000000006</v>
      </c>
      <c r="L854" s="1">
        <v>2</v>
      </c>
      <c r="M854" s="1" t="s">
        <v>442</v>
      </c>
      <c r="N854" s="1" t="s">
        <v>248</v>
      </c>
      <c r="O854" s="1">
        <f t="shared" si="148"/>
        <v>31</v>
      </c>
      <c r="P854" s="1">
        <f t="shared" si="149"/>
        <v>1</v>
      </c>
      <c r="Q854" s="1">
        <f t="shared" si="150"/>
        <v>2007</v>
      </c>
      <c r="R854" s="1">
        <f t="shared" si="151"/>
        <v>4</v>
      </c>
      <c r="S854" s="1" t="str">
        <f t="shared" si="153"/>
        <v>Slow</v>
      </c>
      <c r="T854" s="1" t="str">
        <f t="shared" si="154"/>
        <v>Ok</v>
      </c>
      <c r="U854" s="1" t="b">
        <f t="shared" si="155"/>
        <v>0</v>
      </c>
      <c r="V854" s="1">
        <f t="shared" si="156"/>
        <v>0</v>
      </c>
      <c r="W854" s="1" t="str">
        <f>VLOOKUP(K854,Master!$G$8:$H$12,2,1)</f>
        <v>Slow</v>
      </c>
      <c r="X854" s="1" t="str">
        <f>HLOOKUP(K854,Master!$F$3:$J$4,2,1)</f>
        <v>Slow</v>
      </c>
      <c r="Y854" s="1" t="s">
        <v>760</v>
      </c>
      <c r="Z854" s="1" t="s">
        <v>839</v>
      </c>
      <c r="AA854" s="1">
        <f>SEARCH("(",Sheet7!A854,1)</f>
        <v>9</v>
      </c>
      <c r="AB854" s="1">
        <f>SEARCH(")",Sheet7!A854,1)</f>
        <v>13</v>
      </c>
      <c r="AC854" s="1" t="str">
        <f>MID(Sheet7!A854,SEARCH("(",Sheet7!A854,1)+1,SEARCH(")",Sheet7!A854,1)-SEARCH("(",Sheet7!A854,1)-1)</f>
        <v>Can</v>
      </c>
      <c r="AD854" s="1">
        <f>SEARCH(" ",Sheet7!A854,1)</f>
        <v>2</v>
      </c>
      <c r="AE854" s="1" t="str">
        <f>LEFT(Sheet7!A854,SEARCH(" ",Sheet7!A854,1)-1)</f>
        <v>A</v>
      </c>
      <c r="AF854" s="1" t="str">
        <f>MID(Sheet7!A854,SEARCH(" ",Sheet7!A854,1)+1,SEARCH("(",Sheet7!A854,1)-SEARCH(" ",Sheet7!A854,1)-2)</f>
        <v>Bagai</v>
      </c>
      <c r="AG854" s="1">
        <f t="shared" si="157"/>
        <v>5</v>
      </c>
      <c r="AH854" s="1" t="str">
        <f t="shared" si="158"/>
        <v>BAGAI</v>
      </c>
      <c r="AI854" s="1" t="e">
        <f t="shared" si="152"/>
        <v>#N/A</v>
      </c>
    </row>
    <row r="855" spans="1:35" x14ac:dyDescent="0.3">
      <c r="A855" s="1">
        <v>854</v>
      </c>
      <c r="B855" s="2">
        <v>39113</v>
      </c>
      <c r="C855" t="s">
        <v>193</v>
      </c>
      <c r="D855" s="1">
        <v>112</v>
      </c>
      <c r="E855" s="1" t="s">
        <v>430</v>
      </c>
      <c r="F855" s="1">
        <v>204</v>
      </c>
      <c r="H855" s="1">
        <v>142</v>
      </c>
      <c r="I855" s="1">
        <v>9</v>
      </c>
      <c r="J855" s="1">
        <v>0</v>
      </c>
      <c r="K855" s="1">
        <v>78.87</v>
      </c>
      <c r="L855" s="1">
        <v>2</v>
      </c>
      <c r="M855" s="1" t="s">
        <v>444</v>
      </c>
      <c r="N855" s="1" t="s">
        <v>300</v>
      </c>
      <c r="O855" s="1">
        <f t="shared" si="148"/>
        <v>31</v>
      </c>
      <c r="P855" s="1">
        <f t="shared" si="149"/>
        <v>1</v>
      </c>
      <c r="Q855" s="1">
        <f t="shared" si="150"/>
        <v>2007</v>
      </c>
      <c r="R855" s="1">
        <f t="shared" si="151"/>
        <v>4</v>
      </c>
      <c r="S855" s="1" t="str">
        <f t="shared" si="153"/>
        <v>Slow</v>
      </c>
      <c r="T855" s="1" t="str">
        <f t="shared" si="154"/>
        <v>Ok</v>
      </c>
      <c r="U855" s="1" t="b">
        <f t="shared" si="155"/>
        <v>0</v>
      </c>
      <c r="V855" s="1">
        <f t="shared" si="156"/>
        <v>0</v>
      </c>
      <c r="W855" s="1" t="str">
        <f>VLOOKUP(K855,Master!$G$8:$H$12,2,1)</f>
        <v>Slow</v>
      </c>
      <c r="X855" s="1" t="str">
        <f>HLOOKUP(K855,Master!$F$3:$J$4,2,1)</f>
        <v>Slow</v>
      </c>
      <c r="Y855" s="1" t="s">
        <v>761</v>
      </c>
      <c r="Z855" s="1" t="s">
        <v>844</v>
      </c>
      <c r="AA855" s="1">
        <f>SEARCH("(",Sheet7!A855,1)</f>
        <v>17</v>
      </c>
      <c r="AB855" s="1">
        <f>SEARCH(")",Sheet7!A855,1)</f>
        <v>21</v>
      </c>
      <c r="AC855" s="1" t="str">
        <f>MID(Sheet7!A855,SEARCH("(",Sheet7!A855,1)+1,SEARCH(")",Sheet7!A855,1)-SEARCH("(",Sheet7!A855,1)-1)</f>
        <v>Ire</v>
      </c>
      <c r="AD855" s="1">
        <f>SEARCH(" ",Sheet7!A855,1)</f>
        <v>4</v>
      </c>
      <c r="AE855" s="1" t="str">
        <f>LEFT(Sheet7!A855,SEARCH(" ",Sheet7!A855,1)-1)</f>
        <v>WTS</v>
      </c>
      <c r="AF855" s="1" t="str">
        <f>MID(Sheet7!A855,SEARCH(" ",Sheet7!A855,1)+1,SEARCH("(",Sheet7!A855,1)-SEARCH(" ",Sheet7!A855,1)-2)</f>
        <v>Porterfield</v>
      </c>
      <c r="AG855" s="1">
        <f t="shared" si="157"/>
        <v>11</v>
      </c>
      <c r="AH855" s="1" t="str">
        <f t="shared" si="158"/>
        <v>PORTERFIELD</v>
      </c>
      <c r="AI855" s="1" t="e">
        <f t="shared" si="152"/>
        <v>#N/A</v>
      </c>
    </row>
    <row r="856" spans="1:35" x14ac:dyDescent="0.3">
      <c r="A856" s="1">
        <v>855</v>
      </c>
      <c r="B856" s="2">
        <v>39113</v>
      </c>
      <c r="C856" t="s">
        <v>60</v>
      </c>
      <c r="D856" s="1">
        <v>100</v>
      </c>
      <c r="E856" s="1" t="s">
        <v>430</v>
      </c>
      <c r="F856" s="1">
        <v>110</v>
      </c>
      <c r="H856" s="1">
        <v>76</v>
      </c>
      <c r="I856" s="1">
        <v>10</v>
      </c>
      <c r="J856" s="1">
        <v>1</v>
      </c>
      <c r="K856" s="1">
        <v>131.57</v>
      </c>
      <c r="L856" s="1">
        <v>1</v>
      </c>
      <c r="M856" s="1" t="s">
        <v>11</v>
      </c>
      <c r="N856" s="1" t="s">
        <v>284</v>
      </c>
      <c r="O856" s="1">
        <f t="shared" si="148"/>
        <v>31</v>
      </c>
      <c r="P856" s="1">
        <f t="shared" si="149"/>
        <v>1</v>
      </c>
      <c r="Q856" s="1">
        <f t="shared" si="150"/>
        <v>2007</v>
      </c>
      <c r="R856" s="1">
        <f t="shared" si="151"/>
        <v>4</v>
      </c>
      <c r="S856" s="1" t="str">
        <f t="shared" si="153"/>
        <v>Ok</v>
      </c>
      <c r="T856" s="1" t="str">
        <f t="shared" si="154"/>
        <v>Ok</v>
      </c>
      <c r="U856" s="1" t="b">
        <f t="shared" si="155"/>
        <v>0</v>
      </c>
      <c r="V856" s="1">
        <f t="shared" si="156"/>
        <v>0</v>
      </c>
      <c r="W856" s="1" t="str">
        <f>VLOOKUP(K856,Master!$G$8:$H$12,2,1)</f>
        <v>Ok</v>
      </c>
      <c r="X856" s="1" t="str">
        <f>HLOOKUP(K856,Master!$F$3:$J$4,2,1)</f>
        <v>Ok</v>
      </c>
      <c r="Y856" s="1" t="s">
        <v>635</v>
      </c>
      <c r="Z856" s="1" t="s">
        <v>4</v>
      </c>
      <c r="AA856" s="1">
        <f>SEARCH("(",Sheet7!A856,1)</f>
        <v>14</v>
      </c>
      <c r="AB856" s="1">
        <f>SEARCH(")",Sheet7!A856,1)</f>
        <v>20</v>
      </c>
      <c r="AC856" s="1" t="str">
        <f>MID(Sheet7!A856,SEARCH("(",Sheet7!A856,1)+1,SEARCH(")",Sheet7!A856,1)-SEARCH("(",Sheet7!A856,1)-1)</f>
        <v>India</v>
      </c>
      <c r="AD856" s="1">
        <f>SEARCH(" ",Sheet7!A856,1)</f>
        <v>3</v>
      </c>
      <c r="AE856" s="1" t="str">
        <f>LEFT(Sheet7!A856,SEARCH(" ",Sheet7!A856,1)-1)</f>
        <v>SR</v>
      </c>
      <c r="AF856" s="1" t="str">
        <f>MID(Sheet7!A856,SEARCH(" ",Sheet7!A856,1)+1,SEARCH("(",Sheet7!A856,1)-SEARCH(" ",Sheet7!A856,1)-2)</f>
        <v>Tendulkar</v>
      </c>
      <c r="AG856" s="1">
        <f t="shared" si="157"/>
        <v>9</v>
      </c>
      <c r="AH856" s="1" t="str">
        <f t="shared" si="158"/>
        <v>TENDULKAR</v>
      </c>
      <c r="AI856" s="1" t="e">
        <f t="shared" si="152"/>
        <v>#N/A</v>
      </c>
    </row>
    <row r="857" spans="1:35" x14ac:dyDescent="0.3">
      <c r="A857" s="1">
        <v>856</v>
      </c>
      <c r="B857" s="2">
        <v>39115</v>
      </c>
      <c r="C857" t="s">
        <v>247</v>
      </c>
      <c r="D857" s="1">
        <v>142</v>
      </c>
      <c r="E857" s="1" t="s">
        <v>432</v>
      </c>
      <c r="F857" s="1">
        <v>128</v>
      </c>
      <c r="H857" s="1">
        <v>125</v>
      </c>
      <c r="I857" s="1">
        <v>10</v>
      </c>
      <c r="J857" s="1">
        <v>6</v>
      </c>
      <c r="K857" s="1">
        <v>113.6</v>
      </c>
      <c r="L857" s="1">
        <v>1</v>
      </c>
      <c r="M857" s="1" t="s">
        <v>434</v>
      </c>
      <c r="N857" s="1" t="s">
        <v>248</v>
      </c>
      <c r="O857" s="1">
        <f t="shared" si="148"/>
        <v>2</v>
      </c>
      <c r="P857" s="1">
        <f t="shared" si="149"/>
        <v>2</v>
      </c>
      <c r="Q857" s="1">
        <f t="shared" si="150"/>
        <v>2007</v>
      </c>
      <c r="R857" s="1">
        <f t="shared" si="151"/>
        <v>6</v>
      </c>
      <c r="S857" s="1" t="str">
        <f t="shared" si="153"/>
        <v>Ok</v>
      </c>
      <c r="T857" s="1" t="str">
        <f t="shared" si="154"/>
        <v>Ok</v>
      </c>
      <c r="U857" s="1" t="b">
        <f t="shared" si="155"/>
        <v>0</v>
      </c>
      <c r="V857" s="1">
        <f t="shared" si="156"/>
        <v>0</v>
      </c>
      <c r="W857" s="1" t="str">
        <f>VLOOKUP(K857,Master!$G$8:$H$12,2,1)</f>
        <v>Ok</v>
      </c>
      <c r="X857" s="1" t="str">
        <f>HLOOKUP(K857,Master!$F$3:$J$4,2,1)</f>
        <v>Ok</v>
      </c>
      <c r="Y857" s="1" t="s">
        <v>762</v>
      </c>
      <c r="Z857" s="1" t="s">
        <v>844</v>
      </c>
      <c r="AA857" s="1">
        <f>SEARCH("(",Sheet7!A857,1)</f>
        <v>12</v>
      </c>
      <c r="AB857" s="1">
        <f>SEARCH(")",Sheet7!A857,1)</f>
        <v>16</v>
      </c>
      <c r="AC857" s="1" t="str">
        <f>MID(Sheet7!A857,SEARCH("(",Sheet7!A857,1)+1,SEARCH(")",Sheet7!A857,1)-SEARCH("(",Sheet7!A857,1)-1)</f>
        <v>Ire</v>
      </c>
      <c r="AD857" s="1">
        <f>SEARCH(" ",Sheet7!A857,1)</f>
        <v>3</v>
      </c>
      <c r="AE857" s="1" t="str">
        <f>LEFT(Sheet7!A857,SEARCH(" ",Sheet7!A857,1)-1)</f>
        <v>KJ</v>
      </c>
      <c r="AF857" s="1" t="str">
        <f>MID(Sheet7!A857,SEARCH(" ",Sheet7!A857,1)+1,SEARCH("(",Sheet7!A857,1)-SEARCH(" ",Sheet7!A857,1)-2)</f>
        <v>O'Brien</v>
      </c>
      <c r="AG857" s="1">
        <f t="shared" si="157"/>
        <v>7</v>
      </c>
      <c r="AH857" s="1" t="str">
        <f t="shared" si="158"/>
        <v>O'BRIEN</v>
      </c>
      <c r="AI857" s="1" t="e">
        <f t="shared" si="152"/>
        <v>#N/A</v>
      </c>
    </row>
    <row r="858" spans="1:35" x14ac:dyDescent="0.3">
      <c r="A858" s="1">
        <v>857</v>
      </c>
      <c r="B858" s="2">
        <v>39115</v>
      </c>
      <c r="C858" t="s">
        <v>380</v>
      </c>
      <c r="D858" s="1">
        <v>107</v>
      </c>
      <c r="E858" s="1" t="s">
        <v>432</v>
      </c>
      <c r="F858" s="1">
        <v>201</v>
      </c>
      <c r="H858" s="1">
        <v>142</v>
      </c>
      <c r="I858" s="1">
        <v>10</v>
      </c>
      <c r="J858" s="1">
        <v>0</v>
      </c>
      <c r="K858" s="1">
        <v>75.349999999999994</v>
      </c>
      <c r="L858" s="1">
        <v>1</v>
      </c>
      <c r="M858" s="1" t="s">
        <v>18</v>
      </c>
      <c r="N858" s="1" t="s">
        <v>56</v>
      </c>
      <c r="O858" s="1">
        <f t="shared" si="148"/>
        <v>2</v>
      </c>
      <c r="P858" s="1">
        <f t="shared" si="149"/>
        <v>2</v>
      </c>
      <c r="Q858" s="1">
        <f t="shared" si="150"/>
        <v>2007</v>
      </c>
      <c r="R858" s="1">
        <f t="shared" si="151"/>
        <v>6</v>
      </c>
      <c r="S858" s="1" t="str">
        <f t="shared" si="153"/>
        <v>Slow</v>
      </c>
      <c r="T858" s="1" t="str">
        <f t="shared" si="154"/>
        <v>Ok</v>
      </c>
      <c r="U858" s="1" t="b">
        <f t="shared" si="155"/>
        <v>0</v>
      </c>
      <c r="V858" s="1">
        <f t="shared" si="156"/>
        <v>0</v>
      </c>
      <c r="W858" s="1" t="str">
        <f>VLOOKUP(K858,Master!$G$8:$H$12,2,1)</f>
        <v>Slow</v>
      </c>
      <c r="X858" s="1" t="str">
        <f>HLOOKUP(K858,Master!$F$3:$J$4,2,1)</f>
        <v>Slow</v>
      </c>
      <c r="Y858" s="1" t="s">
        <v>763</v>
      </c>
      <c r="Z858" s="1" t="s">
        <v>830</v>
      </c>
      <c r="AA858" s="1">
        <f>SEARCH("(",Sheet7!A858,1)</f>
        <v>10</v>
      </c>
      <c r="AB858" s="1">
        <f>SEARCH(")",Sheet7!A858,1)</f>
        <v>14</v>
      </c>
      <c r="AC858" s="1" t="str">
        <f>MID(Sheet7!A858,SEARCH("(",Sheet7!A858,1)+1,SEARCH(")",Sheet7!A858,1)-SEARCH("(",Sheet7!A858,1)-1)</f>
        <v>Eng</v>
      </c>
      <c r="AD858" s="1">
        <f>SEARCH(" ",Sheet7!A858,1)</f>
        <v>3</v>
      </c>
      <c r="AE858" s="1" t="str">
        <f>LEFT(Sheet7!A858,SEARCH(" ",Sheet7!A858,1)-1)</f>
        <v>EC</v>
      </c>
      <c r="AF858" s="1" t="str">
        <f>MID(Sheet7!A858,SEARCH(" ",Sheet7!A858,1)+1,SEARCH("(",Sheet7!A858,1)-SEARCH(" ",Sheet7!A858,1)-2)</f>
        <v>Joyce</v>
      </c>
      <c r="AG858" s="1">
        <f t="shared" si="157"/>
        <v>5</v>
      </c>
      <c r="AH858" s="1" t="str">
        <f t="shared" si="158"/>
        <v>JOYCE</v>
      </c>
      <c r="AI858" s="1" t="str">
        <f t="shared" si="152"/>
        <v>EC Joyce belongs to England</v>
      </c>
    </row>
    <row r="859" spans="1:35" x14ac:dyDescent="0.3">
      <c r="A859" s="1">
        <v>858</v>
      </c>
      <c r="B859" s="2">
        <v>39115</v>
      </c>
      <c r="C859" t="s">
        <v>193</v>
      </c>
      <c r="D859" s="1">
        <v>104</v>
      </c>
      <c r="E859" s="1" t="s">
        <v>430</v>
      </c>
      <c r="F859" s="1">
        <v>201</v>
      </c>
      <c r="H859" s="1">
        <v>129</v>
      </c>
      <c r="I859" s="1">
        <v>5</v>
      </c>
      <c r="J859" s="1">
        <v>0</v>
      </c>
      <c r="K859" s="1">
        <v>80.62</v>
      </c>
      <c r="L859" s="1">
        <v>1</v>
      </c>
      <c r="M859" s="1" t="s">
        <v>434</v>
      </c>
      <c r="N859" s="1" t="s">
        <v>248</v>
      </c>
      <c r="O859" s="1">
        <f t="shared" si="148"/>
        <v>2</v>
      </c>
      <c r="P859" s="1">
        <f t="shared" si="149"/>
        <v>2</v>
      </c>
      <c r="Q859" s="1">
        <f t="shared" si="150"/>
        <v>2007</v>
      </c>
      <c r="R859" s="1">
        <f t="shared" si="151"/>
        <v>6</v>
      </c>
      <c r="S859" s="1" t="str">
        <f t="shared" si="153"/>
        <v>Slow</v>
      </c>
      <c r="T859" s="1" t="str">
        <f t="shared" si="154"/>
        <v>Ok</v>
      </c>
      <c r="U859" s="1" t="b">
        <f t="shared" si="155"/>
        <v>0</v>
      </c>
      <c r="V859" s="1">
        <f t="shared" si="156"/>
        <v>0</v>
      </c>
      <c r="W859" s="1" t="str">
        <f>VLOOKUP(K859,Master!$G$8:$H$12,2,1)</f>
        <v>Slow</v>
      </c>
      <c r="X859" s="1" t="str">
        <f>HLOOKUP(K859,Master!$F$3:$J$4,2,1)</f>
        <v>Slow</v>
      </c>
      <c r="Y859" s="1" t="s">
        <v>761</v>
      </c>
      <c r="Z859" s="1" t="s">
        <v>844</v>
      </c>
      <c r="AA859" s="1">
        <f>SEARCH("(",Sheet7!A859,1)</f>
        <v>17</v>
      </c>
      <c r="AB859" s="1">
        <f>SEARCH(")",Sheet7!A859,1)</f>
        <v>21</v>
      </c>
      <c r="AC859" s="1" t="str">
        <f>MID(Sheet7!A859,SEARCH("(",Sheet7!A859,1)+1,SEARCH(")",Sheet7!A859,1)-SEARCH("(",Sheet7!A859,1)-1)</f>
        <v>Ire</v>
      </c>
      <c r="AD859" s="1">
        <f>SEARCH(" ",Sheet7!A859,1)</f>
        <v>4</v>
      </c>
      <c r="AE859" s="1" t="str">
        <f>LEFT(Sheet7!A859,SEARCH(" ",Sheet7!A859,1)-1)</f>
        <v>WTS</v>
      </c>
      <c r="AF859" s="1" t="str">
        <f>MID(Sheet7!A859,SEARCH(" ",Sheet7!A859,1)+1,SEARCH("(",Sheet7!A859,1)-SEARCH(" ",Sheet7!A859,1)-2)</f>
        <v>Porterfield</v>
      </c>
      <c r="AG859" s="1">
        <f t="shared" si="157"/>
        <v>11</v>
      </c>
      <c r="AH859" s="1" t="str">
        <f t="shared" si="158"/>
        <v>PORTERFIELD</v>
      </c>
      <c r="AI859" s="1" t="e">
        <f t="shared" si="152"/>
        <v>#N/A</v>
      </c>
    </row>
    <row r="860" spans="1:35" x14ac:dyDescent="0.3">
      <c r="A860" s="1">
        <v>859</v>
      </c>
      <c r="B860" s="2">
        <v>39117</v>
      </c>
      <c r="C860" t="s">
        <v>180</v>
      </c>
      <c r="D860" s="1">
        <v>122</v>
      </c>
      <c r="E860" s="1" t="s">
        <v>432</v>
      </c>
      <c r="F860" s="1">
        <v>176</v>
      </c>
      <c r="H860" s="1">
        <v>132</v>
      </c>
      <c r="I860" s="1">
        <v>10</v>
      </c>
      <c r="J860" s="1">
        <v>0</v>
      </c>
      <c r="K860" s="1">
        <v>92.42</v>
      </c>
      <c r="L860" s="1">
        <v>2</v>
      </c>
      <c r="M860" s="1" t="s">
        <v>25</v>
      </c>
      <c r="N860" s="1" t="s">
        <v>300</v>
      </c>
      <c r="O860" s="1">
        <f t="shared" si="148"/>
        <v>4</v>
      </c>
      <c r="P860" s="1">
        <f t="shared" si="149"/>
        <v>2</v>
      </c>
      <c r="Q860" s="1">
        <f t="shared" si="150"/>
        <v>2007</v>
      </c>
      <c r="R860" s="1">
        <f t="shared" si="151"/>
        <v>1</v>
      </c>
      <c r="S860" s="1" t="str">
        <f t="shared" si="153"/>
        <v>Slow</v>
      </c>
      <c r="T860" s="1" t="str">
        <f t="shared" si="154"/>
        <v>Ok</v>
      </c>
      <c r="U860" s="1" t="b">
        <f t="shared" si="155"/>
        <v>0</v>
      </c>
      <c r="V860" s="1">
        <f t="shared" si="156"/>
        <v>0</v>
      </c>
      <c r="W860" s="1" t="str">
        <f>VLOOKUP(K860,Master!$G$8:$H$12,2,1)</f>
        <v>Slow</v>
      </c>
      <c r="X860" s="1" t="str">
        <f>HLOOKUP(K860,Master!$F$3:$J$4,2,1)</f>
        <v>Slow</v>
      </c>
      <c r="Y860" s="1" t="s">
        <v>760</v>
      </c>
      <c r="Z860" s="1" t="s">
        <v>839</v>
      </c>
      <c r="AA860" s="1">
        <f>SEARCH("(",Sheet7!A860,1)</f>
        <v>9</v>
      </c>
      <c r="AB860" s="1">
        <f>SEARCH(")",Sheet7!A860,1)</f>
        <v>13</v>
      </c>
      <c r="AC860" s="1" t="str">
        <f>MID(Sheet7!A860,SEARCH("(",Sheet7!A860,1)+1,SEARCH(")",Sheet7!A860,1)-SEARCH("(",Sheet7!A860,1)-1)</f>
        <v>Can</v>
      </c>
      <c r="AD860" s="1">
        <f>SEARCH(" ",Sheet7!A860,1)</f>
        <v>2</v>
      </c>
      <c r="AE860" s="1" t="str">
        <f>LEFT(Sheet7!A860,SEARCH(" ",Sheet7!A860,1)-1)</f>
        <v>A</v>
      </c>
      <c r="AF860" s="1" t="str">
        <f>MID(Sheet7!A860,SEARCH(" ",Sheet7!A860,1)+1,SEARCH("(",Sheet7!A860,1)-SEARCH(" ",Sheet7!A860,1)-2)</f>
        <v>Bagai</v>
      </c>
      <c r="AG860" s="1">
        <f t="shared" si="157"/>
        <v>5</v>
      </c>
      <c r="AH860" s="1" t="str">
        <f t="shared" si="158"/>
        <v>BAGAI</v>
      </c>
      <c r="AI860" s="1" t="e">
        <f t="shared" si="152"/>
        <v>#N/A</v>
      </c>
    </row>
    <row r="861" spans="1:35" x14ac:dyDescent="0.3">
      <c r="A861" s="1">
        <v>860</v>
      </c>
      <c r="B861" s="2">
        <v>39117</v>
      </c>
      <c r="C861" t="s">
        <v>331</v>
      </c>
      <c r="D861" s="1">
        <v>115</v>
      </c>
      <c r="E861" s="1" t="s">
        <v>432</v>
      </c>
      <c r="F861" s="1">
        <v>154</v>
      </c>
      <c r="H861" s="1">
        <v>106</v>
      </c>
      <c r="I861" s="1">
        <v>10</v>
      </c>
      <c r="J861" s="1">
        <v>2</v>
      </c>
      <c r="K861" s="1">
        <v>108.49</v>
      </c>
      <c r="L861" s="1">
        <v>1</v>
      </c>
      <c r="M861" s="1" t="s">
        <v>435</v>
      </c>
      <c r="N861" s="1" t="s">
        <v>300</v>
      </c>
      <c r="O861" s="1">
        <f t="shared" si="148"/>
        <v>4</v>
      </c>
      <c r="P861" s="1">
        <f t="shared" si="149"/>
        <v>2</v>
      </c>
      <c r="Q861" s="1">
        <f t="shared" si="150"/>
        <v>2007</v>
      </c>
      <c r="R861" s="1">
        <f t="shared" si="151"/>
        <v>1</v>
      </c>
      <c r="S861" s="1" t="str">
        <f t="shared" si="153"/>
        <v>Ok</v>
      </c>
      <c r="T861" s="1" t="str">
        <f t="shared" si="154"/>
        <v>Ok</v>
      </c>
      <c r="U861" s="1" t="b">
        <f t="shared" si="155"/>
        <v>0</v>
      </c>
      <c r="V861" s="1">
        <f t="shared" si="156"/>
        <v>0</v>
      </c>
      <c r="W861" s="1" t="str">
        <f>VLOOKUP(K861,Master!$G$8:$H$12,2,1)</f>
        <v>Ok</v>
      </c>
      <c r="X861" s="1" t="str">
        <f>HLOOKUP(K861,Master!$F$3:$J$4,2,1)</f>
        <v>Ok</v>
      </c>
      <c r="Y861" s="1" t="s">
        <v>764</v>
      </c>
      <c r="Z861" s="1" t="s">
        <v>844</v>
      </c>
      <c r="AA861" s="1">
        <f>SEARCH("(",Sheet7!A861,1)</f>
        <v>12</v>
      </c>
      <c r="AB861" s="1">
        <f>SEARCH(")",Sheet7!A861,1)</f>
        <v>16</v>
      </c>
      <c r="AC861" s="1" t="str">
        <f>MID(Sheet7!A861,SEARCH("(",Sheet7!A861,1)+1,SEARCH(")",Sheet7!A861,1)-SEARCH("(",Sheet7!A861,1)-1)</f>
        <v>Ire</v>
      </c>
      <c r="AD861" s="1">
        <f>SEARCH(" ",Sheet7!A861,1)</f>
        <v>4</v>
      </c>
      <c r="AE861" s="1" t="str">
        <f>LEFT(Sheet7!A861,SEARCH(" ",Sheet7!A861,1)-1)</f>
        <v>EJG</v>
      </c>
      <c r="AF861" s="1" t="str">
        <f>MID(Sheet7!A861,SEARCH(" ",Sheet7!A861,1)+1,SEARCH("(",Sheet7!A861,1)-SEARCH(" ",Sheet7!A861,1)-2)</f>
        <v>Morgan</v>
      </c>
      <c r="AG861" s="1">
        <f t="shared" si="157"/>
        <v>6</v>
      </c>
      <c r="AH861" s="1" t="str">
        <f t="shared" si="158"/>
        <v>MORGAN</v>
      </c>
      <c r="AI861" s="1" t="e">
        <f t="shared" si="152"/>
        <v>#N/A</v>
      </c>
    </row>
    <row r="862" spans="1:35" x14ac:dyDescent="0.3">
      <c r="A862" s="1">
        <v>861</v>
      </c>
      <c r="B862" s="2">
        <v>39117</v>
      </c>
      <c r="C862" t="s">
        <v>311</v>
      </c>
      <c r="D862" s="1">
        <v>109</v>
      </c>
      <c r="E862" s="1" t="s">
        <v>430</v>
      </c>
      <c r="F862" s="1">
        <v>116</v>
      </c>
      <c r="H862" s="1">
        <v>125</v>
      </c>
      <c r="I862" s="1">
        <v>9</v>
      </c>
      <c r="J862" s="1">
        <v>0</v>
      </c>
      <c r="K862" s="1">
        <v>87.2</v>
      </c>
      <c r="L862" s="1">
        <v>2</v>
      </c>
      <c r="M862" s="1" t="s">
        <v>444</v>
      </c>
      <c r="N862" s="1" t="s">
        <v>248</v>
      </c>
      <c r="O862" s="1">
        <f t="shared" si="148"/>
        <v>4</v>
      </c>
      <c r="P862" s="1">
        <f t="shared" si="149"/>
        <v>2</v>
      </c>
      <c r="Q862" s="1">
        <f t="shared" si="150"/>
        <v>2007</v>
      </c>
      <c r="R862" s="1">
        <f t="shared" si="151"/>
        <v>1</v>
      </c>
      <c r="S862" s="1" t="str">
        <f t="shared" si="153"/>
        <v>Slow</v>
      </c>
      <c r="T862" s="1" t="str">
        <f t="shared" si="154"/>
        <v>Ok</v>
      </c>
      <c r="U862" s="1" t="b">
        <f t="shared" si="155"/>
        <v>0</v>
      </c>
      <c r="V862" s="1">
        <f t="shared" si="156"/>
        <v>0</v>
      </c>
      <c r="W862" s="1" t="str">
        <f>VLOOKUP(K862,Master!$G$8:$H$12,2,1)</f>
        <v>Slow</v>
      </c>
      <c r="X862" s="1" t="str">
        <f>HLOOKUP(K862,Master!$F$3:$J$4,2,1)</f>
        <v>Slow</v>
      </c>
      <c r="Y862" s="1" t="s">
        <v>765</v>
      </c>
      <c r="Z862" s="1" t="s">
        <v>840</v>
      </c>
      <c r="AA862" s="1">
        <f>SEARCH("(",Sheet7!A862,1)</f>
        <v>18</v>
      </c>
      <c r="AB862" s="1">
        <f>SEARCH(")",Sheet7!A862,1)</f>
        <v>23</v>
      </c>
      <c r="AC862" s="1" t="str">
        <f>MID(Sheet7!A862,SEARCH("(",Sheet7!A862,1)+1,SEARCH(")",Sheet7!A862,1)-SEARCH("(",Sheet7!A862,1)-1)</f>
        <v>Neth</v>
      </c>
      <c r="AD862" s="1">
        <f>SEARCH(" ",Sheet7!A862,1)</f>
        <v>3</v>
      </c>
      <c r="AE862" s="1" t="str">
        <f>LEFT(Sheet7!A862,SEARCH(" ",Sheet7!A862,1)-1)</f>
        <v>RN</v>
      </c>
      <c r="AF862" s="1" t="str">
        <f>MID(Sheet7!A862,SEARCH(" ",Sheet7!A862,1)+1,SEARCH("(",Sheet7!A862,1)-SEARCH(" ",Sheet7!A862,1)-2)</f>
        <v>ten Doeschate</v>
      </c>
      <c r="AG862" s="1">
        <f t="shared" si="157"/>
        <v>13</v>
      </c>
      <c r="AH862" s="1" t="str">
        <f t="shared" si="158"/>
        <v>TEN DOESCHATE</v>
      </c>
      <c r="AI862" s="1" t="e">
        <f t="shared" si="152"/>
        <v>#N/A</v>
      </c>
    </row>
    <row r="863" spans="1:35" x14ac:dyDescent="0.3">
      <c r="A863" s="1">
        <v>862</v>
      </c>
      <c r="B863" s="2">
        <v>39117</v>
      </c>
      <c r="C863" t="s">
        <v>225</v>
      </c>
      <c r="D863" s="1">
        <v>104</v>
      </c>
      <c r="E863" s="1" t="s">
        <v>432</v>
      </c>
      <c r="F863" s="1">
        <v>171</v>
      </c>
      <c r="H863" s="1">
        <v>113</v>
      </c>
      <c r="I863" s="1">
        <v>6</v>
      </c>
      <c r="J863" s="1">
        <v>1</v>
      </c>
      <c r="K863" s="1">
        <v>92.03</v>
      </c>
      <c r="L863" s="1">
        <v>2</v>
      </c>
      <c r="M863" s="1" t="s">
        <v>31</v>
      </c>
      <c r="N863" s="1" t="s">
        <v>29</v>
      </c>
      <c r="O863" s="1">
        <f t="shared" si="148"/>
        <v>4</v>
      </c>
      <c r="P863" s="1">
        <f t="shared" si="149"/>
        <v>2</v>
      </c>
      <c r="Q863" s="1">
        <f t="shared" si="150"/>
        <v>2007</v>
      </c>
      <c r="R863" s="1">
        <f t="shared" si="151"/>
        <v>1</v>
      </c>
      <c r="S863" s="1" t="str">
        <f t="shared" si="153"/>
        <v>Slow</v>
      </c>
      <c r="T863" s="1" t="str">
        <f t="shared" si="154"/>
        <v>Ok</v>
      </c>
      <c r="U863" s="1" t="b">
        <f t="shared" si="155"/>
        <v>0</v>
      </c>
      <c r="V863" s="1">
        <f t="shared" si="156"/>
        <v>0</v>
      </c>
      <c r="W863" s="1" t="str">
        <f>VLOOKUP(K863,Master!$G$8:$H$12,2,1)</f>
        <v>Slow</v>
      </c>
      <c r="X863" s="1" t="str">
        <f>HLOOKUP(K863,Master!$F$3:$J$4,2,1)</f>
        <v>Slow</v>
      </c>
      <c r="Y863" s="1" t="s">
        <v>650</v>
      </c>
      <c r="Z863" s="1" t="s">
        <v>834</v>
      </c>
      <c r="AA863" s="1">
        <f>SEARCH("(",Sheet7!A863,1)</f>
        <v>12</v>
      </c>
      <c r="AB863" s="1">
        <f>SEARCH(")",Sheet7!A863,1)</f>
        <v>16</v>
      </c>
      <c r="AC863" s="1" t="str">
        <f>MID(Sheet7!A863,SEARCH("(",Sheet7!A863,1)+1,SEARCH(")",Sheet7!A863,1)-SEARCH("(",Sheet7!A863,1)-1)</f>
        <v>Aus</v>
      </c>
      <c r="AD863" s="1">
        <f>SEARCH(" ",Sheet7!A863,1)</f>
        <v>3</v>
      </c>
      <c r="AE863" s="1" t="str">
        <f>LEFT(Sheet7!A863,SEARCH(" ",Sheet7!A863,1)-1)</f>
        <v>RT</v>
      </c>
      <c r="AF863" s="1" t="str">
        <f>MID(Sheet7!A863,SEARCH(" ",Sheet7!A863,1)+1,SEARCH("(",Sheet7!A863,1)-SEARCH(" ",Sheet7!A863,1)-2)</f>
        <v>Ponting</v>
      </c>
      <c r="AG863" s="1">
        <f t="shared" si="157"/>
        <v>7</v>
      </c>
      <c r="AH863" s="1" t="str">
        <f t="shared" si="158"/>
        <v>PONTING</v>
      </c>
      <c r="AI863" s="1" t="str">
        <f t="shared" si="152"/>
        <v>RT Ponting belongs to Australia</v>
      </c>
    </row>
    <row r="864" spans="1:35" x14ac:dyDescent="0.3">
      <c r="A864" s="1">
        <v>863</v>
      </c>
      <c r="B864" s="2">
        <v>39118</v>
      </c>
      <c r="C864" t="s">
        <v>400</v>
      </c>
      <c r="D864" s="1">
        <v>104</v>
      </c>
      <c r="E864" s="1" t="s">
        <v>432</v>
      </c>
      <c r="F864" s="1">
        <v>136</v>
      </c>
      <c r="H864" s="1">
        <v>82</v>
      </c>
      <c r="I864" s="1">
        <v>12</v>
      </c>
      <c r="J864" s="1">
        <v>3</v>
      </c>
      <c r="K864" s="1">
        <v>126.82</v>
      </c>
      <c r="L864" s="1">
        <v>1</v>
      </c>
      <c r="M864" s="1" t="s">
        <v>25</v>
      </c>
      <c r="N864" s="1" t="s">
        <v>199</v>
      </c>
      <c r="O864" s="1">
        <f t="shared" si="148"/>
        <v>5</v>
      </c>
      <c r="P864" s="1">
        <f t="shared" si="149"/>
        <v>2</v>
      </c>
      <c r="Q864" s="1">
        <f t="shared" si="150"/>
        <v>2007</v>
      </c>
      <c r="R864" s="1">
        <f t="shared" si="151"/>
        <v>2</v>
      </c>
      <c r="S864" s="1" t="str">
        <f t="shared" si="153"/>
        <v>Ok</v>
      </c>
      <c r="T864" s="1" t="str">
        <f t="shared" si="154"/>
        <v>Ok</v>
      </c>
      <c r="U864" s="1" t="b">
        <f t="shared" si="155"/>
        <v>0</v>
      </c>
      <c r="V864" s="1">
        <f t="shared" si="156"/>
        <v>0</v>
      </c>
      <c r="W864" s="1" t="str">
        <f>VLOOKUP(K864,Master!$G$8:$H$12,2,1)</f>
        <v>Ok</v>
      </c>
      <c r="X864" s="1" t="str">
        <f>HLOOKUP(K864,Master!$F$3:$J$4,2,1)</f>
        <v>Ok</v>
      </c>
      <c r="Y864" s="1" t="s">
        <v>766</v>
      </c>
      <c r="Z864" s="1" t="s">
        <v>840</v>
      </c>
      <c r="AA864" s="1">
        <f>SEARCH("(",Sheet7!A864,1)</f>
        <v>12</v>
      </c>
      <c r="AB864" s="1">
        <f>SEARCH(")",Sheet7!A864,1)</f>
        <v>17</v>
      </c>
      <c r="AC864" s="1" t="str">
        <f>MID(Sheet7!A864,SEARCH("(",Sheet7!A864,1)+1,SEARCH(")",Sheet7!A864,1)-SEARCH("(",Sheet7!A864,1)-1)</f>
        <v>Neth</v>
      </c>
      <c r="AD864" s="1">
        <f>SEARCH(" ",Sheet7!A864,1)</f>
        <v>3</v>
      </c>
      <c r="AE864" s="1" t="str">
        <f>LEFT(Sheet7!A864,SEARCH(" ",Sheet7!A864,1)-1)</f>
        <v>DJ</v>
      </c>
      <c r="AF864" s="1" t="str">
        <f>MID(Sheet7!A864,SEARCH(" ",Sheet7!A864,1)+1,SEARCH("(",Sheet7!A864,1)-SEARCH(" ",Sheet7!A864,1)-2)</f>
        <v>Reekers</v>
      </c>
      <c r="AG864" s="1">
        <f t="shared" si="157"/>
        <v>7</v>
      </c>
      <c r="AH864" s="1" t="str">
        <f t="shared" si="158"/>
        <v>REEKERS</v>
      </c>
      <c r="AI864" s="1" t="e">
        <f t="shared" si="152"/>
        <v>#N/A</v>
      </c>
    </row>
    <row r="865" spans="1:35" x14ac:dyDescent="0.3">
      <c r="A865" s="1">
        <v>864</v>
      </c>
      <c r="B865" s="2">
        <v>39119</v>
      </c>
      <c r="C865" t="s">
        <v>98</v>
      </c>
      <c r="D865" s="1">
        <v>106</v>
      </c>
      <c r="E865" s="1" t="s">
        <v>432</v>
      </c>
      <c r="F865" s="1">
        <v>164</v>
      </c>
      <c r="H865" s="1">
        <v>121</v>
      </c>
      <c r="I865" s="1">
        <v>8</v>
      </c>
      <c r="J865" s="1">
        <v>0</v>
      </c>
      <c r="K865" s="1">
        <v>87.6</v>
      </c>
      <c r="L865" s="1">
        <v>1</v>
      </c>
      <c r="M865" s="1" t="s">
        <v>31</v>
      </c>
      <c r="N865" s="1" t="s">
        <v>40</v>
      </c>
      <c r="O865" s="1">
        <f t="shared" si="148"/>
        <v>6</v>
      </c>
      <c r="P865" s="1">
        <f t="shared" si="149"/>
        <v>2</v>
      </c>
      <c r="Q865" s="1">
        <f t="shared" si="150"/>
        <v>2007</v>
      </c>
      <c r="R865" s="1">
        <f t="shared" si="151"/>
        <v>3</v>
      </c>
      <c r="S865" s="1" t="str">
        <f t="shared" si="153"/>
        <v>Slow</v>
      </c>
      <c r="T865" s="1" t="str">
        <f t="shared" si="154"/>
        <v>Ok</v>
      </c>
      <c r="U865" s="1" t="b">
        <f t="shared" si="155"/>
        <v>0</v>
      </c>
      <c r="V865" s="1">
        <f t="shared" si="156"/>
        <v>0</v>
      </c>
      <c r="W865" s="1" t="str">
        <f>VLOOKUP(K865,Master!$G$8:$H$12,2,1)</f>
        <v>Slow</v>
      </c>
      <c r="X865" s="1" t="str">
        <f>HLOOKUP(K865,Master!$F$3:$J$4,2,1)</f>
        <v>Slow</v>
      </c>
      <c r="Y865" s="1" t="s">
        <v>714</v>
      </c>
      <c r="Z865" s="1" t="s">
        <v>830</v>
      </c>
      <c r="AA865" s="1">
        <f>SEARCH("(",Sheet7!A865,1)</f>
        <v>16</v>
      </c>
      <c r="AB865" s="1">
        <f>SEARCH(")",Sheet7!A865,1)</f>
        <v>20</v>
      </c>
      <c r="AC865" s="1" t="str">
        <f>MID(Sheet7!A865,SEARCH("(",Sheet7!A865,1)+1,SEARCH(")",Sheet7!A865,1)-SEARCH("(",Sheet7!A865,1)-1)</f>
        <v>Eng</v>
      </c>
      <c r="AD865" s="1">
        <f>SEARCH(" ",Sheet7!A865,1)</f>
        <v>3</v>
      </c>
      <c r="AE865" s="1" t="str">
        <f>LEFT(Sheet7!A865,SEARCH(" ",Sheet7!A865,1)-1)</f>
        <v>PD</v>
      </c>
      <c r="AF865" s="1" t="str">
        <f>MID(Sheet7!A865,SEARCH(" ",Sheet7!A865,1)+1,SEARCH("(",Sheet7!A865,1)-SEARCH(" ",Sheet7!A865,1)-2)</f>
        <v>Collingwood</v>
      </c>
      <c r="AG865" s="1">
        <f t="shared" si="157"/>
        <v>11</v>
      </c>
      <c r="AH865" s="1" t="str">
        <f t="shared" si="158"/>
        <v>COLLINGWOOD</v>
      </c>
      <c r="AI865" s="1" t="str">
        <f t="shared" si="152"/>
        <v>PD Collingwood belongs to England</v>
      </c>
    </row>
    <row r="866" spans="1:35" x14ac:dyDescent="0.3">
      <c r="A866" s="1">
        <v>865</v>
      </c>
      <c r="B866" s="2">
        <v>39119</v>
      </c>
      <c r="C866" t="s">
        <v>264</v>
      </c>
      <c r="D866" s="1">
        <v>106</v>
      </c>
      <c r="E866" s="1" t="s">
        <v>432</v>
      </c>
      <c r="F866" s="1">
        <v>141</v>
      </c>
      <c r="H866" s="1">
        <v>149</v>
      </c>
      <c r="I866" s="1">
        <v>11</v>
      </c>
      <c r="J866" s="1">
        <v>0</v>
      </c>
      <c r="K866" s="1">
        <v>71.14</v>
      </c>
      <c r="L866" s="1">
        <v>2</v>
      </c>
      <c r="M866" s="1" t="s">
        <v>34</v>
      </c>
      <c r="N866" s="1" t="s">
        <v>40</v>
      </c>
      <c r="O866" s="1">
        <f t="shared" si="148"/>
        <v>6</v>
      </c>
      <c r="P866" s="1">
        <f t="shared" si="149"/>
        <v>2</v>
      </c>
      <c r="Q866" s="1">
        <f t="shared" si="150"/>
        <v>2007</v>
      </c>
      <c r="R866" s="1">
        <f t="shared" si="151"/>
        <v>3</v>
      </c>
      <c r="S866" s="1" t="str">
        <f t="shared" si="153"/>
        <v>Slow</v>
      </c>
      <c r="T866" s="1" t="str">
        <f t="shared" si="154"/>
        <v>Ok</v>
      </c>
      <c r="U866" s="1" t="b">
        <f t="shared" si="155"/>
        <v>0</v>
      </c>
      <c r="V866" s="1">
        <f t="shared" si="156"/>
        <v>0</v>
      </c>
      <c r="W866" s="1" t="str">
        <f>VLOOKUP(K866,Master!$G$8:$H$12,2,1)</f>
        <v>Slow</v>
      </c>
      <c r="X866" s="1" t="str">
        <f>HLOOKUP(K866,Master!$F$3:$J$4,2,1)</f>
        <v>Slow</v>
      </c>
      <c r="Y866" s="1" t="s">
        <v>653</v>
      </c>
      <c r="Z866" s="1" t="s">
        <v>832</v>
      </c>
      <c r="AA866" s="1">
        <f>SEARCH("(",Sheet7!A866,1)</f>
        <v>12</v>
      </c>
      <c r="AB866" s="1">
        <f>SEARCH(")",Sheet7!A866,1)</f>
        <v>15</v>
      </c>
      <c r="AC866" s="1" t="str">
        <f>MID(Sheet7!A866,SEARCH("(",Sheet7!A866,1)+1,SEARCH(")",Sheet7!A866,1)-SEARCH("(",Sheet7!A866,1)-1)</f>
        <v>NZ</v>
      </c>
      <c r="AD866" s="1">
        <f>SEARCH(" ",Sheet7!A866,1)</f>
        <v>3</v>
      </c>
      <c r="AE866" s="1" t="str">
        <f>LEFT(Sheet7!A866,SEARCH(" ",Sheet7!A866,1)-1)</f>
        <v>SP</v>
      </c>
      <c r="AF866" s="1" t="str">
        <f>MID(Sheet7!A866,SEARCH(" ",Sheet7!A866,1)+1,SEARCH("(",Sheet7!A866,1)-SEARCH(" ",Sheet7!A866,1)-2)</f>
        <v>Fleming</v>
      </c>
      <c r="AG866" s="1">
        <f t="shared" si="157"/>
        <v>7</v>
      </c>
      <c r="AH866" s="1" t="str">
        <f t="shared" si="158"/>
        <v>FLEMING</v>
      </c>
      <c r="AI866" s="1" t="str">
        <f t="shared" si="152"/>
        <v>SP Fleming belongs to New Zealand</v>
      </c>
    </row>
    <row r="867" spans="1:35" x14ac:dyDescent="0.3">
      <c r="A867" s="1">
        <v>866</v>
      </c>
      <c r="B867" s="2">
        <v>39120</v>
      </c>
      <c r="C867" t="s">
        <v>249</v>
      </c>
      <c r="D867" s="1">
        <v>101</v>
      </c>
      <c r="E867" s="1" t="s">
        <v>430</v>
      </c>
      <c r="F867" s="1">
        <v>169</v>
      </c>
      <c r="H867" s="1">
        <v>111</v>
      </c>
      <c r="I867" s="1">
        <v>12</v>
      </c>
      <c r="J867" s="1">
        <v>0</v>
      </c>
      <c r="K867" s="1">
        <v>90.99</v>
      </c>
      <c r="L867" s="1">
        <v>1</v>
      </c>
      <c r="M867" s="1" t="s">
        <v>15</v>
      </c>
      <c r="N867" s="1" t="s">
        <v>278</v>
      </c>
      <c r="O867" s="1">
        <f t="shared" si="148"/>
        <v>7</v>
      </c>
      <c r="P867" s="1">
        <f t="shared" si="149"/>
        <v>2</v>
      </c>
      <c r="Q867" s="1">
        <f t="shared" si="150"/>
        <v>2007</v>
      </c>
      <c r="R867" s="1">
        <f t="shared" si="151"/>
        <v>4</v>
      </c>
      <c r="S867" s="1" t="str">
        <f t="shared" si="153"/>
        <v>Slow</v>
      </c>
      <c r="T867" s="1" t="str">
        <f t="shared" si="154"/>
        <v>Ok</v>
      </c>
      <c r="U867" s="1" t="b">
        <f t="shared" si="155"/>
        <v>0</v>
      </c>
      <c r="V867" s="1">
        <f t="shared" si="156"/>
        <v>0</v>
      </c>
      <c r="W867" s="1" t="str">
        <f>VLOOKUP(K867,Master!$G$8:$H$12,2,1)</f>
        <v>Slow</v>
      </c>
      <c r="X867" s="1" t="str">
        <f>HLOOKUP(K867,Master!$F$3:$J$4,2,1)</f>
        <v>Slow</v>
      </c>
      <c r="Y867" s="1" t="s">
        <v>678</v>
      </c>
      <c r="Z867" s="1" t="s">
        <v>833</v>
      </c>
      <c r="AA867" s="1">
        <f>SEARCH("(",Sheet7!A867,1)</f>
        <v>17</v>
      </c>
      <c r="AB867" s="1">
        <f>SEARCH(")",Sheet7!A867,1)</f>
        <v>21</v>
      </c>
      <c r="AC867" s="1" t="str">
        <f>MID(Sheet7!A867,SEARCH("(",Sheet7!A867,1)+1,SEARCH(")",Sheet7!A867,1)-SEARCH("(",Sheet7!A867,1)-1)</f>
        <v>Pak</v>
      </c>
      <c r="AD867" s="1">
        <f>SEARCH(" ",Sheet7!A867,1)</f>
        <v>9</v>
      </c>
      <c r="AE867" s="1" t="str">
        <f>LEFT(Sheet7!A867,SEARCH(" ",Sheet7!A867,1)-1)</f>
        <v>Mohammad</v>
      </c>
      <c r="AF867" s="1" t="str">
        <f>MID(Sheet7!A867,SEARCH(" ",Sheet7!A867,1)+1,SEARCH("(",Sheet7!A867,1)-SEARCH(" ",Sheet7!A867,1)-2)</f>
        <v>Yousuf</v>
      </c>
      <c r="AG867" s="1">
        <f t="shared" si="157"/>
        <v>6</v>
      </c>
      <c r="AH867" s="1" t="str">
        <f t="shared" si="158"/>
        <v>YOUSUF</v>
      </c>
      <c r="AI867" s="1" t="str">
        <f t="shared" si="152"/>
        <v>Mohammad Yousuf belongs to Pakistan</v>
      </c>
    </row>
    <row r="868" spans="1:35" x14ac:dyDescent="0.3">
      <c r="A868" s="1">
        <v>867</v>
      </c>
      <c r="B868" s="2">
        <v>39122</v>
      </c>
      <c r="C868" t="s">
        <v>98</v>
      </c>
      <c r="D868" s="1">
        <v>120</v>
      </c>
      <c r="E868" s="1" t="s">
        <v>430</v>
      </c>
      <c r="F868" s="1">
        <v>222</v>
      </c>
      <c r="H868" s="1">
        <v>133</v>
      </c>
      <c r="I868" s="1">
        <v>7</v>
      </c>
      <c r="J868" s="1">
        <v>1</v>
      </c>
      <c r="K868" s="1">
        <v>90.22</v>
      </c>
      <c r="L868" s="1">
        <v>2</v>
      </c>
      <c r="M868" s="1" t="s">
        <v>18</v>
      </c>
      <c r="N868" s="1" t="s">
        <v>29</v>
      </c>
      <c r="O868" s="1">
        <f t="shared" si="148"/>
        <v>9</v>
      </c>
      <c r="P868" s="1">
        <f t="shared" si="149"/>
        <v>2</v>
      </c>
      <c r="Q868" s="1">
        <f t="shared" si="150"/>
        <v>2007</v>
      </c>
      <c r="R868" s="1">
        <f t="shared" si="151"/>
        <v>6</v>
      </c>
      <c r="S868" s="1" t="str">
        <f t="shared" si="153"/>
        <v>Slow</v>
      </c>
      <c r="T868" s="1" t="str">
        <f t="shared" si="154"/>
        <v>Ok</v>
      </c>
      <c r="U868" s="1" t="b">
        <f t="shared" si="155"/>
        <v>0</v>
      </c>
      <c r="V868" s="1">
        <f t="shared" si="156"/>
        <v>0</v>
      </c>
      <c r="W868" s="1" t="str">
        <f>VLOOKUP(K868,Master!$G$8:$H$12,2,1)</f>
        <v>Slow</v>
      </c>
      <c r="X868" s="1" t="str">
        <f>HLOOKUP(K868,Master!$F$3:$J$4,2,1)</f>
        <v>Slow</v>
      </c>
      <c r="Y868" s="1" t="s">
        <v>714</v>
      </c>
      <c r="Z868" s="1" t="s">
        <v>830</v>
      </c>
      <c r="AA868" s="1">
        <f>SEARCH("(",Sheet7!A868,1)</f>
        <v>16</v>
      </c>
      <c r="AB868" s="1">
        <f>SEARCH(")",Sheet7!A868,1)</f>
        <v>20</v>
      </c>
      <c r="AC868" s="1" t="str">
        <f>MID(Sheet7!A868,SEARCH("(",Sheet7!A868,1)+1,SEARCH(")",Sheet7!A868,1)-SEARCH("(",Sheet7!A868,1)-1)</f>
        <v>Eng</v>
      </c>
      <c r="AD868" s="1">
        <f>SEARCH(" ",Sheet7!A868,1)</f>
        <v>3</v>
      </c>
      <c r="AE868" s="1" t="str">
        <f>LEFT(Sheet7!A868,SEARCH(" ",Sheet7!A868,1)-1)</f>
        <v>PD</v>
      </c>
      <c r="AF868" s="1" t="str">
        <f>MID(Sheet7!A868,SEARCH(" ",Sheet7!A868,1)+1,SEARCH("(",Sheet7!A868,1)-SEARCH(" ",Sheet7!A868,1)-2)</f>
        <v>Collingwood</v>
      </c>
      <c r="AG868" s="1">
        <f t="shared" si="157"/>
        <v>11</v>
      </c>
      <c r="AH868" s="1" t="str">
        <f t="shared" si="158"/>
        <v>COLLINGWOOD</v>
      </c>
      <c r="AI868" s="1" t="str">
        <f t="shared" si="152"/>
        <v>PD Collingwood belongs to England</v>
      </c>
    </row>
    <row r="869" spans="1:35" x14ac:dyDescent="0.3">
      <c r="A869" s="1">
        <v>868</v>
      </c>
      <c r="B869" s="2">
        <v>39124</v>
      </c>
      <c r="C869" t="s">
        <v>260</v>
      </c>
      <c r="D869" s="1">
        <v>110</v>
      </c>
      <c r="E869" s="1" t="s">
        <v>432</v>
      </c>
      <c r="F869" s="1">
        <v>178</v>
      </c>
      <c r="H869" s="1">
        <v>127</v>
      </c>
      <c r="I869" s="1">
        <v>11</v>
      </c>
      <c r="J869" s="1">
        <v>4</v>
      </c>
      <c r="K869" s="1">
        <v>86.61</v>
      </c>
      <c r="L869" s="1">
        <v>1</v>
      </c>
      <c r="M869" s="1" t="s">
        <v>4</v>
      </c>
      <c r="N869" s="1" t="s">
        <v>38</v>
      </c>
      <c r="O869" s="1">
        <f t="shared" si="148"/>
        <v>11</v>
      </c>
      <c r="P869" s="1">
        <f t="shared" si="149"/>
        <v>2</v>
      </c>
      <c r="Q869" s="1">
        <f t="shared" si="150"/>
        <v>2007</v>
      </c>
      <c r="R869" s="1">
        <f t="shared" si="151"/>
        <v>1</v>
      </c>
      <c r="S869" s="1" t="str">
        <f t="shared" si="153"/>
        <v>Slow</v>
      </c>
      <c r="T869" s="1" t="str">
        <f t="shared" si="154"/>
        <v>Ok</v>
      </c>
      <c r="U869" s="1" t="b">
        <f t="shared" si="155"/>
        <v>0</v>
      </c>
      <c r="V869" s="1">
        <f t="shared" si="156"/>
        <v>0</v>
      </c>
      <c r="W869" s="1" t="str">
        <f>VLOOKUP(K869,Master!$G$8:$H$12,2,1)</f>
        <v>Slow</v>
      </c>
      <c r="X869" s="1" t="str">
        <f>HLOOKUP(K869,Master!$F$3:$J$4,2,1)</f>
        <v>Slow</v>
      </c>
      <c r="Y869" s="1" t="s">
        <v>720</v>
      </c>
      <c r="Z869" s="1" t="s">
        <v>835</v>
      </c>
      <c r="AA869" s="1">
        <f>SEARCH("(",Sheet7!A869,1)</f>
        <v>15</v>
      </c>
      <c r="AB869" s="1">
        <f>SEARCH(")",Sheet7!A869,1)</f>
        <v>18</v>
      </c>
      <c r="AC869" s="1" t="str">
        <f>MID(Sheet7!A869,SEARCH("(",Sheet7!A869,1)+1,SEARCH(")",Sheet7!A869,1)-SEARCH("(",Sheet7!A869,1)-1)</f>
        <v>SL</v>
      </c>
      <c r="AD869" s="1">
        <f>SEARCH(" ",Sheet7!A869,1)</f>
        <v>3</v>
      </c>
      <c r="AE869" s="1" t="str">
        <f>LEFT(Sheet7!A869,SEARCH(" ",Sheet7!A869,1)-1)</f>
        <v>KC</v>
      </c>
      <c r="AF869" s="1" t="str">
        <f>MID(Sheet7!A869,SEARCH(" ",Sheet7!A869,1)+1,SEARCH("(",Sheet7!A869,1)-SEARCH(" ",Sheet7!A869,1)-2)</f>
        <v>Sangakkara</v>
      </c>
      <c r="AG869" s="1">
        <f t="shared" si="157"/>
        <v>10</v>
      </c>
      <c r="AH869" s="1" t="str">
        <f t="shared" si="158"/>
        <v>SANGAKKARA</v>
      </c>
      <c r="AI869" s="1" t="str">
        <f t="shared" si="152"/>
        <v>KC Sangakkara belongs to Sri Lanka</v>
      </c>
    </row>
    <row r="870" spans="1:35" x14ac:dyDescent="0.3">
      <c r="A870" s="1">
        <v>869</v>
      </c>
      <c r="B870" s="2">
        <v>39130</v>
      </c>
      <c r="C870" t="s">
        <v>376</v>
      </c>
      <c r="D870" s="1">
        <v>107</v>
      </c>
      <c r="E870" s="1" t="s">
        <v>430</v>
      </c>
      <c r="F870" s="1">
        <v>165</v>
      </c>
      <c r="H870" s="1">
        <v>107</v>
      </c>
      <c r="I870" s="1">
        <v>12</v>
      </c>
      <c r="J870" s="1">
        <v>1</v>
      </c>
      <c r="K870" s="1">
        <v>100</v>
      </c>
      <c r="L870" s="1">
        <v>1</v>
      </c>
      <c r="M870" s="1" t="s">
        <v>4</v>
      </c>
      <c r="N870" s="1" t="s">
        <v>204</v>
      </c>
      <c r="O870" s="1">
        <f t="shared" si="148"/>
        <v>17</v>
      </c>
      <c r="P870" s="1">
        <f t="shared" si="149"/>
        <v>2</v>
      </c>
      <c r="Q870" s="1">
        <f t="shared" si="150"/>
        <v>2007</v>
      </c>
      <c r="R870" s="1">
        <f t="shared" si="151"/>
        <v>7</v>
      </c>
      <c r="S870" s="1" t="str">
        <f t="shared" si="153"/>
        <v>Slow</v>
      </c>
      <c r="T870" s="1" t="str">
        <f t="shared" si="154"/>
        <v>Ok</v>
      </c>
      <c r="U870" s="1" t="b">
        <f t="shared" si="155"/>
        <v>0</v>
      </c>
      <c r="V870" s="1">
        <f t="shared" si="156"/>
        <v>0</v>
      </c>
      <c r="W870" s="1" t="str">
        <f>VLOOKUP(K870,Master!$G$8:$H$12,2,1)</f>
        <v>Ok</v>
      </c>
      <c r="X870" s="1" t="str">
        <f>HLOOKUP(K870,Master!$F$3:$J$4,2,1)</f>
        <v>Ok</v>
      </c>
      <c r="Y870" s="1" t="s">
        <v>767</v>
      </c>
      <c r="Z870" s="1" t="s">
        <v>835</v>
      </c>
      <c r="AA870" s="1">
        <f>SEARCH("(",Sheet7!A870,1)</f>
        <v>11</v>
      </c>
      <c r="AB870" s="1">
        <f>SEARCH(")",Sheet7!A870,1)</f>
        <v>14</v>
      </c>
      <c r="AC870" s="1" t="str">
        <f>MID(Sheet7!A870,SEARCH("(",Sheet7!A870,1)+1,SEARCH(")",Sheet7!A870,1)-SEARCH("(",Sheet7!A870,1)-1)</f>
        <v>SL</v>
      </c>
      <c r="AD870" s="1">
        <f>SEARCH(" ",Sheet7!A870,1)</f>
        <v>4</v>
      </c>
      <c r="AE870" s="1" t="str">
        <f>LEFT(Sheet7!A870,SEARCH(" ",Sheet7!A870,1)-1)</f>
        <v>LPC</v>
      </c>
      <c r="AF870" s="1" t="str">
        <f>MID(Sheet7!A870,SEARCH(" ",Sheet7!A870,1)+1,SEARCH("(",Sheet7!A870,1)-SEARCH(" ",Sheet7!A870,1)-2)</f>
        <v>Silva</v>
      </c>
      <c r="AG870" s="1">
        <f t="shared" si="157"/>
        <v>5</v>
      </c>
      <c r="AH870" s="1" t="str">
        <f t="shared" si="158"/>
        <v>SILVA</v>
      </c>
      <c r="AI870" s="1" t="str">
        <f t="shared" si="152"/>
        <v>LPC Silva belongs to Sri Lanka</v>
      </c>
    </row>
    <row r="871" spans="1:35" x14ac:dyDescent="0.3">
      <c r="A871" s="1">
        <v>870</v>
      </c>
      <c r="B871" s="2">
        <v>39131</v>
      </c>
      <c r="C871" t="s">
        <v>136</v>
      </c>
      <c r="D871" s="1">
        <v>117</v>
      </c>
      <c r="E871" s="1" t="s">
        <v>432</v>
      </c>
      <c r="F871" s="1">
        <v>157</v>
      </c>
      <c r="H871" s="1">
        <v>127</v>
      </c>
      <c r="I871" s="1">
        <v>16</v>
      </c>
      <c r="J871" s="1">
        <v>1</v>
      </c>
      <c r="K871" s="1">
        <v>92.12</v>
      </c>
      <c r="L871" s="1">
        <v>2</v>
      </c>
      <c r="M871" s="1" t="s">
        <v>18</v>
      </c>
      <c r="N871" s="1" t="s">
        <v>253</v>
      </c>
      <c r="O871" s="1">
        <f t="shared" si="148"/>
        <v>18</v>
      </c>
      <c r="P871" s="1">
        <f t="shared" si="149"/>
        <v>2</v>
      </c>
      <c r="Q871" s="1">
        <f t="shared" si="150"/>
        <v>2007</v>
      </c>
      <c r="R871" s="1">
        <f t="shared" si="151"/>
        <v>1</v>
      </c>
      <c r="S871" s="1" t="str">
        <f t="shared" si="153"/>
        <v>Slow</v>
      </c>
      <c r="T871" s="1" t="str">
        <f t="shared" si="154"/>
        <v>Ok</v>
      </c>
      <c r="U871" s="1" t="b">
        <f t="shared" si="155"/>
        <v>0</v>
      </c>
      <c r="V871" s="1">
        <f t="shared" si="156"/>
        <v>0</v>
      </c>
      <c r="W871" s="1" t="str">
        <f>VLOOKUP(K871,Master!$G$8:$H$12,2,1)</f>
        <v>Slow</v>
      </c>
      <c r="X871" s="1" t="str">
        <f>HLOOKUP(K871,Master!$F$3:$J$4,2,1)</f>
        <v>Slow</v>
      </c>
      <c r="Y871" s="1" t="s">
        <v>754</v>
      </c>
      <c r="Z871" s="1" t="s">
        <v>832</v>
      </c>
      <c r="AA871" s="1">
        <f>SEARCH("(",Sheet7!A871,1)</f>
        <v>13</v>
      </c>
      <c r="AB871" s="1">
        <f>SEARCH(")",Sheet7!A871,1)</f>
        <v>16</v>
      </c>
      <c r="AC871" s="1" t="str">
        <f>MID(Sheet7!A871,SEARCH("(",Sheet7!A871,1)+1,SEARCH(")",Sheet7!A871,1)-SEARCH("(",Sheet7!A871,1)-1)</f>
        <v>NZ</v>
      </c>
      <c r="AD871" s="1">
        <f>SEARCH(" ",Sheet7!A871,1)</f>
        <v>5</v>
      </c>
      <c r="AE871" s="1" t="str">
        <f>LEFT(Sheet7!A871,SEARCH(" ",Sheet7!A871,1)-1)</f>
        <v>LRPL</v>
      </c>
      <c r="AF871" s="1" t="str">
        <f>MID(Sheet7!A871,SEARCH(" ",Sheet7!A871,1)+1,SEARCH("(",Sheet7!A871,1)-SEARCH(" ",Sheet7!A871,1)-2)</f>
        <v>Taylor</v>
      </c>
      <c r="AG871" s="1">
        <f t="shared" si="157"/>
        <v>6</v>
      </c>
      <c r="AH871" s="1" t="str">
        <f t="shared" si="158"/>
        <v>TAYLOR</v>
      </c>
      <c r="AI871" s="1" t="str">
        <f t="shared" si="152"/>
        <v>LRPL Taylor belongs to New Zealand</v>
      </c>
    </row>
    <row r="872" spans="1:35" x14ac:dyDescent="0.3">
      <c r="A872" s="1">
        <v>871</v>
      </c>
      <c r="B872" s="2">
        <v>39131</v>
      </c>
      <c r="C872" t="s">
        <v>100</v>
      </c>
      <c r="D872" s="1">
        <v>105</v>
      </c>
      <c r="E872" s="1" t="s">
        <v>432</v>
      </c>
      <c r="F872" s="1">
        <v>123</v>
      </c>
      <c r="H872" s="1">
        <v>84</v>
      </c>
      <c r="I872" s="1">
        <v>8</v>
      </c>
      <c r="J872" s="1">
        <v>6</v>
      </c>
      <c r="K872" s="1">
        <v>125</v>
      </c>
      <c r="L872" s="1">
        <v>1</v>
      </c>
      <c r="M872" s="1" t="s">
        <v>31</v>
      </c>
      <c r="N872" s="1" t="s">
        <v>253</v>
      </c>
      <c r="O872" s="1">
        <f t="shared" si="148"/>
        <v>18</v>
      </c>
      <c r="P872" s="1">
        <f t="shared" si="149"/>
        <v>2</v>
      </c>
      <c r="Q872" s="1">
        <f t="shared" si="150"/>
        <v>2007</v>
      </c>
      <c r="R872" s="1">
        <f t="shared" si="151"/>
        <v>1</v>
      </c>
      <c r="S872" s="1" t="str">
        <f t="shared" si="153"/>
        <v>Ok</v>
      </c>
      <c r="T872" s="1" t="str">
        <f t="shared" si="154"/>
        <v>Ok</v>
      </c>
      <c r="U872" s="1" t="b">
        <f t="shared" si="155"/>
        <v>0</v>
      </c>
      <c r="V872" s="1">
        <f t="shared" si="156"/>
        <v>0</v>
      </c>
      <c r="W872" s="1" t="str">
        <f>VLOOKUP(K872,Master!$G$8:$H$12,2,1)</f>
        <v>Ok</v>
      </c>
      <c r="X872" s="1" t="str">
        <f>HLOOKUP(K872,Master!$F$3:$J$4,2,1)</f>
        <v>Ok</v>
      </c>
      <c r="Y872" s="1" t="s">
        <v>750</v>
      </c>
      <c r="Z872" s="1" t="s">
        <v>834</v>
      </c>
      <c r="AA872" s="1">
        <f>SEARCH("(",Sheet7!A872,1)</f>
        <v>12</v>
      </c>
      <c r="AB872" s="1">
        <f>SEARCH(")",Sheet7!A872,1)</f>
        <v>16</v>
      </c>
      <c r="AC872" s="1" t="str">
        <f>MID(Sheet7!A872,SEARCH("(",Sheet7!A872,1)+1,SEARCH(")",Sheet7!A872,1)-SEARCH("(",Sheet7!A872,1)-1)</f>
        <v>Aus</v>
      </c>
      <c r="AD872" s="1">
        <f>SEARCH(" ",Sheet7!A872,1)</f>
        <v>4</v>
      </c>
      <c r="AE872" s="1" t="str">
        <f>LEFT(Sheet7!A872,SEARCH(" ",Sheet7!A872,1)-1)</f>
        <v>MEK</v>
      </c>
      <c r="AF872" s="1" t="str">
        <f>MID(Sheet7!A872,SEARCH(" ",Sheet7!A872,1)+1,SEARCH("(",Sheet7!A872,1)-SEARCH(" ",Sheet7!A872,1)-2)</f>
        <v>Hussey</v>
      </c>
      <c r="AG872" s="1">
        <f t="shared" si="157"/>
        <v>6</v>
      </c>
      <c r="AH872" s="1" t="str">
        <f t="shared" si="158"/>
        <v>HUSSEY</v>
      </c>
      <c r="AI872" s="1" t="str">
        <f t="shared" si="152"/>
        <v>MEK Hussey belongs to Australia</v>
      </c>
    </row>
    <row r="873" spans="1:35" x14ac:dyDescent="0.3">
      <c r="A873" s="1">
        <v>872</v>
      </c>
      <c r="B873" s="2">
        <v>39133</v>
      </c>
      <c r="C873" t="s">
        <v>219</v>
      </c>
      <c r="D873" s="1">
        <v>201</v>
      </c>
      <c r="E873" s="1" t="s">
        <v>430</v>
      </c>
      <c r="F873" s="1">
        <v>227</v>
      </c>
      <c r="H873" s="1">
        <v>166</v>
      </c>
      <c r="I873" s="1">
        <v>11</v>
      </c>
      <c r="J873" s="1">
        <v>10</v>
      </c>
      <c r="K873" s="1">
        <v>109.03</v>
      </c>
      <c r="L873" s="1">
        <v>1</v>
      </c>
      <c r="M873" s="2" t="s">
        <v>31</v>
      </c>
      <c r="N873" s="1" t="s">
        <v>22</v>
      </c>
      <c r="O873" s="1">
        <f t="shared" si="148"/>
        <v>20</v>
      </c>
      <c r="P873" s="1">
        <f t="shared" si="149"/>
        <v>2</v>
      </c>
      <c r="Q873" s="1">
        <f t="shared" si="150"/>
        <v>2007</v>
      </c>
      <c r="R873" s="1">
        <f t="shared" si="151"/>
        <v>3</v>
      </c>
      <c r="S873" s="1" t="str">
        <f t="shared" si="153"/>
        <v>Ok</v>
      </c>
      <c r="T873" s="1" t="str">
        <f t="shared" si="154"/>
        <v>Ok</v>
      </c>
      <c r="U873" s="1" t="b">
        <f t="shared" si="155"/>
        <v>1</v>
      </c>
      <c r="V873" s="1">
        <f t="shared" si="156"/>
        <v>2</v>
      </c>
      <c r="W873" s="1" t="str">
        <f>VLOOKUP(K873,Master!$G$8:$H$12,2,1)</f>
        <v>Ok</v>
      </c>
      <c r="X873" s="1" t="str">
        <f>HLOOKUP(K873,Master!$F$3:$J$4,2,1)</f>
        <v>Ok</v>
      </c>
      <c r="Y873" s="1" t="s">
        <v>698</v>
      </c>
      <c r="Z873" s="1" t="s">
        <v>834</v>
      </c>
      <c r="AA873" s="1">
        <f>SEARCH("(",Sheet7!A873,1)</f>
        <v>11</v>
      </c>
      <c r="AB873" s="1">
        <f>SEARCH(")",Sheet7!A873,1)</f>
        <v>15</v>
      </c>
      <c r="AC873" s="1" t="str">
        <f>MID(Sheet7!A873,SEARCH("(",Sheet7!A873,1)+1,SEARCH(")",Sheet7!A873,1)-SEARCH("(",Sheet7!A873,1)-1)</f>
        <v>Aus</v>
      </c>
      <c r="AD873" s="1">
        <f>SEARCH(" ",Sheet7!A873,1)</f>
        <v>3</v>
      </c>
      <c r="AE873" s="1" t="str">
        <f>LEFT(Sheet7!A873,SEARCH(" ",Sheet7!A873,1)-1)</f>
        <v>ML</v>
      </c>
      <c r="AF873" s="1" t="str">
        <f>MID(Sheet7!A873,SEARCH(" ",Sheet7!A873,1)+1,SEARCH("(",Sheet7!A873,1)-SEARCH(" ",Sheet7!A873,1)-2)</f>
        <v>Hayden</v>
      </c>
      <c r="AG873" s="1">
        <f t="shared" si="157"/>
        <v>6</v>
      </c>
      <c r="AH873" s="1" t="str">
        <f t="shared" si="158"/>
        <v>HAYDEN</v>
      </c>
      <c r="AI873" s="1" t="str">
        <f t="shared" si="152"/>
        <v>ML Hayden belongs to Australia</v>
      </c>
    </row>
    <row r="874" spans="1:35" x14ac:dyDescent="0.3">
      <c r="A874" s="1">
        <v>873</v>
      </c>
      <c r="B874" s="2">
        <v>39133</v>
      </c>
      <c r="C874" t="s">
        <v>102</v>
      </c>
      <c r="D874" s="1">
        <v>117</v>
      </c>
      <c r="E874" s="1" t="s">
        <v>432</v>
      </c>
      <c r="F874" s="1">
        <v>138</v>
      </c>
      <c r="H874" s="1">
        <v>96</v>
      </c>
      <c r="I874" s="1">
        <v>13</v>
      </c>
      <c r="J874" s="1">
        <v>5</v>
      </c>
      <c r="K874" s="1">
        <v>121.87</v>
      </c>
      <c r="L874" s="1">
        <v>2</v>
      </c>
      <c r="M874" s="1" t="s">
        <v>18</v>
      </c>
      <c r="N874" s="1" t="s">
        <v>22</v>
      </c>
      <c r="O874" s="1">
        <f t="shared" si="148"/>
        <v>20</v>
      </c>
      <c r="P874" s="1">
        <f t="shared" si="149"/>
        <v>2</v>
      </c>
      <c r="Q874" s="1">
        <f t="shared" si="150"/>
        <v>2007</v>
      </c>
      <c r="R874" s="1">
        <f t="shared" si="151"/>
        <v>3</v>
      </c>
      <c r="S874" s="1" t="str">
        <f t="shared" si="153"/>
        <v>Ok</v>
      </c>
      <c r="T874" s="1" t="str">
        <f t="shared" si="154"/>
        <v>Ok</v>
      </c>
      <c r="U874" s="1" t="b">
        <f t="shared" si="155"/>
        <v>0</v>
      </c>
      <c r="V874" s="1">
        <f t="shared" si="156"/>
        <v>0</v>
      </c>
      <c r="W874" s="1" t="str">
        <f>VLOOKUP(K874,Master!$G$8:$H$12,2,1)</f>
        <v>Ok</v>
      </c>
      <c r="X874" s="1" t="str">
        <f>HLOOKUP(K874,Master!$F$3:$J$4,2,1)</f>
        <v>Ok</v>
      </c>
      <c r="Y874" s="1" t="s">
        <v>696</v>
      </c>
      <c r="Z874" s="1" t="s">
        <v>832</v>
      </c>
      <c r="AA874" s="1">
        <f>SEARCH("(",Sheet7!A874,1)</f>
        <v>13</v>
      </c>
      <c r="AB874" s="1">
        <f>SEARCH(")",Sheet7!A874,1)</f>
        <v>16</v>
      </c>
      <c r="AC874" s="1" t="str">
        <f>MID(Sheet7!A874,SEARCH("(",Sheet7!A874,1)+1,SEARCH(")",Sheet7!A874,1)-SEARCH("(",Sheet7!A874,1)-1)</f>
        <v>NZ</v>
      </c>
      <c r="AD874" s="1">
        <f>SEARCH(" ",Sheet7!A874,1)</f>
        <v>3</v>
      </c>
      <c r="AE874" s="1" t="str">
        <f>LEFT(Sheet7!A874,SEARCH(" ",Sheet7!A874,1)-1)</f>
        <v>CD</v>
      </c>
      <c r="AF874" s="1" t="str">
        <f>MID(Sheet7!A874,SEARCH(" ",Sheet7!A874,1)+1,SEARCH("(",Sheet7!A874,1)-SEARCH(" ",Sheet7!A874,1)-2)</f>
        <v>McMillan</v>
      </c>
      <c r="AG874" s="1">
        <f t="shared" si="157"/>
        <v>8</v>
      </c>
      <c r="AH874" s="1" t="str">
        <f t="shared" si="158"/>
        <v>MCMILLAN</v>
      </c>
      <c r="AI874" s="1" t="str">
        <f t="shared" si="152"/>
        <v>CD McMillan belongs to New Zealand</v>
      </c>
    </row>
    <row r="875" spans="1:35" x14ac:dyDescent="0.3">
      <c r="A875" s="1">
        <v>874</v>
      </c>
      <c r="B875" s="2">
        <v>39138</v>
      </c>
      <c r="C875" t="s">
        <v>170</v>
      </c>
      <c r="D875" s="1">
        <v>104</v>
      </c>
      <c r="E875" s="1" t="s">
        <v>430</v>
      </c>
      <c r="F875" s="1" t="s">
        <v>214</v>
      </c>
      <c r="H875" s="1">
        <v>112</v>
      </c>
      <c r="I875" s="1">
        <v>8</v>
      </c>
      <c r="J875" s="1">
        <v>3</v>
      </c>
      <c r="K875" s="1">
        <v>92.85</v>
      </c>
      <c r="L875" s="1">
        <v>2</v>
      </c>
      <c r="M875" s="1" t="s">
        <v>444</v>
      </c>
      <c r="N875" s="1" t="s">
        <v>233</v>
      </c>
      <c r="O875" s="1">
        <f t="shared" si="148"/>
        <v>25</v>
      </c>
      <c r="P875" s="1">
        <f t="shared" si="149"/>
        <v>2</v>
      </c>
      <c r="Q875" s="1">
        <f t="shared" si="150"/>
        <v>2007</v>
      </c>
      <c r="R875" s="1">
        <f t="shared" si="151"/>
        <v>1</v>
      </c>
      <c r="S875" s="1" t="str">
        <f t="shared" si="153"/>
        <v>Slow</v>
      </c>
      <c r="T875" s="1" t="str">
        <f t="shared" si="154"/>
        <v>Ok</v>
      </c>
      <c r="U875" s="1" t="b">
        <f t="shared" si="155"/>
        <v>0</v>
      </c>
      <c r="V875" s="1">
        <f t="shared" si="156"/>
        <v>0</v>
      </c>
      <c r="W875" s="1" t="str">
        <f>VLOOKUP(K875,Master!$G$8:$H$12,2,1)</f>
        <v>Slow</v>
      </c>
      <c r="X875" s="1" t="str">
        <f>HLOOKUP(K875,Master!$F$3:$J$4,2,1)</f>
        <v>Slow</v>
      </c>
      <c r="Y875" s="1" t="s">
        <v>748</v>
      </c>
      <c r="Z875" s="1" t="s">
        <v>838</v>
      </c>
      <c r="AA875" s="1">
        <f>SEARCH("(",Sheet7!A875,1)</f>
        <v>17</v>
      </c>
      <c r="AB875" s="1">
        <f>SEARCH(")",Sheet7!A875,1)</f>
        <v>21</v>
      </c>
      <c r="AC875" s="1" t="str">
        <f>MID(Sheet7!A875,SEARCH("(",Sheet7!A875,1)+1,SEARCH(")",Sheet7!A875,1)-SEARCH("(",Sheet7!A875,1)-1)</f>
        <v>Ban</v>
      </c>
      <c r="AD875" s="1">
        <f>SEARCH(" ",Sheet7!A875,1)</f>
        <v>9</v>
      </c>
      <c r="AE875" s="1" t="str">
        <f>LEFT(Sheet7!A875,SEARCH(" ",Sheet7!A875,1)-1)</f>
        <v>Shahriar</v>
      </c>
      <c r="AF875" s="1" t="str">
        <f>MID(Sheet7!A875,SEARCH(" ",Sheet7!A875,1)+1,SEARCH("(",Sheet7!A875,1)-SEARCH(" ",Sheet7!A875,1)-2)</f>
        <v>Nafees</v>
      </c>
      <c r="AG875" s="1">
        <f t="shared" si="157"/>
        <v>6</v>
      </c>
      <c r="AH875" s="1" t="str">
        <f t="shared" si="158"/>
        <v>NAFEES</v>
      </c>
      <c r="AI875" s="1" t="e">
        <f t="shared" si="152"/>
        <v>#N/A</v>
      </c>
    </row>
    <row r="876" spans="1:35" x14ac:dyDescent="0.3">
      <c r="A876" s="1">
        <v>875</v>
      </c>
      <c r="B876" s="2">
        <v>39141</v>
      </c>
      <c r="C876" t="s">
        <v>132</v>
      </c>
      <c r="D876" s="1">
        <v>134</v>
      </c>
      <c r="E876" s="1" t="s">
        <v>430</v>
      </c>
      <c r="F876" s="1" t="s">
        <v>214</v>
      </c>
      <c r="H876" s="1">
        <v>152</v>
      </c>
      <c r="I876" s="1">
        <v>14</v>
      </c>
      <c r="J876" s="1">
        <v>0</v>
      </c>
      <c r="K876" s="1">
        <v>88.15</v>
      </c>
      <c r="L876" s="1">
        <v>1</v>
      </c>
      <c r="M876" s="1" t="s">
        <v>435</v>
      </c>
      <c r="N876" s="1" t="s">
        <v>233</v>
      </c>
      <c r="O876" s="1">
        <f t="shared" si="148"/>
        <v>28</v>
      </c>
      <c r="P876" s="1">
        <f t="shared" si="149"/>
        <v>2</v>
      </c>
      <c r="Q876" s="1">
        <f t="shared" si="150"/>
        <v>2007</v>
      </c>
      <c r="R876" s="1">
        <f t="shared" si="151"/>
        <v>4</v>
      </c>
      <c r="S876" s="1" t="str">
        <f t="shared" si="153"/>
        <v>Slow</v>
      </c>
      <c r="T876" s="1" t="str">
        <f t="shared" si="154"/>
        <v>Ok</v>
      </c>
      <c r="U876" s="1" t="b">
        <f t="shared" si="155"/>
        <v>0</v>
      </c>
      <c r="V876" s="1">
        <f t="shared" si="156"/>
        <v>0</v>
      </c>
      <c r="W876" s="1" t="str">
        <f>VLOOKUP(K876,Master!$G$8:$H$12,2,1)</f>
        <v>Slow</v>
      </c>
      <c r="X876" s="1" t="str">
        <f>HLOOKUP(K876,Master!$F$3:$J$4,2,1)</f>
        <v>Slow</v>
      </c>
      <c r="Y876" s="1" t="s">
        <v>768</v>
      </c>
      <c r="Z876" s="1" t="s">
        <v>838</v>
      </c>
      <c r="AA876" s="1">
        <f>SEARCH("(",Sheet7!A876,1)</f>
        <v>17</v>
      </c>
      <c r="AB876" s="1">
        <f>SEARCH(")",Sheet7!A876,1)</f>
        <v>21</v>
      </c>
      <c r="AC876" s="1" t="str">
        <f>MID(Sheet7!A876,SEARCH("(",Sheet7!A876,1)+1,SEARCH(")",Sheet7!A876,1)-SEARCH("(",Sheet7!A876,1)-1)</f>
        <v>Ban</v>
      </c>
      <c r="AD876" s="1">
        <f>SEARCH(" ",Sheet7!A876,1)</f>
        <v>7</v>
      </c>
      <c r="AE876" s="1" t="str">
        <f>LEFT(Sheet7!A876,SEARCH(" ",Sheet7!A876,1)-1)</f>
        <v>Shakib</v>
      </c>
      <c r="AF876" s="1" t="str">
        <f>MID(Sheet7!A876,SEARCH(" ",Sheet7!A876,1)+1,SEARCH("(",Sheet7!A876,1)-SEARCH(" ",Sheet7!A876,1)-2)</f>
        <v>Al Hasan</v>
      </c>
      <c r="AG876" s="1">
        <f t="shared" si="157"/>
        <v>8</v>
      </c>
      <c r="AH876" s="1" t="str">
        <f t="shared" si="158"/>
        <v>AL HASAN</v>
      </c>
      <c r="AI876" s="1" t="e">
        <f t="shared" si="152"/>
        <v>#N/A</v>
      </c>
    </row>
    <row r="877" spans="1:35" x14ac:dyDescent="0.3">
      <c r="A877" s="1">
        <v>876</v>
      </c>
      <c r="B877" s="2">
        <v>39155</v>
      </c>
      <c r="C877" t="s">
        <v>225</v>
      </c>
      <c r="D877" s="1">
        <v>113</v>
      </c>
      <c r="E877" s="1" t="s">
        <v>432</v>
      </c>
      <c r="F877" s="1">
        <v>144</v>
      </c>
      <c r="H877" s="1">
        <v>93</v>
      </c>
      <c r="I877" s="1">
        <v>9</v>
      </c>
      <c r="J877" s="1">
        <v>5</v>
      </c>
      <c r="K877" s="1">
        <v>121.5</v>
      </c>
      <c r="L877" s="1">
        <v>1</v>
      </c>
      <c r="M877" s="1" t="s">
        <v>442</v>
      </c>
      <c r="N877" s="1" t="s">
        <v>210</v>
      </c>
      <c r="O877" s="1">
        <f t="shared" si="148"/>
        <v>14</v>
      </c>
      <c r="P877" s="1">
        <f t="shared" si="149"/>
        <v>3</v>
      </c>
      <c r="Q877" s="1">
        <f t="shared" si="150"/>
        <v>2007</v>
      </c>
      <c r="R877" s="1">
        <f t="shared" si="151"/>
        <v>4</v>
      </c>
      <c r="S877" s="1" t="str">
        <f t="shared" si="153"/>
        <v>Ok</v>
      </c>
      <c r="T877" s="1" t="str">
        <f t="shared" si="154"/>
        <v>Ok</v>
      </c>
      <c r="U877" s="1" t="b">
        <f t="shared" si="155"/>
        <v>0</v>
      </c>
      <c r="V877" s="1">
        <f t="shared" si="156"/>
        <v>0</v>
      </c>
      <c r="W877" s="1" t="str">
        <f>VLOOKUP(K877,Master!$G$8:$H$12,2,1)</f>
        <v>Ok</v>
      </c>
      <c r="X877" s="1" t="str">
        <f>HLOOKUP(K877,Master!$F$3:$J$4,2,1)</f>
        <v>Ok</v>
      </c>
      <c r="Y877" s="1" t="s">
        <v>650</v>
      </c>
      <c r="Z877" s="1" t="s">
        <v>834</v>
      </c>
      <c r="AA877" s="1">
        <f>SEARCH("(",Sheet7!A877,1)</f>
        <v>12</v>
      </c>
      <c r="AB877" s="1">
        <f>SEARCH(")",Sheet7!A877,1)</f>
        <v>16</v>
      </c>
      <c r="AC877" s="1" t="str">
        <f>MID(Sheet7!A877,SEARCH("(",Sheet7!A877,1)+1,SEARCH(")",Sheet7!A877,1)-SEARCH("(",Sheet7!A877,1)-1)</f>
        <v>Aus</v>
      </c>
      <c r="AD877" s="1">
        <f>SEARCH(" ",Sheet7!A877,1)</f>
        <v>3</v>
      </c>
      <c r="AE877" s="1" t="str">
        <f>LEFT(Sheet7!A877,SEARCH(" ",Sheet7!A877,1)-1)</f>
        <v>RT</v>
      </c>
      <c r="AF877" s="1" t="str">
        <f>MID(Sheet7!A877,SEARCH(" ",Sheet7!A877,1)+1,SEARCH("(",Sheet7!A877,1)-SEARCH(" ",Sheet7!A877,1)-2)</f>
        <v>Ponting</v>
      </c>
      <c r="AG877" s="1">
        <f t="shared" si="157"/>
        <v>7</v>
      </c>
      <c r="AH877" s="1" t="str">
        <f t="shared" si="158"/>
        <v>PONTING</v>
      </c>
      <c r="AI877" s="1" t="str">
        <f t="shared" si="152"/>
        <v>RT Ponting belongs to Australia</v>
      </c>
    </row>
    <row r="878" spans="1:35" x14ac:dyDescent="0.3">
      <c r="A878" s="1">
        <v>877</v>
      </c>
      <c r="B878" s="2">
        <v>39156</v>
      </c>
      <c r="C878" t="s">
        <v>325</v>
      </c>
      <c r="D878" s="1">
        <v>115</v>
      </c>
      <c r="E878" s="1" t="s">
        <v>430</v>
      </c>
      <c r="F878" s="1">
        <v>221</v>
      </c>
      <c r="H878" s="1">
        <v>137</v>
      </c>
      <c r="I878" s="1">
        <v>10</v>
      </c>
      <c r="J878" s="1">
        <v>2</v>
      </c>
      <c r="K878" s="1">
        <v>83.94</v>
      </c>
      <c r="L878" s="1">
        <v>1</v>
      </c>
      <c r="M878" s="1" t="s">
        <v>7</v>
      </c>
      <c r="N878" s="1" t="s">
        <v>37</v>
      </c>
      <c r="O878" s="1">
        <f t="shared" si="148"/>
        <v>15</v>
      </c>
      <c r="P878" s="1">
        <f t="shared" si="149"/>
        <v>3</v>
      </c>
      <c r="Q878" s="1">
        <f t="shared" si="150"/>
        <v>2007</v>
      </c>
      <c r="R878" s="1">
        <f t="shared" si="151"/>
        <v>5</v>
      </c>
      <c r="S878" s="1" t="str">
        <f t="shared" si="153"/>
        <v>Slow</v>
      </c>
      <c r="T878" s="1" t="str">
        <f t="shared" si="154"/>
        <v>Ok</v>
      </c>
      <c r="U878" s="1" t="b">
        <f t="shared" si="155"/>
        <v>0</v>
      </c>
      <c r="V878" s="1">
        <f t="shared" si="156"/>
        <v>0</v>
      </c>
      <c r="W878" s="1" t="str">
        <f>VLOOKUP(K878,Master!$G$8:$H$12,2,1)</f>
        <v>Slow</v>
      </c>
      <c r="X878" s="1" t="str">
        <f>HLOOKUP(K878,Master!$F$3:$J$4,2,1)</f>
        <v>Slow</v>
      </c>
      <c r="Y878" s="1" t="s">
        <v>758</v>
      </c>
      <c r="Z878" s="1" t="s">
        <v>844</v>
      </c>
      <c r="AA878" s="1">
        <f>SEARCH("(",Sheet7!A878,1)</f>
        <v>9</v>
      </c>
      <c r="AB878" s="1">
        <f>SEARCH(")",Sheet7!A878,1)</f>
        <v>13</v>
      </c>
      <c r="AC878" s="1" t="str">
        <f>MID(Sheet7!A878,SEARCH("(",Sheet7!A878,1)+1,SEARCH(")",Sheet7!A878,1)-SEARCH("(",Sheet7!A878,1)-1)</f>
        <v>Ire</v>
      </c>
      <c r="AD878" s="1">
        <f>SEARCH(" ",Sheet7!A878,1)</f>
        <v>3</v>
      </c>
      <c r="AE878" s="1" t="str">
        <f>LEFT(Sheet7!A878,SEARCH(" ",Sheet7!A878,1)-1)</f>
        <v>JP</v>
      </c>
      <c r="AF878" s="1" t="str">
        <f>MID(Sheet7!A878,SEARCH(" ",Sheet7!A878,1)+1,SEARCH("(",Sheet7!A878,1)-SEARCH(" ",Sheet7!A878,1)-2)</f>
        <v>Bray</v>
      </c>
      <c r="AG878" s="1">
        <f t="shared" si="157"/>
        <v>4</v>
      </c>
      <c r="AH878" s="1" t="str">
        <f t="shared" si="158"/>
        <v>BRAY</v>
      </c>
      <c r="AI878" s="1" t="e">
        <f t="shared" si="152"/>
        <v>#N/A</v>
      </c>
    </row>
    <row r="879" spans="1:35" x14ac:dyDescent="0.3">
      <c r="A879" s="1">
        <v>878</v>
      </c>
      <c r="B879" s="2">
        <v>39157</v>
      </c>
      <c r="C879" t="s">
        <v>257</v>
      </c>
      <c r="D879" s="1">
        <v>128</v>
      </c>
      <c r="E879" s="1" t="s">
        <v>430</v>
      </c>
      <c r="F879" s="1">
        <v>157</v>
      </c>
      <c r="H879" s="1">
        <v>109</v>
      </c>
      <c r="I879" s="1">
        <v>11</v>
      </c>
      <c r="J879" s="1">
        <v>5</v>
      </c>
      <c r="K879" s="1">
        <v>117.43</v>
      </c>
      <c r="L879" s="1">
        <v>1</v>
      </c>
      <c r="M879" s="1" t="s">
        <v>438</v>
      </c>
      <c r="N879" s="1" t="s">
        <v>210</v>
      </c>
      <c r="O879" s="1">
        <f t="shared" si="148"/>
        <v>16</v>
      </c>
      <c r="P879" s="1">
        <f t="shared" si="149"/>
        <v>3</v>
      </c>
      <c r="Q879" s="1">
        <f t="shared" si="150"/>
        <v>2007</v>
      </c>
      <c r="R879" s="1">
        <f t="shared" si="151"/>
        <v>6</v>
      </c>
      <c r="S879" s="1" t="str">
        <f t="shared" si="153"/>
        <v>Ok</v>
      </c>
      <c r="T879" s="1" t="str">
        <f t="shared" si="154"/>
        <v>Ok</v>
      </c>
      <c r="U879" s="1" t="b">
        <f t="shared" si="155"/>
        <v>0</v>
      </c>
      <c r="V879" s="1">
        <f t="shared" si="156"/>
        <v>0</v>
      </c>
      <c r="W879" s="1" t="str">
        <f>VLOOKUP(K879,Master!$G$8:$H$12,2,1)</f>
        <v>Ok</v>
      </c>
      <c r="X879" s="1" t="str">
        <f>HLOOKUP(K879,Master!$F$3:$J$4,2,1)</f>
        <v>Ok</v>
      </c>
      <c r="Y879" s="1" t="s">
        <v>670</v>
      </c>
      <c r="Z879" s="1" t="s">
        <v>837</v>
      </c>
      <c r="AA879" s="1">
        <f>SEARCH("(",Sheet7!A879,1)</f>
        <v>11</v>
      </c>
      <c r="AB879" s="1">
        <f>SEARCH(")",Sheet7!A879,1)</f>
        <v>14</v>
      </c>
      <c r="AC879" s="1" t="str">
        <f>MID(Sheet7!A879,SEARCH("(",Sheet7!A879,1)+1,SEARCH(")",Sheet7!A879,1)-SEARCH("(",Sheet7!A879,1)-1)</f>
        <v>SA</v>
      </c>
      <c r="AD879" s="1">
        <f>SEARCH(" ",Sheet7!A879,1)</f>
        <v>3</v>
      </c>
      <c r="AE879" s="1" t="str">
        <f>LEFT(Sheet7!A879,SEARCH(" ",Sheet7!A879,1)-1)</f>
        <v>JH</v>
      </c>
      <c r="AF879" s="1" t="str">
        <f>MID(Sheet7!A879,SEARCH(" ",Sheet7!A879,1)+1,SEARCH("(",Sheet7!A879,1)-SEARCH(" ",Sheet7!A879,1)-2)</f>
        <v>Kallis</v>
      </c>
      <c r="AG879" s="1">
        <f t="shared" si="157"/>
        <v>6</v>
      </c>
      <c r="AH879" s="1" t="str">
        <f t="shared" si="158"/>
        <v>KALLIS</v>
      </c>
      <c r="AI879" s="1" t="e">
        <f t="shared" si="152"/>
        <v>#N/A</v>
      </c>
    </row>
    <row r="880" spans="1:35" x14ac:dyDescent="0.3">
      <c r="A880" s="1">
        <v>879</v>
      </c>
      <c r="B880" s="2">
        <v>39159</v>
      </c>
      <c r="C880" t="s">
        <v>297</v>
      </c>
      <c r="D880" s="1">
        <v>123</v>
      </c>
      <c r="E880" s="1" t="s">
        <v>432</v>
      </c>
      <c r="F880" s="1">
        <v>108</v>
      </c>
      <c r="H880" s="1">
        <v>89</v>
      </c>
      <c r="I880" s="1">
        <v>8</v>
      </c>
      <c r="J880" s="1">
        <v>7</v>
      </c>
      <c r="K880" s="1">
        <v>138.19999999999999</v>
      </c>
      <c r="L880" s="1">
        <v>1</v>
      </c>
      <c r="M880" s="1" t="s">
        <v>438</v>
      </c>
      <c r="N880" s="1" t="s">
        <v>210</v>
      </c>
      <c r="O880" s="1">
        <f t="shared" si="148"/>
        <v>18</v>
      </c>
      <c r="P880" s="1">
        <f t="shared" si="149"/>
        <v>3</v>
      </c>
      <c r="Q880" s="1">
        <f t="shared" si="150"/>
        <v>2007</v>
      </c>
      <c r="R880" s="1">
        <f t="shared" si="151"/>
        <v>1</v>
      </c>
      <c r="S880" s="1" t="str">
        <f t="shared" si="153"/>
        <v>Ok</v>
      </c>
      <c r="T880" s="1" t="str">
        <f t="shared" si="154"/>
        <v>Ok</v>
      </c>
      <c r="U880" s="1" t="b">
        <f t="shared" si="155"/>
        <v>0</v>
      </c>
      <c r="V880" s="1">
        <f t="shared" si="156"/>
        <v>0</v>
      </c>
      <c r="W880" s="1" t="str">
        <f>VLOOKUP(K880,Master!$G$8:$H$12,2,1)</f>
        <v>Ok</v>
      </c>
      <c r="X880" s="1" t="str">
        <f>HLOOKUP(K880,Master!$F$3:$J$4,2,1)</f>
        <v>Ok</v>
      </c>
      <c r="Y880" s="1" t="s">
        <v>769</v>
      </c>
      <c r="Z880" s="1" t="s">
        <v>834</v>
      </c>
      <c r="AA880" s="1">
        <f>SEARCH("(",Sheet7!A880,1)</f>
        <v>10</v>
      </c>
      <c r="AB880" s="1">
        <f>SEARCH(")",Sheet7!A880,1)</f>
        <v>14</v>
      </c>
      <c r="AC880" s="1" t="str">
        <f>MID(Sheet7!A880,SEARCH("(",Sheet7!A880,1)+1,SEARCH(")",Sheet7!A880,1)-SEARCH("(",Sheet7!A880,1)-1)</f>
        <v>Aus</v>
      </c>
      <c r="AD880" s="1">
        <f>SEARCH(" ",Sheet7!A880,1)</f>
        <v>3</v>
      </c>
      <c r="AE880" s="1" t="str">
        <f>LEFT(Sheet7!A880,SEARCH(" ",Sheet7!A880,1)-1)</f>
        <v>BJ</v>
      </c>
      <c r="AF880" s="1" t="str">
        <f>MID(Sheet7!A880,SEARCH(" ",Sheet7!A880,1)+1,SEARCH("(",Sheet7!A880,1)-SEARCH(" ",Sheet7!A880,1)-2)</f>
        <v>Hodge</v>
      </c>
      <c r="AG880" s="1">
        <f t="shared" si="157"/>
        <v>5</v>
      </c>
      <c r="AH880" s="1" t="str">
        <f t="shared" si="158"/>
        <v>HODGE</v>
      </c>
      <c r="AI880" s="1" t="str">
        <f t="shared" si="152"/>
        <v>BJ Hodge belongs to Australia</v>
      </c>
    </row>
    <row r="881" spans="1:35" x14ac:dyDescent="0.3">
      <c r="A881" s="1">
        <v>880</v>
      </c>
      <c r="B881" s="2">
        <v>39160</v>
      </c>
      <c r="C881" t="s">
        <v>213</v>
      </c>
      <c r="D881" s="1">
        <v>114</v>
      </c>
      <c r="E881" s="1" t="s">
        <v>432</v>
      </c>
      <c r="F881" s="1">
        <v>127</v>
      </c>
      <c r="H881" s="1">
        <v>87</v>
      </c>
      <c r="I881" s="1">
        <v>17</v>
      </c>
      <c r="J881" s="1">
        <v>3</v>
      </c>
      <c r="K881" s="1">
        <v>131.03</v>
      </c>
      <c r="L881" s="1">
        <v>1</v>
      </c>
      <c r="M881" s="1" t="s">
        <v>444</v>
      </c>
      <c r="N881" s="1" t="s">
        <v>235</v>
      </c>
      <c r="O881" s="1">
        <f t="shared" si="148"/>
        <v>19</v>
      </c>
      <c r="P881" s="1">
        <f t="shared" si="149"/>
        <v>3</v>
      </c>
      <c r="Q881" s="1">
        <f t="shared" si="150"/>
        <v>2007</v>
      </c>
      <c r="R881" s="1">
        <f t="shared" si="151"/>
        <v>2</v>
      </c>
      <c r="S881" s="1" t="str">
        <f t="shared" si="153"/>
        <v>Ok</v>
      </c>
      <c r="T881" s="1" t="str">
        <f t="shared" si="154"/>
        <v>Ok</v>
      </c>
      <c r="U881" s="1" t="b">
        <f t="shared" si="155"/>
        <v>0</v>
      </c>
      <c r="V881" s="1">
        <f t="shared" si="156"/>
        <v>0</v>
      </c>
      <c r="W881" s="1" t="str">
        <f>VLOOKUP(K881,Master!$G$8:$H$12,2,1)</f>
        <v>Ok</v>
      </c>
      <c r="X881" s="1" t="str">
        <f>HLOOKUP(K881,Master!$F$3:$J$4,2,1)</f>
        <v>Ok</v>
      </c>
      <c r="Y881" s="1" t="s">
        <v>702</v>
      </c>
      <c r="Z881" s="1" t="s">
        <v>4</v>
      </c>
      <c r="AA881" s="1">
        <f>SEARCH("(",Sheet7!A881,1)</f>
        <v>10</v>
      </c>
      <c r="AB881" s="1">
        <f>SEARCH(")",Sheet7!A881,1)</f>
        <v>16</v>
      </c>
      <c r="AC881" s="1" t="str">
        <f>MID(Sheet7!A881,SEARCH("(",Sheet7!A881,1)+1,SEARCH(")",Sheet7!A881,1)-SEARCH("(",Sheet7!A881,1)-1)</f>
        <v>India</v>
      </c>
      <c r="AD881" s="1">
        <f>SEARCH(" ",Sheet7!A881,1)</f>
        <v>2</v>
      </c>
      <c r="AE881" s="1" t="str">
        <f>LEFT(Sheet7!A881,SEARCH(" ",Sheet7!A881,1)-1)</f>
        <v>V</v>
      </c>
      <c r="AF881" s="1" t="str">
        <f>MID(Sheet7!A881,SEARCH(" ",Sheet7!A881,1)+1,SEARCH("(",Sheet7!A881,1)-SEARCH(" ",Sheet7!A881,1)-2)</f>
        <v>Sehwag</v>
      </c>
      <c r="AG881" s="1">
        <f t="shared" si="157"/>
        <v>6</v>
      </c>
      <c r="AH881" s="1" t="str">
        <f t="shared" si="158"/>
        <v>SEHWAG</v>
      </c>
      <c r="AI881" s="1" t="e">
        <f t="shared" si="152"/>
        <v>#N/A</v>
      </c>
    </row>
    <row r="882" spans="1:35" x14ac:dyDescent="0.3">
      <c r="A882" s="1">
        <v>881</v>
      </c>
      <c r="B882" s="2">
        <v>39162</v>
      </c>
      <c r="C882" t="s">
        <v>183</v>
      </c>
      <c r="D882" s="1">
        <v>160</v>
      </c>
      <c r="E882" s="1" t="s">
        <v>432</v>
      </c>
      <c r="F882" s="1">
        <v>201</v>
      </c>
      <c r="H882" s="1">
        <v>121</v>
      </c>
      <c r="I882" s="1">
        <v>14</v>
      </c>
      <c r="J882" s="1">
        <v>8</v>
      </c>
      <c r="K882" s="1">
        <v>132.22999999999999</v>
      </c>
      <c r="L882" s="1">
        <v>1</v>
      </c>
      <c r="M882" s="2" t="s">
        <v>7</v>
      </c>
      <c r="N882" s="1" t="s">
        <v>37</v>
      </c>
      <c r="O882" s="1">
        <f t="shared" si="148"/>
        <v>21</v>
      </c>
      <c r="P882" s="1">
        <f t="shared" si="149"/>
        <v>3</v>
      </c>
      <c r="Q882" s="1">
        <f t="shared" si="150"/>
        <v>2007</v>
      </c>
      <c r="R882" s="1">
        <f t="shared" si="151"/>
        <v>4</v>
      </c>
      <c r="S882" s="1" t="str">
        <f t="shared" si="153"/>
        <v>Ok</v>
      </c>
      <c r="T882" s="1" t="str">
        <f t="shared" si="154"/>
        <v>Ok</v>
      </c>
      <c r="U882" s="1" t="b">
        <f t="shared" si="155"/>
        <v>1</v>
      </c>
      <c r="V882" s="1">
        <f t="shared" si="156"/>
        <v>1</v>
      </c>
      <c r="W882" s="1" t="str">
        <f>VLOOKUP(K882,Master!$G$8:$H$12,2,1)</f>
        <v>Ok</v>
      </c>
      <c r="X882" s="1" t="str">
        <f>HLOOKUP(K882,Master!$F$3:$J$4,2,1)</f>
        <v>Ok</v>
      </c>
      <c r="Y882" s="1" t="s">
        <v>691</v>
      </c>
      <c r="Z882" s="1" t="s">
        <v>833</v>
      </c>
      <c r="AA882" s="1">
        <f>SEARCH("(",Sheet7!A882,1)</f>
        <v>13</v>
      </c>
      <c r="AB882" s="1">
        <f>SEARCH(")",Sheet7!A882,1)</f>
        <v>17</v>
      </c>
      <c r="AC882" s="1" t="str">
        <f>MID(Sheet7!A882,SEARCH("(",Sheet7!A882,1)+1,SEARCH(")",Sheet7!A882,1)-SEARCH("(",Sheet7!A882,1)-1)</f>
        <v>Pak</v>
      </c>
      <c r="AD882" s="1">
        <f>SEARCH(" ",Sheet7!A882,1)</f>
        <v>6</v>
      </c>
      <c r="AE882" s="1" t="str">
        <f>LEFT(Sheet7!A882,SEARCH(" ",Sheet7!A882,1)-1)</f>
        <v>Imran</v>
      </c>
      <c r="AF882" s="1" t="str">
        <f>MID(Sheet7!A882,SEARCH(" ",Sheet7!A882,1)+1,SEARCH("(",Sheet7!A882,1)-SEARCH(" ",Sheet7!A882,1)-2)</f>
        <v>Nazir</v>
      </c>
      <c r="AG882" s="1">
        <f t="shared" si="157"/>
        <v>5</v>
      </c>
      <c r="AH882" s="1" t="str">
        <f t="shared" si="158"/>
        <v>NAZIR</v>
      </c>
      <c r="AI882" s="1" t="str">
        <f t="shared" si="152"/>
        <v>Imran Nazir belongs to Pakistan</v>
      </c>
    </row>
    <row r="883" spans="1:35" x14ac:dyDescent="0.3">
      <c r="A883" s="1">
        <v>882</v>
      </c>
      <c r="B883" s="2">
        <v>39162</v>
      </c>
      <c r="C883" t="s">
        <v>216</v>
      </c>
      <c r="D883" s="1">
        <v>109</v>
      </c>
      <c r="E883" s="1" t="s">
        <v>432</v>
      </c>
      <c r="F883" s="1">
        <v>159</v>
      </c>
      <c r="H883" s="1">
        <v>87</v>
      </c>
      <c r="I883" s="1">
        <v>7</v>
      </c>
      <c r="J883" s="1">
        <v>7</v>
      </c>
      <c r="K883" s="1">
        <v>125.28</v>
      </c>
      <c r="L883" s="1">
        <v>1</v>
      </c>
      <c r="M883" s="1" t="s">
        <v>47</v>
      </c>
      <c r="N883" s="1" t="s">
        <v>235</v>
      </c>
      <c r="O883" s="1">
        <f t="shared" si="148"/>
        <v>21</v>
      </c>
      <c r="P883" s="1">
        <f t="shared" si="149"/>
        <v>3</v>
      </c>
      <c r="Q883" s="1">
        <f t="shared" si="150"/>
        <v>2007</v>
      </c>
      <c r="R883" s="1">
        <f t="shared" si="151"/>
        <v>4</v>
      </c>
      <c r="S883" s="1" t="str">
        <f t="shared" si="153"/>
        <v>Ok</v>
      </c>
      <c r="T883" s="1" t="str">
        <f t="shared" si="154"/>
        <v>Ok</v>
      </c>
      <c r="U883" s="1" t="b">
        <f t="shared" si="155"/>
        <v>0</v>
      </c>
      <c r="V883" s="1">
        <f t="shared" si="156"/>
        <v>0</v>
      </c>
      <c r="W883" s="1" t="str">
        <f>VLOOKUP(K883,Master!$G$8:$H$12,2,1)</f>
        <v>Ok</v>
      </c>
      <c r="X883" s="1" t="str">
        <f>HLOOKUP(K883,Master!$F$3:$J$4,2,1)</f>
        <v>Ok</v>
      </c>
      <c r="Y883" s="1" t="s">
        <v>640</v>
      </c>
      <c r="Z883" s="1" t="s">
        <v>835</v>
      </c>
      <c r="AA883" s="1">
        <f>SEARCH("(",Sheet7!A883,1)</f>
        <v>15</v>
      </c>
      <c r="AB883" s="1">
        <f>SEARCH(")",Sheet7!A883,1)</f>
        <v>18</v>
      </c>
      <c r="AC883" s="1" t="str">
        <f>MID(Sheet7!A883,SEARCH("(",Sheet7!A883,1)+1,SEARCH(")",Sheet7!A883,1)-SEARCH("(",Sheet7!A883,1)-1)</f>
        <v>SL</v>
      </c>
      <c r="AD883" s="1">
        <f>SEARCH(" ",Sheet7!A883,1)</f>
        <v>3</v>
      </c>
      <c r="AE883" s="1" t="str">
        <f>LEFT(Sheet7!A883,SEARCH(" ",Sheet7!A883,1)-1)</f>
        <v>ST</v>
      </c>
      <c r="AF883" s="1" t="str">
        <f>MID(Sheet7!A883,SEARCH(" ",Sheet7!A883,1)+1,SEARCH("(",Sheet7!A883,1)-SEARCH(" ",Sheet7!A883,1)-2)</f>
        <v>Jayasuriya</v>
      </c>
      <c r="AG883" s="1">
        <f t="shared" si="157"/>
        <v>10</v>
      </c>
      <c r="AH883" s="1" t="str">
        <f t="shared" si="158"/>
        <v>JAYASURIYA</v>
      </c>
      <c r="AI883" s="1" t="str">
        <f t="shared" si="152"/>
        <v>ST Jayasuriya belongs to Sri Lanka</v>
      </c>
    </row>
    <row r="884" spans="1:35" x14ac:dyDescent="0.3">
      <c r="A884" s="1">
        <v>883</v>
      </c>
      <c r="B884" s="2">
        <v>39163</v>
      </c>
      <c r="C884" t="s">
        <v>159</v>
      </c>
      <c r="D884" s="1">
        <v>101</v>
      </c>
      <c r="E884" s="1" t="s">
        <v>432</v>
      </c>
      <c r="F884" s="1">
        <v>178</v>
      </c>
      <c r="H884" s="1">
        <v>117</v>
      </c>
      <c r="I884" s="1">
        <v>9</v>
      </c>
      <c r="J884" s="1">
        <v>1</v>
      </c>
      <c r="K884" s="1">
        <v>86.32</v>
      </c>
      <c r="L884" s="1">
        <v>1</v>
      </c>
      <c r="M884" s="1" t="s">
        <v>435</v>
      </c>
      <c r="N884" s="1" t="s">
        <v>272</v>
      </c>
      <c r="O884" s="1">
        <f t="shared" si="148"/>
        <v>22</v>
      </c>
      <c r="P884" s="1">
        <f t="shared" si="149"/>
        <v>3</v>
      </c>
      <c r="Q884" s="1">
        <f t="shared" si="150"/>
        <v>2007</v>
      </c>
      <c r="R884" s="1">
        <f t="shared" si="151"/>
        <v>5</v>
      </c>
      <c r="S884" s="1" t="str">
        <f t="shared" si="153"/>
        <v>Slow</v>
      </c>
      <c r="T884" s="1" t="str">
        <f t="shared" si="154"/>
        <v>Ok</v>
      </c>
      <c r="U884" s="1" t="b">
        <f t="shared" si="155"/>
        <v>0</v>
      </c>
      <c r="V884" s="1">
        <f t="shared" si="156"/>
        <v>0</v>
      </c>
      <c r="W884" s="1" t="str">
        <f>VLOOKUP(K884,Master!$G$8:$H$12,2,1)</f>
        <v>Slow</v>
      </c>
      <c r="X884" s="1" t="str">
        <f>HLOOKUP(K884,Master!$F$3:$J$4,2,1)</f>
        <v>Slow</v>
      </c>
      <c r="Y884" s="1" t="s">
        <v>739</v>
      </c>
      <c r="Z884" s="1" t="s">
        <v>832</v>
      </c>
      <c r="AA884" s="1">
        <f>SEARCH("(",Sheet7!A884,1)</f>
        <v>11</v>
      </c>
      <c r="AB884" s="1">
        <f>SEARCH(")",Sheet7!A884,1)</f>
        <v>14</v>
      </c>
      <c r="AC884" s="1" t="str">
        <f>MID(Sheet7!A884,SEARCH("(",Sheet7!A884,1)+1,SEARCH(")",Sheet7!A884,1)-SEARCH("(",Sheet7!A884,1)-1)</f>
        <v>NZ</v>
      </c>
      <c r="AD884" s="1">
        <f>SEARCH(" ",Sheet7!A884,1)</f>
        <v>2</v>
      </c>
      <c r="AE884" s="1" t="str">
        <f>LEFT(Sheet7!A884,SEARCH(" ",Sheet7!A884,1)-1)</f>
        <v>L</v>
      </c>
      <c r="AF884" s="1" t="str">
        <f>MID(Sheet7!A884,SEARCH(" ",Sheet7!A884,1)+1,SEARCH("(",Sheet7!A884,1)-SEARCH(" ",Sheet7!A884,1)-2)</f>
        <v>Vincent</v>
      </c>
      <c r="AG884" s="1">
        <f t="shared" si="157"/>
        <v>7</v>
      </c>
      <c r="AH884" s="1" t="str">
        <f t="shared" si="158"/>
        <v>VINCENT</v>
      </c>
      <c r="AI884" s="1" t="str">
        <f t="shared" si="152"/>
        <v>L Vincent belongs to New Zealand</v>
      </c>
    </row>
    <row r="885" spans="1:35" x14ac:dyDescent="0.3">
      <c r="A885" s="1">
        <v>884</v>
      </c>
      <c r="B885" s="2">
        <v>39164</v>
      </c>
      <c r="C885" t="s">
        <v>64</v>
      </c>
      <c r="D885" s="1">
        <v>102</v>
      </c>
      <c r="E885" s="1" t="s">
        <v>430</v>
      </c>
      <c r="F885" s="1">
        <v>161</v>
      </c>
      <c r="H885" s="1">
        <v>113</v>
      </c>
      <c r="I885" s="1">
        <v>10</v>
      </c>
      <c r="J885" s="1">
        <v>4</v>
      </c>
      <c r="K885" s="1">
        <v>90.26</v>
      </c>
      <c r="L885" s="1">
        <v>2</v>
      </c>
      <c r="M885" s="1" t="s">
        <v>25</v>
      </c>
      <c r="N885" s="1" t="s">
        <v>37</v>
      </c>
      <c r="O885" s="1">
        <f t="shared" si="148"/>
        <v>23</v>
      </c>
      <c r="P885" s="1">
        <f t="shared" si="149"/>
        <v>3</v>
      </c>
      <c r="Q885" s="1">
        <f t="shared" si="150"/>
        <v>2007</v>
      </c>
      <c r="R885" s="1">
        <f t="shared" si="151"/>
        <v>6</v>
      </c>
      <c r="S885" s="1" t="str">
        <f t="shared" si="153"/>
        <v>Slow</v>
      </c>
      <c r="T885" s="1" t="str">
        <f t="shared" si="154"/>
        <v>Ok</v>
      </c>
      <c r="U885" s="1" t="b">
        <f t="shared" si="155"/>
        <v>0</v>
      </c>
      <c r="V885" s="1">
        <f t="shared" si="156"/>
        <v>0</v>
      </c>
      <c r="W885" s="1" t="str">
        <f>VLOOKUP(K885,Master!$G$8:$H$12,2,1)</f>
        <v>Slow</v>
      </c>
      <c r="X885" s="1" t="str">
        <f>HLOOKUP(K885,Master!$F$3:$J$4,2,1)</f>
        <v>Slow</v>
      </c>
      <c r="Y885" s="1" t="s">
        <v>662</v>
      </c>
      <c r="Z885" s="1" t="s">
        <v>831</v>
      </c>
      <c r="AA885" s="1">
        <f>SEARCH("(",Sheet7!A885,1)</f>
        <v>15</v>
      </c>
      <c r="AB885" s="1">
        <f>SEARCH(")",Sheet7!A885,1)</f>
        <v>18</v>
      </c>
      <c r="AC885" s="1" t="str">
        <f>MID(Sheet7!A885,SEARCH("(",Sheet7!A885,1)+1,SEARCH(")",Sheet7!A885,1)-SEARCH("(",Sheet7!A885,1)-1)</f>
        <v>WI</v>
      </c>
      <c r="AD885" s="1">
        <f>SEARCH(" ",Sheet7!A885,1)</f>
        <v>2</v>
      </c>
      <c r="AE885" s="1" t="str">
        <f>LEFT(Sheet7!A885,SEARCH(" ",Sheet7!A885,1)-1)</f>
        <v>S</v>
      </c>
      <c r="AF885" s="1" t="str">
        <f>MID(Sheet7!A885,SEARCH(" ",Sheet7!A885,1)+1,SEARCH("(",Sheet7!A885,1)-SEARCH(" ",Sheet7!A885,1)-2)</f>
        <v>Chanderpaul</v>
      </c>
      <c r="AG885" s="1">
        <f t="shared" si="157"/>
        <v>11</v>
      </c>
      <c r="AH885" s="1" t="str">
        <f t="shared" si="158"/>
        <v>CHANDERPAUL</v>
      </c>
      <c r="AI885" s="1" t="str">
        <f t="shared" si="152"/>
        <v>S Chanderpaul belongs to West Indies</v>
      </c>
    </row>
    <row r="886" spans="1:35" x14ac:dyDescent="0.3">
      <c r="A886" s="1">
        <v>885</v>
      </c>
      <c r="B886" s="2">
        <v>39165</v>
      </c>
      <c r="C886" t="s">
        <v>219</v>
      </c>
      <c r="D886" s="1">
        <v>101</v>
      </c>
      <c r="E886" s="1" t="s">
        <v>432</v>
      </c>
      <c r="F886" s="1">
        <v>107</v>
      </c>
      <c r="H886" s="1">
        <v>68</v>
      </c>
      <c r="I886" s="1">
        <v>14</v>
      </c>
      <c r="J886" s="1">
        <v>4</v>
      </c>
      <c r="K886" s="1">
        <v>148.52000000000001</v>
      </c>
      <c r="L886" s="1">
        <v>1</v>
      </c>
      <c r="M886" s="1" t="s">
        <v>15</v>
      </c>
      <c r="N886" s="1" t="s">
        <v>210</v>
      </c>
      <c r="O886" s="1">
        <f t="shared" si="148"/>
        <v>24</v>
      </c>
      <c r="P886" s="1">
        <f t="shared" si="149"/>
        <v>3</v>
      </c>
      <c r="Q886" s="1">
        <f t="shared" si="150"/>
        <v>2007</v>
      </c>
      <c r="R886" s="1">
        <f t="shared" si="151"/>
        <v>7</v>
      </c>
      <c r="S886" s="1" t="str">
        <f t="shared" si="153"/>
        <v>Ok</v>
      </c>
      <c r="T886" s="1" t="str">
        <f t="shared" si="154"/>
        <v>Ok</v>
      </c>
      <c r="U886" s="1" t="b">
        <f t="shared" si="155"/>
        <v>0</v>
      </c>
      <c r="V886" s="1">
        <f t="shared" si="156"/>
        <v>0</v>
      </c>
      <c r="W886" s="1" t="str">
        <f>VLOOKUP(K886,Master!$G$8:$H$12,2,1)</f>
        <v>Ok</v>
      </c>
      <c r="X886" s="1" t="str">
        <f>HLOOKUP(K886,Master!$F$3:$J$4,2,1)</f>
        <v>Ok</v>
      </c>
      <c r="Y886" s="1" t="s">
        <v>698</v>
      </c>
      <c r="Z886" s="1" t="s">
        <v>834</v>
      </c>
      <c r="AA886" s="1">
        <f>SEARCH("(",Sheet7!A886,1)</f>
        <v>11</v>
      </c>
      <c r="AB886" s="1">
        <f>SEARCH(")",Sheet7!A886,1)</f>
        <v>15</v>
      </c>
      <c r="AC886" s="1" t="str">
        <f>MID(Sheet7!A886,SEARCH("(",Sheet7!A886,1)+1,SEARCH(")",Sheet7!A886,1)-SEARCH("(",Sheet7!A886,1)-1)</f>
        <v>Aus</v>
      </c>
      <c r="AD886" s="1">
        <f>SEARCH(" ",Sheet7!A886,1)</f>
        <v>3</v>
      </c>
      <c r="AE886" s="1" t="str">
        <f>LEFT(Sheet7!A886,SEARCH(" ",Sheet7!A886,1)-1)</f>
        <v>ML</v>
      </c>
      <c r="AF886" s="1" t="str">
        <f>MID(Sheet7!A886,SEARCH(" ",Sheet7!A886,1)+1,SEARCH("(",Sheet7!A886,1)-SEARCH(" ",Sheet7!A886,1)-2)</f>
        <v>Hayden</v>
      </c>
      <c r="AG886" s="1">
        <f t="shared" si="157"/>
        <v>6</v>
      </c>
      <c r="AH886" s="1" t="str">
        <f t="shared" si="158"/>
        <v>HAYDEN</v>
      </c>
      <c r="AI886" s="1" t="str">
        <f t="shared" si="152"/>
        <v>ML Hayden belongs to Australia</v>
      </c>
    </row>
    <row r="887" spans="1:35" x14ac:dyDescent="0.3">
      <c r="A887" s="1">
        <v>886</v>
      </c>
      <c r="B887" s="2">
        <v>39168</v>
      </c>
      <c r="C887" t="s">
        <v>219</v>
      </c>
      <c r="D887" s="1">
        <v>158</v>
      </c>
      <c r="E887" s="1" t="s">
        <v>432</v>
      </c>
      <c r="F887" s="1">
        <v>216</v>
      </c>
      <c r="H887" s="1">
        <v>143</v>
      </c>
      <c r="I887" s="1">
        <v>14</v>
      </c>
      <c r="J887" s="1">
        <v>4</v>
      </c>
      <c r="K887" s="1">
        <v>110.48</v>
      </c>
      <c r="L887" s="1">
        <v>1</v>
      </c>
      <c r="M887" s="2" t="s">
        <v>11</v>
      </c>
      <c r="N887" s="1" t="s">
        <v>41</v>
      </c>
      <c r="O887" s="1">
        <f t="shared" si="148"/>
        <v>27</v>
      </c>
      <c r="P887" s="1">
        <f t="shared" si="149"/>
        <v>3</v>
      </c>
      <c r="Q887" s="1">
        <f t="shared" si="150"/>
        <v>2007</v>
      </c>
      <c r="R887" s="1">
        <f t="shared" si="151"/>
        <v>3</v>
      </c>
      <c r="S887" s="1" t="str">
        <f t="shared" si="153"/>
        <v>Ok</v>
      </c>
      <c r="T887" s="1" t="str">
        <f t="shared" si="154"/>
        <v>Ok</v>
      </c>
      <c r="U887" s="1" t="b">
        <f t="shared" si="155"/>
        <v>0</v>
      </c>
      <c r="V887" s="1">
        <f t="shared" si="156"/>
        <v>0</v>
      </c>
      <c r="W887" s="1" t="str">
        <f>VLOOKUP(K887,Master!$G$8:$H$12,2,1)</f>
        <v>Ok</v>
      </c>
      <c r="X887" s="1" t="str">
        <f>HLOOKUP(K887,Master!$F$3:$J$4,2,1)</f>
        <v>Ok</v>
      </c>
      <c r="Y887" s="1" t="s">
        <v>698</v>
      </c>
      <c r="Z887" s="1" t="s">
        <v>834</v>
      </c>
      <c r="AA887" s="1">
        <f>SEARCH("(",Sheet7!A887,1)</f>
        <v>11</v>
      </c>
      <c r="AB887" s="1">
        <f>SEARCH(")",Sheet7!A887,1)</f>
        <v>15</v>
      </c>
      <c r="AC887" s="1" t="str">
        <f>MID(Sheet7!A887,SEARCH("(",Sheet7!A887,1)+1,SEARCH(")",Sheet7!A887,1)-SEARCH("(",Sheet7!A887,1)-1)</f>
        <v>Aus</v>
      </c>
      <c r="AD887" s="1">
        <f>SEARCH(" ",Sheet7!A887,1)</f>
        <v>3</v>
      </c>
      <c r="AE887" s="1" t="str">
        <f>LEFT(Sheet7!A887,SEARCH(" ",Sheet7!A887,1)-1)</f>
        <v>ML</v>
      </c>
      <c r="AF887" s="1" t="str">
        <f>MID(Sheet7!A887,SEARCH(" ",Sheet7!A887,1)+1,SEARCH("(",Sheet7!A887,1)-SEARCH(" ",Sheet7!A887,1)-2)</f>
        <v>Hayden</v>
      </c>
      <c r="AG887" s="1">
        <f t="shared" si="157"/>
        <v>6</v>
      </c>
      <c r="AH887" s="1" t="str">
        <f t="shared" si="158"/>
        <v>HAYDEN</v>
      </c>
      <c r="AI887" s="1" t="str">
        <f t="shared" si="152"/>
        <v>ML Hayden belongs to Australia</v>
      </c>
    </row>
    <row r="888" spans="1:35" x14ac:dyDescent="0.3">
      <c r="A888" s="1">
        <v>887</v>
      </c>
      <c r="B888" s="2">
        <v>39173</v>
      </c>
      <c r="C888" t="s">
        <v>216</v>
      </c>
      <c r="D888" s="1">
        <v>115</v>
      </c>
      <c r="E888" s="1" t="s">
        <v>432</v>
      </c>
      <c r="F888" s="1">
        <v>183</v>
      </c>
      <c r="H888" s="1">
        <v>101</v>
      </c>
      <c r="I888" s="1">
        <v>10</v>
      </c>
      <c r="J888" s="1">
        <v>4</v>
      </c>
      <c r="K888" s="1">
        <v>113.86</v>
      </c>
      <c r="L888" s="1">
        <v>1</v>
      </c>
      <c r="M888" s="1" t="s">
        <v>11</v>
      </c>
      <c r="N888" s="1" t="s">
        <v>332</v>
      </c>
      <c r="O888" s="1">
        <f t="shared" si="148"/>
        <v>1</v>
      </c>
      <c r="P888" s="1">
        <f t="shared" si="149"/>
        <v>4</v>
      </c>
      <c r="Q888" s="1">
        <f t="shared" si="150"/>
        <v>2007</v>
      </c>
      <c r="R888" s="1">
        <f t="shared" si="151"/>
        <v>1</v>
      </c>
      <c r="S888" s="1" t="str">
        <f t="shared" si="153"/>
        <v>Ok</v>
      </c>
      <c r="T888" s="1" t="str">
        <f t="shared" si="154"/>
        <v>Ok</v>
      </c>
      <c r="U888" s="1" t="b">
        <f t="shared" si="155"/>
        <v>0</v>
      </c>
      <c r="V888" s="1">
        <f t="shared" si="156"/>
        <v>0</v>
      </c>
      <c r="W888" s="1" t="str">
        <f>VLOOKUP(K888,Master!$G$8:$H$12,2,1)</f>
        <v>Ok</v>
      </c>
      <c r="X888" s="1" t="str">
        <f>HLOOKUP(K888,Master!$F$3:$J$4,2,1)</f>
        <v>Ok</v>
      </c>
      <c r="Y888" s="1" t="s">
        <v>640</v>
      </c>
      <c r="Z888" s="1" t="s">
        <v>835</v>
      </c>
      <c r="AA888" s="1">
        <f>SEARCH("(",Sheet7!A888,1)</f>
        <v>15</v>
      </c>
      <c r="AB888" s="1">
        <f>SEARCH(")",Sheet7!A888,1)</f>
        <v>18</v>
      </c>
      <c r="AC888" s="1" t="str">
        <f>MID(Sheet7!A888,SEARCH("(",Sheet7!A888,1)+1,SEARCH(")",Sheet7!A888,1)-SEARCH("(",Sheet7!A888,1)-1)</f>
        <v>SL</v>
      </c>
      <c r="AD888" s="1">
        <f>SEARCH(" ",Sheet7!A888,1)</f>
        <v>3</v>
      </c>
      <c r="AE888" s="1" t="str">
        <f>LEFT(Sheet7!A888,SEARCH(" ",Sheet7!A888,1)-1)</f>
        <v>ST</v>
      </c>
      <c r="AF888" s="1" t="str">
        <f>MID(Sheet7!A888,SEARCH(" ",Sheet7!A888,1)+1,SEARCH("(",Sheet7!A888,1)-SEARCH(" ",Sheet7!A888,1)-2)</f>
        <v>Jayasuriya</v>
      </c>
      <c r="AG888" s="1">
        <f t="shared" si="157"/>
        <v>10</v>
      </c>
      <c r="AH888" s="1" t="str">
        <f t="shared" si="158"/>
        <v>JAYASURIYA</v>
      </c>
      <c r="AI888" s="1" t="str">
        <f t="shared" si="152"/>
        <v>ST Jayasuriya belongs to Sri Lanka</v>
      </c>
    </row>
    <row r="889" spans="1:35" x14ac:dyDescent="0.3">
      <c r="A889" s="1">
        <v>888</v>
      </c>
      <c r="B889" s="2">
        <v>39174</v>
      </c>
      <c r="C889" t="s">
        <v>264</v>
      </c>
      <c r="D889" s="1">
        <v>102</v>
      </c>
      <c r="E889" s="1" t="s">
        <v>430</v>
      </c>
      <c r="F889" s="1">
        <v>118</v>
      </c>
      <c r="H889" s="1">
        <v>92</v>
      </c>
      <c r="I889" s="1">
        <v>10</v>
      </c>
      <c r="J889" s="1">
        <v>3</v>
      </c>
      <c r="K889" s="1">
        <v>110.86</v>
      </c>
      <c r="L889" s="1">
        <v>2</v>
      </c>
      <c r="M889" s="1" t="s">
        <v>47</v>
      </c>
      <c r="N889" s="1" t="s">
        <v>41</v>
      </c>
      <c r="O889" s="1">
        <f t="shared" si="148"/>
        <v>2</v>
      </c>
      <c r="P889" s="1">
        <f t="shared" si="149"/>
        <v>4</v>
      </c>
      <c r="Q889" s="1">
        <f t="shared" si="150"/>
        <v>2007</v>
      </c>
      <c r="R889" s="1">
        <f t="shared" si="151"/>
        <v>2</v>
      </c>
      <c r="S889" s="1" t="str">
        <f t="shared" si="153"/>
        <v>Ok</v>
      </c>
      <c r="T889" s="1" t="str">
        <f t="shared" si="154"/>
        <v>Ok</v>
      </c>
      <c r="U889" s="1" t="b">
        <f t="shared" si="155"/>
        <v>0</v>
      </c>
      <c r="V889" s="1">
        <f t="shared" si="156"/>
        <v>0</v>
      </c>
      <c r="W889" s="1" t="str">
        <f>VLOOKUP(K889,Master!$G$8:$H$12,2,1)</f>
        <v>Ok</v>
      </c>
      <c r="X889" s="1" t="str">
        <f>HLOOKUP(K889,Master!$F$3:$J$4,2,1)</f>
        <v>Ok</v>
      </c>
      <c r="Y889" s="1" t="s">
        <v>653</v>
      </c>
      <c r="Z889" s="1" t="s">
        <v>832</v>
      </c>
      <c r="AA889" s="1">
        <f>SEARCH("(",Sheet7!A889,1)</f>
        <v>12</v>
      </c>
      <c r="AB889" s="1">
        <f>SEARCH(")",Sheet7!A889,1)</f>
        <v>15</v>
      </c>
      <c r="AC889" s="1" t="str">
        <f>MID(Sheet7!A889,SEARCH("(",Sheet7!A889,1)+1,SEARCH(")",Sheet7!A889,1)-SEARCH("(",Sheet7!A889,1)-1)</f>
        <v>NZ</v>
      </c>
      <c r="AD889" s="1">
        <f>SEARCH(" ",Sheet7!A889,1)</f>
        <v>3</v>
      </c>
      <c r="AE889" s="1" t="str">
        <f>LEFT(Sheet7!A889,SEARCH(" ",Sheet7!A889,1)-1)</f>
        <v>SP</v>
      </c>
      <c r="AF889" s="1" t="str">
        <f>MID(Sheet7!A889,SEARCH(" ",Sheet7!A889,1)+1,SEARCH("(",Sheet7!A889,1)-SEARCH(" ",Sheet7!A889,1)-2)</f>
        <v>Fleming</v>
      </c>
      <c r="AG889" s="1">
        <f t="shared" si="157"/>
        <v>7</v>
      </c>
      <c r="AH889" s="1" t="str">
        <f t="shared" si="158"/>
        <v>FLEMING</v>
      </c>
      <c r="AI889" s="1" t="str">
        <f t="shared" si="152"/>
        <v>SP Fleming belongs to New Zealand</v>
      </c>
    </row>
    <row r="890" spans="1:35" x14ac:dyDescent="0.3">
      <c r="A890" s="1">
        <v>889</v>
      </c>
      <c r="B890" s="2">
        <v>39180</v>
      </c>
      <c r="C890" t="s">
        <v>323</v>
      </c>
      <c r="D890" s="1">
        <v>104</v>
      </c>
      <c r="E890" s="1" t="s">
        <v>432</v>
      </c>
      <c r="F890" s="1">
        <v>182</v>
      </c>
      <c r="H890" s="1">
        <v>122</v>
      </c>
      <c r="I890" s="1">
        <v>6</v>
      </c>
      <c r="J890" s="1">
        <v>1</v>
      </c>
      <c r="K890" s="1">
        <v>85.24</v>
      </c>
      <c r="L890" s="1">
        <v>1</v>
      </c>
      <c r="M890" s="1" t="s">
        <v>18</v>
      </c>
      <c r="N890" s="1" t="s">
        <v>41</v>
      </c>
      <c r="O890" s="1">
        <f t="shared" si="148"/>
        <v>8</v>
      </c>
      <c r="P890" s="1">
        <f t="shared" si="149"/>
        <v>4</v>
      </c>
      <c r="Q890" s="1">
        <f t="shared" si="150"/>
        <v>2007</v>
      </c>
      <c r="R890" s="1">
        <f t="shared" si="151"/>
        <v>1</v>
      </c>
      <c r="S890" s="1" t="str">
        <f t="shared" si="153"/>
        <v>Slow</v>
      </c>
      <c r="T890" s="1" t="str">
        <f t="shared" si="154"/>
        <v>Ok</v>
      </c>
      <c r="U890" s="1" t="b">
        <f t="shared" si="155"/>
        <v>0</v>
      </c>
      <c r="V890" s="1">
        <f t="shared" si="156"/>
        <v>0</v>
      </c>
      <c r="W890" s="1" t="str">
        <f>VLOOKUP(K890,Master!$G$8:$H$12,2,1)</f>
        <v>Slow</v>
      </c>
      <c r="X890" s="1" t="str">
        <f>HLOOKUP(K890,Master!$F$3:$J$4,2,1)</f>
        <v>Slow</v>
      </c>
      <c r="Y890" s="1" t="s">
        <v>735</v>
      </c>
      <c r="Z890" s="1" t="s">
        <v>830</v>
      </c>
      <c r="AA890" s="1">
        <f>SEARCH("(",Sheet7!A890,1)</f>
        <v>14</v>
      </c>
      <c r="AB890" s="1">
        <f>SEARCH(")",Sheet7!A890,1)</f>
        <v>18</v>
      </c>
      <c r="AC890" s="1" t="str">
        <f>MID(Sheet7!A890,SEARCH("(",Sheet7!A890,1)+1,SEARCH(")",Sheet7!A890,1)-SEARCH("(",Sheet7!A890,1)-1)</f>
        <v>Eng</v>
      </c>
      <c r="AD890" s="1">
        <f>SEARCH(" ",Sheet7!A890,1)</f>
        <v>3</v>
      </c>
      <c r="AE890" s="1" t="str">
        <f>LEFT(Sheet7!A890,SEARCH(" ",Sheet7!A890,1)-1)</f>
        <v>KP</v>
      </c>
      <c r="AF890" s="1" t="str">
        <f>MID(Sheet7!A890,SEARCH(" ",Sheet7!A890,1)+1,SEARCH("(",Sheet7!A890,1)-SEARCH(" ",Sheet7!A890,1)-2)</f>
        <v>Pietersen</v>
      </c>
      <c r="AG890" s="1">
        <f t="shared" si="157"/>
        <v>9</v>
      </c>
      <c r="AH890" s="1" t="str">
        <f t="shared" si="158"/>
        <v>PIETERSEN</v>
      </c>
      <c r="AI890" s="1" t="str">
        <f t="shared" si="152"/>
        <v>KP Pietersen belongs to England</v>
      </c>
    </row>
    <row r="891" spans="1:35" x14ac:dyDescent="0.3">
      <c r="A891" s="1">
        <v>890</v>
      </c>
      <c r="B891" s="2">
        <v>39182</v>
      </c>
      <c r="C891" t="s">
        <v>238</v>
      </c>
      <c r="D891" s="1">
        <v>146</v>
      </c>
      <c r="E891" s="1" t="s">
        <v>432</v>
      </c>
      <c r="F891" s="1">
        <v>195</v>
      </c>
      <c r="H891" s="1">
        <v>130</v>
      </c>
      <c r="I891" s="1">
        <v>12</v>
      </c>
      <c r="J891" s="1">
        <v>5</v>
      </c>
      <c r="K891" s="1">
        <v>112.3</v>
      </c>
      <c r="L891" s="1">
        <v>1</v>
      </c>
      <c r="M891" s="1" t="s">
        <v>11</v>
      </c>
      <c r="N891" s="1" t="s">
        <v>207</v>
      </c>
      <c r="O891" s="1">
        <f t="shared" si="148"/>
        <v>10</v>
      </c>
      <c r="P891" s="1">
        <f t="shared" si="149"/>
        <v>4</v>
      </c>
      <c r="Q891" s="1">
        <f t="shared" si="150"/>
        <v>2007</v>
      </c>
      <c r="R891" s="1">
        <f t="shared" si="151"/>
        <v>3</v>
      </c>
      <c r="S891" s="1" t="str">
        <f t="shared" si="153"/>
        <v>Ok</v>
      </c>
      <c r="T891" s="1" t="str">
        <f t="shared" si="154"/>
        <v>Ok</v>
      </c>
      <c r="U891" s="1" t="b">
        <f t="shared" si="155"/>
        <v>0</v>
      </c>
      <c r="V891" s="1">
        <f t="shared" si="156"/>
        <v>0</v>
      </c>
      <c r="W891" s="1" t="str">
        <f>VLOOKUP(K891,Master!$G$8:$H$12,2,1)</f>
        <v>Ok</v>
      </c>
      <c r="X891" s="1" t="str">
        <f>HLOOKUP(K891,Master!$F$3:$J$4,2,1)</f>
        <v>Ok</v>
      </c>
      <c r="Y891" s="1" t="s">
        <v>770</v>
      </c>
      <c r="Z891" s="1" t="s">
        <v>837</v>
      </c>
      <c r="AA891" s="1">
        <f>SEARCH("(",Sheet7!A891,1)</f>
        <v>16</v>
      </c>
      <c r="AB891" s="1">
        <f>SEARCH(")",Sheet7!A891,1)</f>
        <v>19</v>
      </c>
      <c r="AC891" s="1" t="str">
        <f>MID(Sheet7!A891,SEARCH("(",Sheet7!A891,1)+1,SEARCH(")",Sheet7!A891,1)-SEARCH("(",Sheet7!A891,1)-1)</f>
        <v>SA</v>
      </c>
      <c r="AD891" s="1">
        <f>SEARCH(" ",Sheet7!A891,1)</f>
        <v>3</v>
      </c>
      <c r="AE891" s="1" t="str">
        <f>LEFT(Sheet7!A891,SEARCH(" ",Sheet7!A891,1)-1)</f>
        <v>AB</v>
      </c>
      <c r="AF891" s="1" t="str">
        <f>MID(Sheet7!A891,SEARCH(" ",Sheet7!A891,1)+1,SEARCH("(",Sheet7!A891,1)-SEARCH(" ",Sheet7!A891,1)-2)</f>
        <v>de Villiers</v>
      </c>
      <c r="AG891" s="1">
        <f t="shared" si="157"/>
        <v>11</v>
      </c>
      <c r="AH891" s="1" t="str">
        <f t="shared" si="158"/>
        <v>DE VILLIERS</v>
      </c>
      <c r="AI891" s="1" t="e">
        <f t="shared" si="152"/>
        <v>#N/A</v>
      </c>
    </row>
    <row r="892" spans="1:35" x14ac:dyDescent="0.3">
      <c r="A892" s="1">
        <v>891</v>
      </c>
      <c r="B892" s="2">
        <v>39184</v>
      </c>
      <c r="C892" t="s">
        <v>105</v>
      </c>
      <c r="D892" s="1">
        <v>111</v>
      </c>
      <c r="E892" s="1" t="s">
        <v>430</v>
      </c>
      <c r="F892" s="1">
        <v>198</v>
      </c>
      <c r="H892" s="1">
        <v>157</v>
      </c>
      <c r="I892" s="1">
        <v>8</v>
      </c>
      <c r="J892" s="1">
        <v>0</v>
      </c>
      <c r="K892" s="1">
        <v>70.7</v>
      </c>
      <c r="L892" s="1">
        <v>1</v>
      </c>
      <c r="M892" s="1" t="s">
        <v>13</v>
      </c>
      <c r="N892" s="1" t="s">
        <v>207</v>
      </c>
      <c r="O892" s="1">
        <f t="shared" si="148"/>
        <v>12</v>
      </c>
      <c r="P892" s="1">
        <f t="shared" si="149"/>
        <v>4</v>
      </c>
      <c r="Q892" s="1">
        <f t="shared" si="150"/>
        <v>2007</v>
      </c>
      <c r="R892" s="1">
        <f t="shared" si="151"/>
        <v>5</v>
      </c>
      <c r="S892" s="1" t="str">
        <f t="shared" si="153"/>
        <v>Slow</v>
      </c>
      <c r="T892" s="1" t="str">
        <f t="shared" si="154"/>
        <v>Ok</v>
      </c>
      <c r="U892" s="1" t="b">
        <f t="shared" si="155"/>
        <v>0</v>
      </c>
      <c r="V892" s="1">
        <f t="shared" si="156"/>
        <v>0</v>
      </c>
      <c r="W892" s="1" t="str">
        <f>VLOOKUP(K892,Master!$G$8:$H$12,2,1)</f>
        <v>Slow</v>
      </c>
      <c r="X892" s="1" t="str">
        <f>HLOOKUP(K892,Master!$F$3:$J$4,2,1)</f>
        <v>Slow</v>
      </c>
      <c r="Y892" s="1" t="s">
        <v>715</v>
      </c>
      <c r="Z892" s="1" t="s">
        <v>832</v>
      </c>
      <c r="AA892" s="1">
        <f>SEARCH("(",Sheet7!A892,1)</f>
        <v>11</v>
      </c>
      <c r="AB892" s="1">
        <f>SEARCH(")",Sheet7!A892,1)</f>
        <v>14</v>
      </c>
      <c r="AC892" s="1" t="str">
        <f>MID(Sheet7!A892,SEARCH("(",Sheet7!A892,1)+1,SEARCH(")",Sheet7!A892,1)-SEARCH("(",Sheet7!A892,1)-1)</f>
        <v>NZ</v>
      </c>
      <c r="AD892" s="1">
        <f>SEARCH(" ",Sheet7!A892,1)</f>
        <v>3</v>
      </c>
      <c r="AE892" s="1" t="str">
        <f>LEFT(Sheet7!A892,SEARCH(" ",Sheet7!A892,1)-1)</f>
        <v>SB</v>
      </c>
      <c r="AF892" s="1" t="str">
        <f>MID(Sheet7!A892,SEARCH(" ",Sheet7!A892,1)+1,SEARCH("(",Sheet7!A892,1)-SEARCH(" ",Sheet7!A892,1)-2)</f>
        <v>Styris</v>
      </c>
      <c r="AG892" s="1">
        <f t="shared" si="157"/>
        <v>6</v>
      </c>
      <c r="AH892" s="1" t="str">
        <f t="shared" si="158"/>
        <v>STYRIS</v>
      </c>
      <c r="AI892" s="1" t="str">
        <f t="shared" si="152"/>
        <v>SB Styris belongs to New Zealand</v>
      </c>
    </row>
    <row r="893" spans="1:35" x14ac:dyDescent="0.3">
      <c r="A893" s="1">
        <v>892</v>
      </c>
      <c r="B893" s="2">
        <v>39192</v>
      </c>
      <c r="C893" t="s">
        <v>219</v>
      </c>
      <c r="D893" s="1">
        <v>103</v>
      </c>
      <c r="E893" s="1" t="s">
        <v>432</v>
      </c>
      <c r="F893" s="1">
        <v>150</v>
      </c>
      <c r="H893" s="1">
        <v>100</v>
      </c>
      <c r="I893" s="1">
        <v>10</v>
      </c>
      <c r="J893" s="1">
        <v>2</v>
      </c>
      <c r="K893" s="1">
        <v>103</v>
      </c>
      <c r="L893" s="1">
        <v>1</v>
      </c>
      <c r="M893" s="1" t="s">
        <v>31</v>
      </c>
      <c r="N893" s="1" t="s">
        <v>207</v>
      </c>
      <c r="O893" s="1">
        <f t="shared" si="148"/>
        <v>20</v>
      </c>
      <c r="P893" s="1">
        <f t="shared" si="149"/>
        <v>4</v>
      </c>
      <c r="Q893" s="1">
        <f t="shared" si="150"/>
        <v>2007</v>
      </c>
      <c r="R893" s="1">
        <f t="shared" si="151"/>
        <v>6</v>
      </c>
      <c r="S893" s="1" t="str">
        <f t="shared" si="153"/>
        <v>Ok</v>
      </c>
      <c r="T893" s="1" t="str">
        <f t="shared" si="154"/>
        <v>Ok</v>
      </c>
      <c r="U893" s="1" t="b">
        <f t="shared" si="155"/>
        <v>0</v>
      </c>
      <c r="V893" s="1">
        <f t="shared" si="156"/>
        <v>0</v>
      </c>
      <c r="W893" s="1" t="str">
        <f>VLOOKUP(K893,Master!$G$8:$H$12,2,1)</f>
        <v>Ok</v>
      </c>
      <c r="X893" s="1" t="str">
        <f>HLOOKUP(K893,Master!$F$3:$J$4,2,1)</f>
        <v>Ok</v>
      </c>
      <c r="Y893" s="1" t="s">
        <v>698</v>
      </c>
      <c r="Z893" s="1" t="s">
        <v>834</v>
      </c>
      <c r="AA893" s="1">
        <f>SEARCH("(",Sheet7!A893,1)</f>
        <v>11</v>
      </c>
      <c r="AB893" s="1">
        <f>SEARCH(")",Sheet7!A893,1)</f>
        <v>15</v>
      </c>
      <c r="AC893" s="1" t="str">
        <f>MID(Sheet7!A893,SEARCH("(",Sheet7!A893,1)+1,SEARCH(")",Sheet7!A893,1)-SEARCH("(",Sheet7!A893,1)-1)</f>
        <v>Aus</v>
      </c>
      <c r="AD893" s="1">
        <f>SEARCH(" ",Sheet7!A893,1)</f>
        <v>3</v>
      </c>
      <c r="AE893" s="1" t="str">
        <f>LEFT(Sheet7!A893,SEARCH(" ",Sheet7!A893,1)-1)</f>
        <v>ML</v>
      </c>
      <c r="AF893" s="1" t="str">
        <f>MID(Sheet7!A893,SEARCH(" ",Sheet7!A893,1)+1,SEARCH("(",Sheet7!A893,1)-SEARCH(" ",Sheet7!A893,1)-2)</f>
        <v>Hayden</v>
      </c>
      <c r="AG893" s="1">
        <f t="shared" si="157"/>
        <v>6</v>
      </c>
      <c r="AH893" s="1" t="str">
        <f t="shared" si="158"/>
        <v>HAYDEN</v>
      </c>
      <c r="AI893" s="1" t="str">
        <f t="shared" si="152"/>
        <v>ML Hayden belongs to Australia</v>
      </c>
    </row>
    <row r="894" spans="1:35" x14ac:dyDescent="0.3">
      <c r="A894" s="1">
        <v>893</v>
      </c>
      <c r="B894" s="2">
        <v>39193</v>
      </c>
      <c r="C894" t="s">
        <v>323</v>
      </c>
      <c r="D894" s="1">
        <v>100</v>
      </c>
      <c r="E894" s="1" t="s">
        <v>432</v>
      </c>
      <c r="F894" s="1">
        <v>144</v>
      </c>
      <c r="H894" s="1">
        <v>91</v>
      </c>
      <c r="I894" s="1">
        <v>10</v>
      </c>
      <c r="J894" s="1">
        <v>1</v>
      </c>
      <c r="K894" s="1">
        <v>109.89</v>
      </c>
      <c r="L894" s="1">
        <v>2</v>
      </c>
      <c r="M894" s="1" t="s">
        <v>11</v>
      </c>
      <c r="N894" s="1" t="s">
        <v>198</v>
      </c>
      <c r="O894" s="1">
        <f t="shared" si="148"/>
        <v>21</v>
      </c>
      <c r="P894" s="1">
        <f t="shared" si="149"/>
        <v>4</v>
      </c>
      <c r="Q894" s="1">
        <f t="shared" si="150"/>
        <v>2007</v>
      </c>
      <c r="R894" s="1">
        <f t="shared" si="151"/>
        <v>7</v>
      </c>
      <c r="S894" s="1" t="str">
        <f t="shared" si="153"/>
        <v>Ok</v>
      </c>
      <c r="T894" s="1" t="str">
        <f t="shared" si="154"/>
        <v>Ok</v>
      </c>
      <c r="U894" s="1" t="b">
        <f t="shared" si="155"/>
        <v>0</v>
      </c>
      <c r="V894" s="1">
        <f t="shared" si="156"/>
        <v>0</v>
      </c>
      <c r="W894" s="1" t="str">
        <f>VLOOKUP(K894,Master!$G$8:$H$12,2,1)</f>
        <v>Ok</v>
      </c>
      <c r="X894" s="1" t="str">
        <f>HLOOKUP(K894,Master!$F$3:$J$4,2,1)</f>
        <v>Ok</v>
      </c>
      <c r="Y894" s="1" t="s">
        <v>735</v>
      </c>
      <c r="Z894" s="1" t="s">
        <v>830</v>
      </c>
      <c r="AA894" s="1">
        <f>SEARCH("(",Sheet7!A894,1)</f>
        <v>14</v>
      </c>
      <c r="AB894" s="1">
        <f>SEARCH(")",Sheet7!A894,1)</f>
        <v>18</v>
      </c>
      <c r="AC894" s="1" t="str">
        <f>MID(Sheet7!A894,SEARCH("(",Sheet7!A894,1)+1,SEARCH(")",Sheet7!A894,1)-SEARCH("(",Sheet7!A894,1)-1)</f>
        <v>Eng</v>
      </c>
      <c r="AD894" s="1">
        <f>SEARCH(" ",Sheet7!A894,1)</f>
        <v>3</v>
      </c>
      <c r="AE894" s="1" t="str">
        <f>LEFT(Sheet7!A894,SEARCH(" ",Sheet7!A894,1)-1)</f>
        <v>KP</v>
      </c>
      <c r="AF894" s="1" t="str">
        <f>MID(Sheet7!A894,SEARCH(" ",Sheet7!A894,1)+1,SEARCH("(",Sheet7!A894,1)-SEARCH(" ",Sheet7!A894,1)-2)</f>
        <v>Pietersen</v>
      </c>
      <c r="AG894" s="1">
        <f t="shared" si="157"/>
        <v>9</v>
      </c>
      <c r="AH894" s="1" t="str">
        <f t="shared" si="158"/>
        <v>PIETERSEN</v>
      </c>
      <c r="AI894" s="1" t="str">
        <f t="shared" si="152"/>
        <v>KP Pietersen belongs to England</v>
      </c>
    </row>
    <row r="895" spans="1:35" x14ac:dyDescent="0.3">
      <c r="A895" s="1">
        <v>894</v>
      </c>
      <c r="B895" s="2">
        <v>39196</v>
      </c>
      <c r="C895" t="s">
        <v>244</v>
      </c>
      <c r="D895" s="1">
        <v>115</v>
      </c>
      <c r="E895" s="1" t="s">
        <v>430</v>
      </c>
      <c r="F895" s="1">
        <v>155</v>
      </c>
      <c r="H895" s="1">
        <v>109</v>
      </c>
      <c r="I895" s="1">
        <v>10</v>
      </c>
      <c r="J895" s="1">
        <v>3</v>
      </c>
      <c r="K895" s="1">
        <v>105.5</v>
      </c>
      <c r="L895" s="1">
        <v>1</v>
      </c>
      <c r="M895" s="1" t="s">
        <v>31</v>
      </c>
      <c r="N895" s="1" t="s">
        <v>37</v>
      </c>
      <c r="O895" s="1">
        <f t="shared" si="148"/>
        <v>24</v>
      </c>
      <c r="P895" s="1">
        <f t="shared" si="149"/>
        <v>4</v>
      </c>
      <c r="Q895" s="1">
        <f t="shared" si="150"/>
        <v>2007</v>
      </c>
      <c r="R895" s="1">
        <f t="shared" si="151"/>
        <v>3</v>
      </c>
      <c r="S895" s="1" t="str">
        <f t="shared" si="153"/>
        <v>Ok</v>
      </c>
      <c r="T895" s="1" t="str">
        <f t="shared" si="154"/>
        <v>Ok</v>
      </c>
      <c r="U895" s="1" t="b">
        <f t="shared" si="155"/>
        <v>0</v>
      </c>
      <c r="V895" s="1">
        <f t="shared" si="156"/>
        <v>0</v>
      </c>
      <c r="W895" s="1" t="str">
        <f>VLOOKUP(K895,Master!$G$8:$H$12,2,1)</f>
        <v>Ok</v>
      </c>
      <c r="X895" s="1" t="str">
        <f>HLOOKUP(K895,Master!$F$3:$J$4,2,1)</f>
        <v>Ok</v>
      </c>
      <c r="Y895" s="1" t="s">
        <v>680</v>
      </c>
      <c r="Z895" s="1" t="s">
        <v>835</v>
      </c>
      <c r="AA895" s="1">
        <f>SEARCH("(",Sheet7!A895,1)</f>
        <v>18</v>
      </c>
      <c r="AB895" s="1">
        <f>SEARCH(")",Sheet7!A895,1)</f>
        <v>21</v>
      </c>
      <c r="AC895" s="1" t="str">
        <f>MID(Sheet7!A895,SEARCH("(",Sheet7!A895,1)+1,SEARCH(")",Sheet7!A895,1)-SEARCH("(",Sheet7!A895,1)-1)</f>
        <v>SL</v>
      </c>
      <c r="AD895" s="1">
        <f>SEARCH(" ",Sheet7!A895,1)</f>
        <v>5</v>
      </c>
      <c r="AE895" s="1" t="str">
        <f>LEFT(Sheet7!A895,SEARCH(" ",Sheet7!A895,1)-1)</f>
        <v>DPMD</v>
      </c>
      <c r="AF895" s="1" t="str">
        <f>MID(Sheet7!A895,SEARCH(" ",Sheet7!A895,1)+1,SEARCH("(",Sheet7!A895,1)-SEARCH(" ",Sheet7!A895,1)-2)</f>
        <v>Jayawardene</v>
      </c>
      <c r="AG895" s="1">
        <f t="shared" si="157"/>
        <v>11</v>
      </c>
      <c r="AH895" s="1" t="str">
        <f t="shared" si="158"/>
        <v>JAYAWARDENE</v>
      </c>
      <c r="AI895" s="1" t="str">
        <f t="shared" si="152"/>
        <v>DPMD Jayawardene belongs to Sri Lanka</v>
      </c>
    </row>
    <row r="896" spans="1:35" x14ac:dyDescent="0.3">
      <c r="A896" s="1">
        <v>895</v>
      </c>
      <c r="B896" s="2">
        <v>39200</v>
      </c>
      <c r="C896" t="s">
        <v>221</v>
      </c>
      <c r="D896" s="1">
        <v>149</v>
      </c>
      <c r="E896" s="1" t="s">
        <v>432</v>
      </c>
      <c r="F896" s="1">
        <v>129</v>
      </c>
      <c r="H896" s="1">
        <v>104</v>
      </c>
      <c r="I896" s="1">
        <v>13</v>
      </c>
      <c r="J896" s="1">
        <v>8</v>
      </c>
      <c r="K896" s="1">
        <v>143.26</v>
      </c>
      <c r="L896" s="1">
        <v>1</v>
      </c>
      <c r="M896" s="1" t="s">
        <v>13</v>
      </c>
      <c r="N896" s="1" t="s">
        <v>198</v>
      </c>
      <c r="O896" s="1">
        <f t="shared" si="148"/>
        <v>28</v>
      </c>
      <c r="P896" s="1">
        <f t="shared" si="149"/>
        <v>4</v>
      </c>
      <c r="Q896" s="1">
        <f t="shared" si="150"/>
        <v>2007</v>
      </c>
      <c r="R896" s="1">
        <f t="shared" si="151"/>
        <v>7</v>
      </c>
      <c r="S896" s="1" t="str">
        <f t="shared" si="153"/>
        <v>Ok</v>
      </c>
      <c r="T896" s="1" t="str">
        <f t="shared" si="154"/>
        <v>Ok</v>
      </c>
      <c r="U896" s="1" t="b">
        <f t="shared" si="155"/>
        <v>1</v>
      </c>
      <c r="V896" s="1">
        <f t="shared" si="156"/>
        <v>1</v>
      </c>
      <c r="W896" s="1" t="str">
        <f>VLOOKUP(K896,Master!$G$8:$H$12,2,1)</f>
        <v>Ok</v>
      </c>
      <c r="X896" s="1" t="str">
        <f>HLOOKUP(K896,Master!$F$3:$J$4,2,1)</f>
        <v>Ok</v>
      </c>
      <c r="Y896" s="1" t="s">
        <v>673</v>
      </c>
      <c r="Z896" s="1" t="s">
        <v>834</v>
      </c>
      <c r="AA896" s="1">
        <f>SEARCH("(",Sheet7!A896,1)</f>
        <v>14</v>
      </c>
      <c r="AB896" s="1">
        <f>SEARCH(")",Sheet7!A896,1)</f>
        <v>18</v>
      </c>
      <c r="AC896" s="1" t="str">
        <f>MID(Sheet7!A896,SEARCH("(",Sheet7!A896,1)+1,SEARCH(")",Sheet7!A896,1)-SEARCH("(",Sheet7!A896,1)-1)</f>
        <v>Aus</v>
      </c>
      <c r="AD896" s="1">
        <f>SEARCH(" ",Sheet7!A896,1)</f>
        <v>3</v>
      </c>
      <c r="AE896" s="1" t="str">
        <f>LEFT(Sheet7!A896,SEARCH(" ",Sheet7!A896,1)-1)</f>
        <v>AC</v>
      </c>
      <c r="AF896" s="1" t="str">
        <f>MID(Sheet7!A896,SEARCH(" ",Sheet7!A896,1)+1,SEARCH("(",Sheet7!A896,1)-SEARCH(" ",Sheet7!A896,1)-2)</f>
        <v>Gilchrist</v>
      </c>
      <c r="AG896" s="1">
        <f t="shared" si="157"/>
        <v>9</v>
      </c>
      <c r="AH896" s="1" t="str">
        <f t="shared" si="158"/>
        <v>GILCHRIST</v>
      </c>
      <c r="AI896" s="1" t="str">
        <f t="shared" si="152"/>
        <v>AC Gilchrist belongs to Australia</v>
      </c>
    </row>
    <row r="897" spans="1:35" x14ac:dyDescent="0.3">
      <c r="A897" s="1">
        <v>896</v>
      </c>
      <c r="B897" s="2">
        <v>39214</v>
      </c>
      <c r="C897" t="s">
        <v>108</v>
      </c>
      <c r="D897" s="1">
        <v>101</v>
      </c>
      <c r="E897" s="1" t="s">
        <v>432</v>
      </c>
      <c r="F897" s="1">
        <v>153</v>
      </c>
      <c r="H897" s="1">
        <v>113</v>
      </c>
      <c r="I897" s="1">
        <v>11</v>
      </c>
      <c r="J897" s="1">
        <v>0</v>
      </c>
      <c r="K897" s="1">
        <v>89.38</v>
      </c>
      <c r="L897" s="1">
        <v>1</v>
      </c>
      <c r="M897" s="1" t="s">
        <v>47</v>
      </c>
      <c r="N897" s="1" t="s">
        <v>19</v>
      </c>
      <c r="O897" s="1">
        <f t="shared" si="148"/>
        <v>12</v>
      </c>
      <c r="P897" s="1">
        <f t="shared" si="149"/>
        <v>5</v>
      </c>
      <c r="Q897" s="1">
        <f t="shared" si="150"/>
        <v>2007</v>
      </c>
      <c r="R897" s="1">
        <f t="shared" si="151"/>
        <v>7</v>
      </c>
      <c r="S897" s="1" t="str">
        <f t="shared" si="153"/>
        <v>Slow</v>
      </c>
      <c r="T897" s="1" t="str">
        <f t="shared" si="154"/>
        <v>Ok</v>
      </c>
      <c r="U897" s="1" t="b">
        <f t="shared" si="155"/>
        <v>0</v>
      </c>
      <c r="V897" s="1">
        <f t="shared" si="156"/>
        <v>0</v>
      </c>
      <c r="W897" s="1" t="str">
        <f>VLOOKUP(K897,Master!$G$8:$H$12,2,1)</f>
        <v>Slow</v>
      </c>
      <c r="X897" s="1" t="str">
        <f>HLOOKUP(K897,Master!$F$3:$J$4,2,1)</f>
        <v>Slow</v>
      </c>
      <c r="Y897" s="1" t="s">
        <v>741</v>
      </c>
      <c r="Z897" s="1" t="s">
        <v>4</v>
      </c>
      <c r="AA897" s="1">
        <f>SEARCH("(",Sheet7!A897,1)</f>
        <v>11</v>
      </c>
      <c r="AB897" s="1">
        <f>SEARCH(")",Sheet7!A897,1)</f>
        <v>17</v>
      </c>
      <c r="AC897" s="1" t="str">
        <f>MID(Sheet7!A897,SEARCH("(",Sheet7!A897,1)+1,SEARCH(")",Sheet7!A897,1)-SEARCH("(",Sheet7!A897,1)-1)</f>
        <v>India</v>
      </c>
      <c r="AD897" s="1">
        <f>SEARCH(" ",Sheet7!A897,1)</f>
        <v>2</v>
      </c>
      <c r="AE897" s="1" t="str">
        <f>LEFT(Sheet7!A897,SEARCH(" ",Sheet7!A897,1)-1)</f>
        <v>G</v>
      </c>
      <c r="AF897" s="1" t="str">
        <f>MID(Sheet7!A897,SEARCH(" ",Sheet7!A897,1)+1,SEARCH("(",Sheet7!A897,1)-SEARCH(" ",Sheet7!A897,1)-2)</f>
        <v>Gambhir</v>
      </c>
      <c r="AG897" s="1">
        <f t="shared" si="157"/>
        <v>7</v>
      </c>
      <c r="AH897" s="1" t="str">
        <f t="shared" si="158"/>
        <v>GAMBHIR</v>
      </c>
      <c r="AI897" s="1" t="e">
        <f t="shared" si="152"/>
        <v>#N/A</v>
      </c>
    </row>
    <row r="898" spans="1:35" x14ac:dyDescent="0.3">
      <c r="A898" s="1">
        <v>897</v>
      </c>
      <c r="B898" s="2">
        <v>39239</v>
      </c>
      <c r="C898" t="s">
        <v>273</v>
      </c>
      <c r="D898" s="1">
        <v>130</v>
      </c>
      <c r="E898" s="1" t="s">
        <v>432</v>
      </c>
      <c r="F898" s="1">
        <v>165</v>
      </c>
      <c r="H898" s="1">
        <v>110</v>
      </c>
      <c r="I898" s="1">
        <v>19</v>
      </c>
      <c r="J898" s="1">
        <v>1</v>
      </c>
      <c r="K898" s="1">
        <v>118.18</v>
      </c>
      <c r="L898" s="1">
        <v>2</v>
      </c>
      <c r="M898" s="1" t="s">
        <v>443</v>
      </c>
      <c r="N898" s="1" t="s">
        <v>42</v>
      </c>
      <c r="O898" s="1">
        <f t="shared" ref="O898:O961" si="159">DAY(B898)</f>
        <v>6</v>
      </c>
      <c r="P898" s="1">
        <f t="shared" ref="P898:P961" si="160">MONTH(B898)</f>
        <v>6</v>
      </c>
      <c r="Q898" s="1">
        <f t="shared" ref="Q898:Q961" si="161">YEAR(B898)</f>
        <v>2007</v>
      </c>
      <c r="R898" s="1">
        <f t="shared" ref="R898:R961" si="162">WEEKDAY(B898)</f>
        <v>4</v>
      </c>
      <c r="S898" s="1" t="str">
        <f t="shared" si="153"/>
        <v>Ok</v>
      </c>
      <c r="T898" s="1" t="str">
        <f t="shared" si="154"/>
        <v>Ok</v>
      </c>
      <c r="U898" s="1" t="b">
        <f t="shared" si="155"/>
        <v>0</v>
      </c>
      <c r="V898" s="1">
        <f t="shared" si="156"/>
        <v>0</v>
      </c>
      <c r="W898" s="1" t="str">
        <f>VLOOKUP(K898,Master!$G$8:$H$12,2,1)</f>
        <v>Ok</v>
      </c>
      <c r="X898" s="1" t="str">
        <f>HLOOKUP(K898,Master!$F$3:$J$4,2,1)</f>
        <v>Ok</v>
      </c>
      <c r="Y898" s="1" t="s">
        <v>771</v>
      </c>
      <c r="Z898" s="1" t="s">
        <v>845</v>
      </c>
      <c r="AA898" s="1">
        <f>SEARCH("(",Sheet7!A898,1)</f>
        <v>12</v>
      </c>
      <c r="AB898" s="1">
        <f>SEARCH(")",Sheet7!A898,1)</f>
        <v>16</v>
      </c>
      <c r="AC898" s="1" t="str">
        <f>MID(Sheet7!A898,SEARCH("(",Sheet7!A898,1)+1,SEARCH(")",Sheet7!A898,1)-SEARCH("(",Sheet7!A898,1)-1)</f>
        <v>Afr</v>
      </c>
      <c r="AD898" s="1">
        <f>SEARCH(" ",Sheet7!A898,1)</f>
        <v>3</v>
      </c>
      <c r="AE898" s="1" t="str">
        <f>LEFT(Sheet7!A898,SEARCH(" ",Sheet7!A898,1)-1)</f>
        <v>SM</v>
      </c>
      <c r="AF898" s="1" t="str">
        <f>MID(Sheet7!A898,SEARCH(" ",Sheet7!A898,1)+1,SEARCH("(",Sheet7!A898,1)-SEARCH(" ",Sheet7!A898,1)-2)</f>
        <v>Pollock</v>
      </c>
      <c r="AG898" s="1">
        <f t="shared" si="157"/>
        <v>7</v>
      </c>
      <c r="AH898" s="1" t="str">
        <f t="shared" si="158"/>
        <v>POLLOCK</v>
      </c>
      <c r="AI898" s="1" t="e">
        <f t="shared" ref="AI898:AI961" si="163">CONCATENATE(AE898," ",AF898," belongs to ",VLOOKUP(AC898,Countries,2,0))</f>
        <v>#N/A</v>
      </c>
    </row>
    <row r="899" spans="1:35" x14ac:dyDescent="0.3">
      <c r="A899" s="1">
        <v>898</v>
      </c>
      <c r="B899" s="2">
        <v>39243</v>
      </c>
      <c r="C899" t="s">
        <v>255</v>
      </c>
      <c r="D899" s="1">
        <v>139</v>
      </c>
      <c r="E899" s="1" t="s">
        <v>430</v>
      </c>
      <c r="F899" s="1">
        <v>144</v>
      </c>
      <c r="H899" s="1">
        <v>97</v>
      </c>
      <c r="I899" s="1">
        <v>15</v>
      </c>
      <c r="J899" s="1">
        <v>5</v>
      </c>
      <c r="K899" s="1">
        <v>143.29</v>
      </c>
      <c r="L899" s="1">
        <v>1</v>
      </c>
      <c r="M899" s="1" t="s">
        <v>441</v>
      </c>
      <c r="N899" s="1" t="s">
        <v>10</v>
      </c>
      <c r="O899" s="1">
        <f t="shared" si="159"/>
        <v>10</v>
      </c>
      <c r="P899" s="1">
        <f t="shared" si="160"/>
        <v>6</v>
      </c>
      <c r="Q899" s="1">
        <f t="shared" si="161"/>
        <v>2007</v>
      </c>
      <c r="R899" s="1">
        <f t="shared" si="162"/>
        <v>1</v>
      </c>
      <c r="S899" s="1" t="str">
        <f t="shared" ref="S899:S962" si="164">IF(K899&gt;$AK$7,$AK$13,IF(K899&gt;$AK$8,$AK$14,IF(K899&gt;$AK$9,$AK$15,IF(K899&gt;$AK$10,$AK$16,$AK$17))))</f>
        <v>Ok</v>
      </c>
      <c r="T899" s="1" t="str">
        <f t="shared" ref="T899:T962" si="165">IF(AND(D899&gt;150,K899&gt;150,J899&gt;3),"Phenominal","Ok")</f>
        <v>Ok</v>
      </c>
      <c r="U899" s="1" t="b">
        <f t="shared" ref="U899:U962" si="166">OR(D899&gt;175,K899&gt;200,J899&gt;7)</f>
        <v>0</v>
      </c>
      <c r="V899" s="1">
        <f t="shared" ref="V899:V962" si="167">SUM(D899&gt;175,J899&gt;7,K899&gt;150)</f>
        <v>0</v>
      </c>
      <c r="W899" s="1" t="str">
        <f>VLOOKUP(K899,Master!$G$8:$H$12,2,1)</f>
        <v>Ok</v>
      </c>
      <c r="X899" s="1" t="str">
        <f>HLOOKUP(K899,Master!$F$3:$J$4,2,1)</f>
        <v>Ok</v>
      </c>
      <c r="Y899" s="1" t="s">
        <v>737</v>
      </c>
      <c r="Z899" s="1" t="s">
        <v>846</v>
      </c>
      <c r="AA899" s="1">
        <f>SEARCH("(",Sheet7!A899,1)</f>
        <v>10</v>
      </c>
      <c r="AB899" s="1">
        <f>SEARCH(")",Sheet7!A899,1)</f>
        <v>15</v>
      </c>
      <c r="AC899" s="1" t="str">
        <f>MID(Sheet7!A899,SEARCH("(",Sheet7!A899,1)+1,SEARCH(")",Sheet7!A899,1)-SEARCH("(",Sheet7!A899,1)-1)</f>
        <v>Asia</v>
      </c>
      <c r="AD899" s="1">
        <f>SEARCH(" ",Sheet7!A899,1)</f>
        <v>3</v>
      </c>
      <c r="AE899" s="1" t="str">
        <f>LEFT(Sheet7!A899,SEARCH(" ",Sheet7!A899,1)-1)</f>
        <v>MS</v>
      </c>
      <c r="AF899" s="1" t="str">
        <f>MID(Sheet7!A899,SEARCH(" ",Sheet7!A899,1)+1,SEARCH("(",Sheet7!A899,1)-SEARCH(" ",Sheet7!A899,1)-2)</f>
        <v>Dhoni</v>
      </c>
      <c r="AG899" s="1">
        <f t="shared" ref="AG899:AG962" si="168">LEN(AF899)</f>
        <v>5</v>
      </c>
      <c r="AH899" s="1" t="str">
        <f t="shared" ref="AH899:AH962" si="169">UPPER(AF899)</f>
        <v>DHONI</v>
      </c>
      <c r="AI899" s="1" t="e">
        <f t="shared" si="163"/>
        <v>#N/A</v>
      </c>
    </row>
    <row r="900" spans="1:35" x14ac:dyDescent="0.3">
      <c r="A900" s="1">
        <v>899</v>
      </c>
      <c r="B900" s="2">
        <v>39243</v>
      </c>
      <c r="C900" t="s">
        <v>381</v>
      </c>
      <c r="D900" s="1">
        <v>107</v>
      </c>
      <c r="E900" s="1" t="s">
        <v>432</v>
      </c>
      <c r="F900" s="1">
        <v>148</v>
      </c>
      <c r="H900" s="1">
        <v>106</v>
      </c>
      <c r="I900" s="1">
        <v>9</v>
      </c>
      <c r="J900" s="1">
        <v>2</v>
      </c>
      <c r="K900" s="1">
        <v>100.94</v>
      </c>
      <c r="L900" s="1">
        <v>1</v>
      </c>
      <c r="M900" s="1" t="s">
        <v>441</v>
      </c>
      <c r="N900" s="1" t="s">
        <v>10</v>
      </c>
      <c r="O900" s="1">
        <f t="shared" si="159"/>
        <v>10</v>
      </c>
      <c r="P900" s="1">
        <f t="shared" si="160"/>
        <v>6</v>
      </c>
      <c r="Q900" s="1">
        <f t="shared" si="161"/>
        <v>2007</v>
      </c>
      <c r="R900" s="1">
        <f t="shared" si="162"/>
        <v>1</v>
      </c>
      <c r="S900" s="1" t="str">
        <f t="shared" si="164"/>
        <v>Ok</v>
      </c>
      <c r="T900" s="1" t="str">
        <f t="shared" si="165"/>
        <v>Ok</v>
      </c>
      <c r="U900" s="1" t="b">
        <f t="shared" si="166"/>
        <v>0</v>
      </c>
      <c r="V900" s="1">
        <f t="shared" si="167"/>
        <v>0</v>
      </c>
      <c r="W900" s="1" t="str">
        <f>VLOOKUP(K900,Master!$G$8:$H$12,2,1)</f>
        <v>Ok</v>
      </c>
      <c r="X900" s="1" t="str">
        <f>HLOOKUP(K900,Master!$F$3:$J$4,2,1)</f>
        <v>Ok</v>
      </c>
      <c r="Y900" s="1" t="s">
        <v>680</v>
      </c>
      <c r="Z900" s="1" t="s">
        <v>846</v>
      </c>
      <c r="AA900" s="1">
        <f>SEARCH("(",Sheet7!A900,1)</f>
        <v>18</v>
      </c>
      <c r="AB900" s="1">
        <f>SEARCH(")",Sheet7!A900,1)</f>
        <v>23</v>
      </c>
      <c r="AC900" s="1" t="str">
        <f>MID(Sheet7!A900,SEARCH("(",Sheet7!A900,1)+1,SEARCH(")",Sheet7!A900,1)-SEARCH("(",Sheet7!A900,1)-1)</f>
        <v>Asia</v>
      </c>
      <c r="AD900" s="1">
        <f>SEARCH(" ",Sheet7!A900,1)</f>
        <v>5</v>
      </c>
      <c r="AE900" s="1" t="str">
        <f>LEFT(Sheet7!A900,SEARCH(" ",Sheet7!A900,1)-1)</f>
        <v>DPMD</v>
      </c>
      <c r="AF900" s="1" t="str">
        <f>MID(Sheet7!A900,SEARCH(" ",Sheet7!A900,1)+1,SEARCH("(",Sheet7!A900,1)-SEARCH(" ",Sheet7!A900,1)-2)</f>
        <v>Jayawardene</v>
      </c>
      <c r="AG900" s="1">
        <f t="shared" si="168"/>
        <v>11</v>
      </c>
      <c r="AH900" s="1" t="str">
        <f t="shared" si="169"/>
        <v>JAYAWARDENE</v>
      </c>
      <c r="AI900" s="1" t="e">
        <f t="shared" si="163"/>
        <v>#N/A</v>
      </c>
    </row>
    <row r="901" spans="1:35" x14ac:dyDescent="0.3">
      <c r="A901" s="1">
        <v>900</v>
      </c>
      <c r="B901" s="2">
        <v>39267</v>
      </c>
      <c r="C901" t="s">
        <v>64</v>
      </c>
      <c r="D901" s="1">
        <v>116</v>
      </c>
      <c r="E901" s="1" t="s">
        <v>430</v>
      </c>
      <c r="F901" s="1">
        <v>81</v>
      </c>
      <c r="H901" s="1">
        <v>122</v>
      </c>
      <c r="I901" s="1">
        <v>9</v>
      </c>
      <c r="J901" s="1">
        <v>3</v>
      </c>
      <c r="K901" s="1">
        <v>95.08</v>
      </c>
      <c r="L901" s="1">
        <v>1</v>
      </c>
      <c r="M901" s="1" t="s">
        <v>34</v>
      </c>
      <c r="N901" s="1" t="s">
        <v>32</v>
      </c>
      <c r="O901" s="1">
        <f t="shared" si="159"/>
        <v>4</v>
      </c>
      <c r="P901" s="1">
        <f t="shared" si="160"/>
        <v>7</v>
      </c>
      <c r="Q901" s="1">
        <f t="shared" si="161"/>
        <v>2007</v>
      </c>
      <c r="R901" s="1">
        <f t="shared" si="162"/>
        <v>4</v>
      </c>
      <c r="S901" s="1" t="str">
        <f t="shared" si="164"/>
        <v>Slow</v>
      </c>
      <c r="T901" s="1" t="str">
        <f t="shared" si="165"/>
        <v>Ok</v>
      </c>
      <c r="U901" s="1" t="b">
        <f t="shared" si="166"/>
        <v>0</v>
      </c>
      <c r="V901" s="1">
        <f t="shared" si="167"/>
        <v>0</v>
      </c>
      <c r="W901" s="1" t="str">
        <f>VLOOKUP(K901,Master!$G$8:$H$12,2,1)</f>
        <v>Slow</v>
      </c>
      <c r="X901" s="1" t="str">
        <f>HLOOKUP(K901,Master!$F$3:$J$4,2,1)</f>
        <v>Slow</v>
      </c>
      <c r="Y901" s="1" t="s">
        <v>662</v>
      </c>
      <c r="Z901" s="1" t="s">
        <v>831</v>
      </c>
      <c r="AA901" s="1">
        <f>SEARCH("(",Sheet7!A901,1)</f>
        <v>15</v>
      </c>
      <c r="AB901" s="1">
        <f>SEARCH(")",Sheet7!A901,1)</f>
        <v>18</v>
      </c>
      <c r="AC901" s="1" t="str">
        <f>MID(Sheet7!A901,SEARCH("(",Sheet7!A901,1)+1,SEARCH(")",Sheet7!A901,1)-SEARCH("(",Sheet7!A901,1)-1)</f>
        <v>WI</v>
      </c>
      <c r="AD901" s="1">
        <f>SEARCH(" ",Sheet7!A901,1)</f>
        <v>2</v>
      </c>
      <c r="AE901" s="1" t="str">
        <f>LEFT(Sheet7!A901,SEARCH(" ",Sheet7!A901,1)-1)</f>
        <v>S</v>
      </c>
      <c r="AF901" s="1" t="str">
        <f>MID(Sheet7!A901,SEARCH(" ",Sheet7!A901,1)+1,SEARCH("(",Sheet7!A901,1)-SEARCH(" ",Sheet7!A901,1)-2)</f>
        <v>Chanderpaul</v>
      </c>
      <c r="AG901" s="1">
        <f t="shared" si="168"/>
        <v>11</v>
      </c>
      <c r="AH901" s="1" t="str">
        <f t="shared" si="169"/>
        <v>CHANDERPAUL</v>
      </c>
      <c r="AI901" s="1" t="str">
        <f t="shared" si="163"/>
        <v>S Chanderpaul belongs to West Indies</v>
      </c>
    </row>
    <row r="902" spans="1:35" x14ac:dyDescent="0.3">
      <c r="A902" s="1">
        <v>901</v>
      </c>
      <c r="B902" s="2">
        <v>39315</v>
      </c>
      <c r="C902" t="s">
        <v>134</v>
      </c>
      <c r="D902" s="1">
        <v>126</v>
      </c>
      <c r="E902" s="1" t="s">
        <v>430</v>
      </c>
      <c r="F902" s="1">
        <v>161</v>
      </c>
      <c r="H902" s="1">
        <v>118</v>
      </c>
      <c r="I902" s="1">
        <v>10</v>
      </c>
      <c r="J902" s="1">
        <v>1</v>
      </c>
      <c r="K902" s="1">
        <v>106.77</v>
      </c>
      <c r="L902" s="1">
        <v>1</v>
      </c>
      <c r="M902" s="1" t="s">
        <v>4</v>
      </c>
      <c r="N902" s="1" t="s">
        <v>283</v>
      </c>
      <c r="O902" s="1">
        <f t="shared" si="159"/>
        <v>21</v>
      </c>
      <c r="P902" s="1">
        <f t="shared" si="160"/>
        <v>8</v>
      </c>
      <c r="Q902" s="1">
        <f t="shared" si="161"/>
        <v>2007</v>
      </c>
      <c r="R902" s="1">
        <f t="shared" si="162"/>
        <v>3</v>
      </c>
      <c r="S902" s="1" t="str">
        <f t="shared" si="164"/>
        <v>Ok</v>
      </c>
      <c r="T902" s="1" t="str">
        <f t="shared" si="165"/>
        <v>Ok</v>
      </c>
      <c r="U902" s="1" t="b">
        <f t="shared" si="166"/>
        <v>0</v>
      </c>
      <c r="V902" s="1">
        <f t="shared" si="167"/>
        <v>0</v>
      </c>
      <c r="W902" s="1" t="str">
        <f>VLOOKUP(K902,Master!$G$8:$H$12,2,1)</f>
        <v>Ok</v>
      </c>
      <c r="X902" s="1" t="str">
        <f>HLOOKUP(K902,Master!$F$3:$J$4,2,1)</f>
        <v>Ok</v>
      </c>
      <c r="Y902" s="1" t="s">
        <v>772</v>
      </c>
      <c r="Z902" s="1" t="s">
        <v>830</v>
      </c>
      <c r="AA902" s="1">
        <f>SEARCH("(",Sheet7!A902,1)</f>
        <v>9</v>
      </c>
      <c r="AB902" s="1">
        <f>SEARCH(")",Sheet7!A902,1)</f>
        <v>13</v>
      </c>
      <c r="AC902" s="1" t="str">
        <f>MID(Sheet7!A902,SEARCH("(",Sheet7!A902,1)+1,SEARCH(")",Sheet7!A902,1)-SEARCH("(",Sheet7!A902,1)-1)</f>
        <v>Eng</v>
      </c>
      <c r="AD902" s="1">
        <f>SEARCH(" ",Sheet7!A902,1)</f>
        <v>3</v>
      </c>
      <c r="AE902" s="1" t="str">
        <f>LEFT(Sheet7!A902,SEARCH(" ",Sheet7!A902,1)-1)</f>
        <v>IR</v>
      </c>
      <c r="AF902" s="1" t="str">
        <f>MID(Sheet7!A902,SEARCH(" ",Sheet7!A902,1)+1,SEARCH("(",Sheet7!A902,1)-SEARCH(" ",Sheet7!A902,1)-2)</f>
        <v>Bell</v>
      </c>
      <c r="AG902" s="1">
        <f t="shared" si="168"/>
        <v>4</v>
      </c>
      <c r="AH902" s="1" t="str">
        <f t="shared" si="169"/>
        <v>BELL</v>
      </c>
      <c r="AI902" s="1" t="str">
        <f t="shared" si="163"/>
        <v>IR Bell belongs to England</v>
      </c>
    </row>
    <row r="903" spans="1:35" x14ac:dyDescent="0.3">
      <c r="A903" s="1">
        <v>902</v>
      </c>
      <c r="B903" s="2">
        <v>39315</v>
      </c>
      <c r="C903" t="s">
        <v>312</v>
      </c>
      <c r="D903" s="1">
        <v>102</v>
      </c>
      <c r="E903" s="1" t="s">
        <v>432</v>
      </c>
      <c r="F903" s="1">
        <v>168</v>
      </c>
      <c r="H903" s="1">
        <v>126</v>
      </c>
      <c r="I903" s="1">
        <v>8</v>
      </c>
      <c r="J903" s="1">
        <v>0</v>
      </c>
      <c r="K903" s="1">
        <v>80.95</v>
      </c>
      <c r="L903" s="1">
        <v>1</v>
      </c>
      <c r="M903" s="1" t="s">
        <v>4</v>
      </c>
      <c r="N903" s="1" t="s">
        <v>283</v>
      </c>
      <c r="O903" s="1">
        <f t="shared" si="159"/>
        <v>21</v>
      </c>
      <c r="P903" s="1">
        <f t="shared" si="160"/>
        <v>8</v>
      </c>
      <c r="Q903" s="1">
        <f t="shared" si="161"/>
        <v>2007</v>
      </c>
      <c r="R903" s="1">
        <f t="shared" si="162"/>
        <v>3</v>
      </c>
      <c r="S903" s="1" t="str">
        <f t="shared" si="164"/>
        <v>Slow</v>
      </c>
      <c r="T903" s="1" t="str">
        <f t="shared" si="165"/>
        <v>Ok</v>
      </c>
      <c r="U903" s="1" t="b">
        <f t="shared" si="166"/>
        <v>0</v>
      </c>
      <c r="V903" s="1">
        <f t="shared" si="167"/>
        <v>0</v>
      </c>
      <c r="W903" s="1" t="str">
        <f>VLOOKUP(K903,Master!$G$8:$H$12,2,1)</f>
        <v>Slow</v>
      </c>
      <c r="X903" s="1" t="str">
        <f>HLOOKUP(K903,Master!$F$3:$J$4,2,1)</f>
        <v>Slow</v>
      </c>
      <c r="Y903" s="1" t="s">
        <v>773</v>
      </c>
      <c r="Z903" s="1" t="s">
        <v>830</v>
      </c>
      <c r="AA903" s="1">
        <f>SEARCH("(",Sheet7!A903,1)</f>
        <v>9</v>
      </c>
      <c r="AB903" s="1">
        <f>SEARCH(")",Sheet7!A903,1)</f>
        <v>13</v>
      </c>
      <c r="AC903" s="1" t="str">
        <f>MID(Sheet7!A903,SEARCH("(",Sheet7!A903,1)+1,SEARCH(")",Sheet7!A903,1)-SEARCH("(",Sheet7!A903,1)-1)</f>
        <v>Eng</v>
      </c>
      <c r="AD903" s="1">
        <f>SEARCH(" ",Sheet7!A903,1)</f>
        <v>3</v>
      </c>
      <c r="AE903" s="1" t="str">
        <f>LEFT(Sheet7!A903,SEARCH(" ",Sheet7!A903,1)-1)</f>
        <v>AN</v>
      </c>
      <c r="AF903" s="1" t="str">
        <f>MID(Sheet7!A903,SEARCH(" ",Sheet7!A903,1)+1,SEARCH("(",Sheet7!A903,1)-SEARCH(" ",Sheet7!A903,1)-2)</f>
        <v>Cook</v>
      </c>
      <c r="AG903" s="1">
        <f t="shared" si="168"/>
        <v>4</v>
      </c>
      <c r="AH903" s="1" t="str">
        <f t="shared" si="169"/>
        <v>COOK</v>
      </c>
      <c r="AI903" s="1" t="str">
        <f t="shared" si="163"/>
        <v>AN Cook belongs to England</v>
      </c>
    </row>
    <row r="904" spans="1:35" x14ac:dyDescent="0.3">
      <c r="A904" s="1">
        <v>903</v>
      </c>
      <c r="B904" s="2">
        <v>39319</v>
      </c>
      <c r="C904" t="s">
        <v>68</v>
      </c>
      <c r="D904" s="1">
        <v>111</v>
      </c>
      <c r="E904" s="1" t="s">
        <v>432</v>
      </c>
      <c r="F904" s="1">
        <v>160</v>
      </c>
      <c r="H904" s="1">
        <v>100</v>
      </c>
      <c r="I904" s="1">
        <v>16</v>
      </c>
      <c r="J904" s="1">
        <v>2</v>
      </c>
      <c r="K904" s="1">
        <v>111</v>
      </c>
      <c r="L904" s="1">
        <v>2</v>
      </c>
      <c r="M904" s="1" t="s">
        <v>7</v>
      </c>
      <c r="N904" s="1" t="s">
        <v>24</v>
      </c>
      <c r="O904" s="1">
        <f t="shared" si="159"/>
        <v>25</v>
      </c>
      <c r="P904" s="1">
        <f t="shared" si="160"/>
        <v>8</v>
      </c>
      <c r="Q904" s="1">
        <f t="shared" si="161"/>
        <v>2007</v>
      </c>
      <c r="R904" s="1">
        <f t="shared" si="162"/>
        <v>7</v>
      </c>
      <c r="S904" s="1" t="str">
        <f t="shared" si="164"/>
        <v>Ok</v>
      </c>
      <c r="T904" s="1" t="str">
        <f t="shared" si="165"/>
        <v>Ok</v>
      </c>
      <c r="U904" s="1" t="b">
        <f t="shared" si="166"/>
        <v>0</v>
      </c>
      <c r="V904" s="1">
        <f t="shared" si="167"/>
        <v>0</v>
      </c>
      <c r="W904" s="1" t="str">
        <f>VLOOKUP(K904,Master!$G$8:$H$12,2,1)</f>
        <v>Ok</v>
      </c>
      <c r="X904" s="1" t="str">
        <f>HLOOKUP(K904,Master!$F$3:$J$4,2,1)</f>
        <v>Ok</v>
      </c>
      <c r="Y904" s="1" t="s">
        <v>681</v>
      </c>
      <c r="Z904" s="1" t="s">
        <v>837</v>
      </c>
      <c r="AA904" s="1">
        <f>SEARCH("(",Sheet7!A904,1)</f>
        <v>10</v>
      </c>
      <c r="AB904" s="1">
        <f>SEARCH(")",Sheet7!A904,1)</f>
        <v>13</v>
      </c>
      <c r="AC904" s="1" t="str">
        <f>MID(Sheet7!A904,SEARCH("(",Sheet7!A904,1)+1,SEARCH(")",Sheet7!A904,1)-SEARCH("(",Sheet7!A904,1)-1)</f>
        <v>SA</v>
      </c>
      <c r="AD904" s="1">
        <f>SEARCH(" ",Sheet7!A904,1)</f>
        <v>3</v>
      </c>
      <c r="AE904" s="1" t="str">
        <f>LEFT(Sheet7!A904,SEARCH(" ",Sheet7!A904,1)-1)</f>
        <v>HH</v>
      </c>
      <c r="AF904" s="1" t="str">
        <f>MID(Sheet7!A904,SEARCH(" ",Sheet7!A904,1)+1,SEARCH("(",Sheet7!A904,1)-SEARCH(" ",Sheet7!A904,1)-2)</f>
        <v>Gibbs</v>
      </c>
      <c r="AG904" s="1">
        <f t="shared" si="168"/>
        <v>5</v>
      </c>
      <c r="AH904" s="1" t="str">
        <f t="shared" si="169"/>
        <v>GIBBS</v>
      </c>
      <c r="AI904" s="1" t="e">
        <f t="shared" si="163"/>
        <v>#N/A</v>
      </c>
    </row>
    <row r="905" spans="1:35" x14ac:dyDescent="0.3">
      <c r="A905" s="1">
        <v>904</v>
      </c>
      <c r="B905" s="2">
        <v>39320</v>
      </c>
      <c r="C905" t="s">
        <v>238</v>
      </c>
      <c r="D905" s="1">
        <v>107</v>
      </c>
      <c r="E905" s="1" t="s">
        <v>432</v>
      </c>
      <c r="F905" s="1">
        <v>131</v>
      </c>
      <c r="H905" s="1">
        <v>89</v>
      </c>
      <c r="I905" s="1">
        <v>8</v>
      </c>
      <c r="J905" s="1">
        <v>6</v>
      </c>
      <c r="K905" s="1">
        <v>120.22</v>
      </c>
      <c r="L905" s="1">
        <v>1</v>
      </c>
      <c r="M905" s="1" t="s">
        <v>7</v>
      </c>
      <c r="N905" s="1" t="s">
        <v>24</v>
      </c>
      <c r="O905" s="1">
        <f t="shared" si="159"/>
        <v>26</v>
      </c>
      <c r="P905" s="1">
        <f t="shared" si="160"/>
        <v>8</v>
      </c>
      <c r="Q905" s="1">
        <f t="shared" si="161"/>
        <v>2007</v>
      </c>
      <c r="R905" s="1">
        <f t="shared" si="162"/>
        <v>1</v>
      </c>
      <c r="S905" s="1" t="str">
        <f t="shared" si="164"/>
        <v>Ok</v>
      </c>
      <c r="T905" s="1" t="str">
        <f t="shared" si="165"/>
        <v>Ok</v>
      </c>
      <c r="U905" s="1" t="b">
        <f t="shared" si="166"/>
        <v>0</v>
      </c>
      <c r="V905" s="1">
        <f t="shared" si="167"/>
        <v>0</v>
      </c>
      <c r="W905" s="1" t="str">
        <f>VLOOKUP(K905,Master!$G$8:$H$12,2,1)</f>
        <v>Ok</v>
      </c>
      <c r="X905" s="1" t="str">
        <f>HLOOKUP(K905,Master!$F$3:$J$4,2,1)</f>
        <v>Ok</v>
      </c>
      <c r="Y905" s="1" t="s">
        <v>770</v>
      </c>
      <c r="Z905" s="1" t="s">
        <v>837</v>
      </c>
      <c r="AA905" s="1">
        <f>SEARCH("(",Sheet7!A905,1)</f>
        <v>16</v>
      </c>
      <c r="AB905" s="1">
        <f>SEARCH(")",Sheet7!A905,1)</f>
        <v>19</v>
      </c>
      <c r="AC905" s="1" t="str">
        <f>MID(Sheet7!A905,SEARCH("(",Sheet7!A905,1)+1,SEARCH(")",Sheet7!A905,1)-SEARCH("(",Sheet7!A905,1)-1)</f>
        <v>SA</v>
      </c>
      <c r="AD905" s="1">
        <f>SEARCH(" ",Sheet7!A905,1)</f>
        <v>3</v>
      </c>
      <c r="AE905" s="1" t="str">
        <f>LEFT(Sheet7!A905,SEARCH(" ",Sheet7!A905,1)-1)</f>
        <v>AB</v>
      </c>
      <c r="AF905" s="1" t="str">
        <f>MID(Sheet7!A905,SEARCH(" ",Sheet7!A905,1)+1,SEARCH("(",Sheet7!A905,1)-SEARCH(" ",Sheet7!A905,1)-2)</f>
        <v>de Villiers</v>
      </c>
      <c r="AG905" s="1">
        <f t="shared" si="168"/>
        <v>11</v>
      </c>
      <c r="AH905" s="1" t="str">
        <f t="shared" si="169"/>
        <v>DE VILLIERS</v>
      </c>
      <c r="AI905" s="1" t="e">
        <f t="shared" si="163"/>
        <v>#N/A</v>
      </c>
    </row>
    <row r="906" spans="1:35" x14ac:dyDescent="0.3">
      <c r="A906" s="1">
        <v>905</v>
      </c>
      <c r="B906" s="2">
        <v>39320</v>
      </c>
      <c r="C906" t="s">
        <v>377</v>
      </c>
      <c r="D906" s="1">
        <v>107</v>
      </c>
      <c r="E906" s="1" t="s">
        <v>430</v>
      </c>
      <c r="F906" s="1">
        <v>129</v>
      </c>
      <c r="H906" s="1">
        <v>103</v>
      </c>
      <c r="I906" s="1">
        <v>9</v>
      </c>
      <c r="J906" s="1">
        <v>1</v>
      </c>
      <c r="K906" s="1">
        <v>103.88</v>
      </c>
      <c r="L906" s="1">
        <v>2</v>
      </c>
      <c r="M906" s="1" t="s">
        <v>15</v>
      </c>
      <c r="N906" s="1" t="s">
        <v>24</v>
      </c>
      <c r="O906" s="1">
        <f t="shared" si="159"/>
        <v>26</v>
      </c>
      <c r="P906" s="1">
        <f t="shared" si="160"/>
        <v>8</v>
      </c>
      <c r="Q906" s="1">
        <f t="shared" si="161"/>
        <v>2007</v>
      </c>
      <c r="R906" s="1">
        <f t="shared" si="162"/>
        <v>1</v>
      </c>
      <c r="S906" s="1" t="str">
        <f t="shared" si="164"/>
        <v>Ok</v>
      </c>
      <c r="T906" s="1" t="str">
        <f t="shared" si="165"/>
        <v>Ok</v>
      </c>
      <c r="U906" s="1" t="b">
        <f t="shared" si="166"/>
        <v>0</v>
      </c>
      <c r="V906" s="1">
        <f t="shared" si="167"/>
        <v>0</v>
      </c>
      <c r="W906" s="1" t="str">
        <f>VLOOKUP(K906,Master!$G$8:$H$12,2,1)</f>
        <v>Ok</v>
      </c>
      <c r="X906" s="1" t="str">
        <f>HLOOKUP(K906,Master!$F$3:$J$4,2,1)</f>
        <v>Ok</v>
      </c>
      <c r="Y906" s="1" t="s">
        <v>774</v>
      </c>
      <c r="Z906" s="1" t="s">
        <v>836</v>
      </c>
      <c r="AA906" s="1">
        <f>SEARCH("(",Sheet7!A906,1)</f>
        <v>9</v>
      </c>
      <c r="AB906" s="1">
        <f>SEARCH(")",Sheet7!A906,1)</f>
        <v>13</v>
      </c>
      <c r="AC906" s="1" t="str">
        <f>MID(Sheet7!A906,SEARCH("(",Sheet7!A906,1)+1,SEARCH(")",Sheet7!A906,1)-SEARCH("(",Sheet7!A906,1)-1)</f>
        <v>Zim</v>
      </c>
      <c r="AD906" s="1">
        <f>SEARCH(" ",Sheet7!A906,1)</f>
        <v>2</v>
      </c>
      <c r="AE906" s="1" t="str">
        <f>LEFT(Sheet7!A906,SEARCH(" ",Sheet7!A906,1)-1)</f>
        <v>T</v>
      </c>
      <c r="AF906" s="1" t="str">
        <f>MID(Sheet7!A906,SEARCH(" ",Sheet7!A906,1)+1,SEARCH("(",Sheet7!A906,1)-SEARCH(" ",Sheet7!A906,1)-2)</f>
        <v>Taibu</v>
      </c>
      <c r="AG906" s="1">
        <f t="shared" si="168"/>
        <v>5</v>
      </c>
      <c r="AH906" s="1" t="str">
        <f t="shared" si="169"/>
        <v>TAIBU</v>
      </c>
      <c r="AI906" s="1" t="e">
        <f t="shared" si="163"/>
        <v>#N/A</v>
      </c>
    </row>
    <row r="907" spans="1:35" x14ac:dyDescent="0.3">
      <c r="A907" s="1">
        <v>906</v>
      </c>
      <c r="B907" s="2">
        <v>39330</v>
      </c>
      <c r="C907" t="s">
        <v>186</v>
      </c>
      <c r="D907" s="1">
        <v>107</v>
      </c>
      <c r="E907" s="1" t="s">
        <v>430</v>
      </c>
      <c r="F907" s="1">
        <v>125</v>
      </c>
      <c r="H907" s="1">
        <v>95</v>
      </c>
      <c r="I907" s="1">
        <v>11</v>
      </c>
      <c r="J907" s="1">
        <v>2</v>
      </c>
      <c r="K907" s="1">
        <v>112.63</v>
      </c>
      <c r="L907" s="1">
        <v>1</v>
      </c>
      <c r="M907" s="1" t="s">
        <v>4</v>
      </c>
      <c r="N907" s="1" t="s">
        <v>208</v>
      </c>
      <c r="O907" s="1">
        <f t="shared" si="159"/>
        <v>5</v>
      </c>
      <c r="P907" s="1">
        <f t="shared" si="160"/>
        <v>9</v>
      </c>
      <c r="Q907" s="1">
        <f t="shared" si="161"/>
        <v>2007</v>
      </c>
      <c r="R907" s="1">
        <f t="shared" si="162"/>
        <v>4</v>
      </c>
      <c r="S907" s="1" t="str">
        <f t="shared" si="164"/>
        <v>Ok</v>
      </c>
      <c r="T907" s="1" t="str">
        <f t="shared" si="165"/>
        <v>Ok</v>
      </c>
      <c r="U907" s="1" t="b">
        <f t="shared" si="166"/>
        <v>0</v>
      </c>
      <c r="V907" s="1">
        <f t="shared" si="167"/>
        <v>0</v>
      </c>
      <c r="W907" s="1" t="str">
        <f>VLOOKUP(K907,Master!$G$8:$H$12,2,1)</f>
        <v>Ok</v>
      </c>
      <c r="X907" s="1" t="str">
        <f>HLOOKUP(K907,Master!$F$3:$J$4,2,1)</f>
        <v>Ok</v>
      </c>
      <c r="Y907" s="1" t="s">
        <v>775</v>
      </c>
      <c r="Z907" s="1" t="s">
        <v>830</v>
      </c>
      <c r="AA907" s="1">
        <f>SEARCH("(",Sheet7!A907,1)</f>
        <v>9</v>
      </c>
      <c r="AB907" s="1">
        <f>SEARCH(")",Sheet7!A907,1)</f>
        <v>13</v>
      </c>
      <c r="AC907" s="1" t="str">
        <f>MID(Sheet7!A907,SEARCH("(",Sheet7!A907,1)+1,SEARCH(")",Sheet7!A907,1)-SEARCH("(",Sheet7!A907,1)-1)</f>
        <v>Eng</v>
      </c>
      <c r="AD907" s="1">
        <f>SEARCH(" ",Sheet7!A907,1)</f>
        <v>3</v>
      </c>
      <c r="AE907" s="1" t="str">
        <f>LEFT(Sheet7!A907,SEARCH(" ",Sheet7!A907,1)-1)</f>
        <v>OA</v>
      </c>
      <c r="AF907" s="1" t="str">
        <f>MID(Sheet7!A907,SEARCH(" ",Sheet7!A907,1)+1,SEARCH("(",Sheet7!A907,1)-SEARCH(" ",Sheet7!A907,1)-2)</f>
        <v>Shah</v>
      </c>
      <c r="AG907" s="1">
        <f t="shared" si="168"/>
        <v>4</v>
      </c>
      <c r="AH907" s="1" t="str">
        <f t="shared" si="169"/>
        <v>SHAH</v>
      </c>
      <c r="AI907" s="1" t="str">
        <f t="shared" si="163"/>
        <v>OA Shah belongs to England</v>
      </c>
    </row>
    <row r="908" spans="1:35" x14ac:dyDescent="0.3">
      <c r="A908" s="1">
        <v>907</v>
      </c>
      <c r="B908" s="2">
        <v>39354</v>
      </c>
      <c r="C908" t="s">
        <v>79</v>
      </c>
      <c r="D908" s="1">
        <v>130</v>
      </c>
      <c r="E908" s="1" t="s">
        <v>432</v>
      </c>
      <c r="F908" s="1">
        <v>202</v>
      </c>
      <c r="H908" s="1">
        <v>132</v>
      </c>
      <c r="I908" s="1">
        <v>10</v>
      </c>
      <c r="J908" s="1">
        <v>3</v>
      </c>
      <c r="K908" s="1">
        <v>98.48</v>
      </c>
      <c r="L908" s="1">
        <v>1</v>
      </c>
      <c r="M908" s="1" t="s">
        <v>4</v>
      </c>
      <c r="N908" s="1" t="s">
        <v>42</v>
      </c>
      <c r="O908" s="1">
        <f t="shared" si="159"/>
        <v>29</v>
      </c>
      <c r="P908" s="1">
        <f t="shared" si="160"/>
        <v>9</v>
      </c>
      <c r="Q908" s="1">
        <f t="shared" si="161"/>
        <v>2007</v>
      </c>
      <c r="R908" s="1">
        <f t="shared" si="162"/>
        <v>7</v>
      </c>
      <c r="S908" s="1" t="str">
        <f t="shared" si="164"/>
        <v>Slow</v>
      </c>
      <c r="T908" s="1" t="str">
        <f t="shared" si="165"/>
        <v>Ok</v>
      </c>
      <c r="U908" s="1" t="b">
        <f t="shared" si="166"/>
        <v>0</v>
      </c>
      <c r="V908" s="1">
        <f t="shared" si="167"/>
        <v>0</v>
      </c>
      <c r="W908" s="1" t="str">
        <f>VLOOKUP(K908,Master!$G$8:$H$12,2,1)</f>
        <v>Slow</v>
      </c>
      <c r="X908" s="1" t="str">
        <f>HLOOKUP(K908,Master!$F$3:$J$4,2,1)</f>
        <v>Slow</v>
      </c>
      <c r="Y908" s="1" t="s">
        <v>729</v>
      </c>
      <c r="Z908" s="1" t="s">
        <v>834</v>
      </c>
      <c r="AA908" s="1">
        <f>SEARCH("(",Sheet7!A908,1)</f>
        <v>11</v>
      </c>
      <c r="AB908" s="1">
        <f>SEARCH(")",Sheet7!A908,1)</f>
        <v>15</v>
      </c>
      <c r="AC908" s="1" t="str">
        <f>MID(Sheet7!A908,SEARCH("(",Sheet7!A908,1)+1,SEARCH(")",Sheet7!A908,1)-SEARCH("(",Sheet7!A908,1)-1)</f>
        <v>Aus</v>
      </c>
      <c r="AD908" s="1">
        <f>SEARCH(" ",Sheet7!A908,1)</f>
        <v>3</v>
      </c>
      <c r="AE908" s="1" t="str">
        <f>LEFT(Sheet7!A908,SEARCH(" ",Sheet7!A908,1)-1)</f>
        <v>MJ</v>
      </c>
      <c r="AF908" s="1" t="str">
        <f>MID(Sheet7!A908,SEARCH(" ",Sheet7!A908,1)+1,SEARCH("(",Sheet7!A908,1)-SEARCH(" ",Sheet7!A908,1)-2)</f>
        <v>Clarke</v>
      </c>
      <c r="AG908" s="1">
        <f t="shared" si="168"/>
        <v>6</v>
      </c>
      <c r="AH908" s="1" t="str">
        <f t="shared" si="169"/>
        <v>CLARKE</v>
      </c>
      <c r="AI908" s="1" t="str">
        <f t="shared" si="163"/>
        <v>MJ Clarke belongs to Australia</v>
      </c>
    </row>
    <row r="909" spans="1:35" x14ac:dyDescent="0.3">
      <c r="A909" s="1">
        <v>908</v>
      </c>
      <c r="B909" s="2">
        <v>39360</v>
      </c>
      <c r="C909" t="s">
        <v>256</v>
      </c>
      <c r="D909" s="1">
        <v>121</v>
      </c>
      <c r="E909" s="1" t="s">
        <v>432</v>
      </c>
      <c r="F909" s="1">
        <v>177</v>
      </c>
      <c r="H909" s="1">
        <v>115</v>
      </c>
      <c r="I909" s="1">
        <v>12</v>
      </c>
      <c r="J909" s="1">
        <v>3</v>
      </c>
      <c r="K909" s="1">
        <v>105.21</v>
      </c>
      <c r="L909" s="1">
        <v>2</v>
      </c>
      <c r="M909" s="1" t="s">
        <v>18</v>
      </c>
      <c r="N909" s="1" t="s">
        <v>17</v>
      </c>
      <c r="O909" s="1">
        <f t="shared" si="159"/>
        <v>5</v>
      </c>
      <c r="P909" s="1">
        <f t="shared" si="160"/>
        <v>10</v>
      </c>
      <c r="Q909" s="1">
        <f t="shared" si="161"/>
        <v>2007</v>
      </c>
      <c r="R909" s="1">
        <f t="shared" si="162"/>
        <v>6</v>
      </c>
      <c r="S909" s="1" t="str">
        <f t="shared" si="164"/>
        <v>Ok</v>
      </c>
      <c r="T909" s="1" t="str">
        <f t="shared" si="165"/>
        <v>Ok</v>
      </c>
      <c r="U909" s="1" t="b">
        <f t="shared" si="166"/>
        <v>0</v>
      </c>
      <c r="V909" s="1">
        <f t="shared" si="167"/>
        <v>0</v>
      </c>
      <c r="W909" s="1" t="str">
        <f>VLOOKUP(K909,Master!$G$8:$H$12,2,1)</f>
        <v>Ok</v>
      </c>
      <c r="X909" s="1" t="str">
        <f>HLOOKUP(K909,Master!$F$3:$J$4,2,1)</f>
        <v>Ok</v>
      </c>
      <c r="Y909" s="1" t="s">
        <v>722</v>
      </c>
      <c r="Z909" s="1" t="s">
        <v>4</v>
      </c>
      <c r="AA909" s="1">
        <f>SEARCH("(",Sheet7!A909,1)</f>
        <v>14</v>
      </c>
      <c r="AB909" s="1">
        <f>SEARCH(")",Sheet7!A909,1)</f>
        <v>20</v>
      </c>
      <c r="AC909" s="1" t="str">
        <f>MID(Sheet7!A909,SEARCH("(",Sheet7!A909,1)+1,SEARCH(")",Sheet7!A909,1)-SEARCH("(",Sheet7!A909,1)-1)</f>
        <v>India</v>
      </c>
      <c r="AD909" s="1">
        <f>SEARCH(" ",Sheet7!A909,1)</f>
        <v>7</v>
      </c>
      <c r="AE909" s="1" t="str">
        <f>LEFT(Sheet7!A909,SEARCH(" ",Sheet7!A909,1)-1)</f>
        <v>Yuvraj</v>
      </c>
      <c r="AF909" s="1" t="str">
        <f>MID(Sheet7!A909,SEARCH(" ",Sheet7!A909,1)+1,SEARCH("(",Sheet7!A909,1)-SEARCH(" ",Sheet7!A909,1)-2)</f>
        <v>Singh</v>
      </c>
      <c r="AG909" s="1">
        <f t="shared" si="168"/>
        <v>5</v>
      </c>
      <c r="AH909" s="1" t="str">
        <f t="shared" si="169"/>
        <v>SINGH</v>
      </c>
      <c r="AI909" s="1" t="e">
        <f t="shared" si="163"/>
        <v>#N/A</v>
      </c>
    </row>
    <row r="910" spans="1:35" x14ac:dyDescent="0.3">
      <c r="A910" s="1">
        <v>909</v>
      </c>
      <c r="B910" s="2">
        <v>39369</v>
      </c>
      <c r="C910" t="s">
        <v>99</v>
      </c>
      <c r="D910" s="1">
        <v>107</v>
      </c>
      <c r="E910" s="1" t="s">
        <v>430</v>
      </c>
      <c r="F910" s="1">
        <v>139</v>
      </c>
      <c r="H910" s="1">
        <v>88</v>
      </c>
      <c r="I910" s="1">
        <v>9</v>
      </c>
      <c r="J910" s="1">
        <v>4</v>
      </c>
      <c r="K910" s="1">
        <v>121.59</v>
      </c>
      <c r="L910" s="1">
        <v>1</v>
      </c>
      <c r="M910" s="1" t="s">
        <v>4</v>
      </c>
      <c r="N910" s="1" t="s">
        <v>231</v>
      </c>
      <c r="O910" s="1">
        <f t="shared" si="159"/>
        <v>14</v>
      </c>
      <c r="P910" s="1">
        <f t="shared" si="160"/>
        <v>10</v>
      </c>
      <c r="Q910" s="1">
        <f t="shared" si="161"/>
        <v>2007</v>
      </c>
      <c r="R910" s="1">
        <f t="shared" si="162"/>
        <v>1</v>
      </c>
      <c r="S910" s="1" t="str">
        <f t="shared" si="164"/>
        <v>Ok</v>
      </c>
      <c r="T910" s="1" t="str">
        <f t="shared" si="165"/>
        <v>Ok</v>
      </c>
      <c r="U910" s="1" t="b">
        <f t="shared" si="166"/>
        <v>0</v>
      </c>
      <c r="V910" s="1">
        <f t="shared" si="167"/>
        <v>0</v>
      </c>
      <c r="W910" s="1" t="str">
        <f>VLOOKUP(K910,Master!$G$8:$H$12,2,1)</f>
        <v>Ok</v>
      </c>
      <c r="X910" s="1" t="str">
        <f>HLOOKUP(K910,Master!$F$3:$J$4,2,1)</f>
        <v>Ok</v>
      </c>
      <c r="Y910" s="1" t="s">
        <v>716</v>
      </c>
      <c r="Z910" s="1" t="s">
        <v>834</v>
      </c>
      <c r="AA910" s="1">
        <f>SEARCH("(",Sheet7!A910,1)</f>
        <v>11</v>
      </c>
      <c r="AB910" s="1">
        <f>SEARCH(")",Sheet7!A910,1)</f>
        <v>15</v>
      </c>
      <c r="AC910" s="1" t="str">
        <f>MID(Sheet7!A910,SEARCH("(",Sheet7!A910,1)+1,SEARCH(")",Sheet7!A910,1)-SEARCH("(",Sheet7!A910,1)-1)</f>
        <v>Aus</v>
      </c>
      <c r="AD910" s="1">
        <f>SEARCH(" ",Sheet7!A910,1)</f>
        <v>2</v>
      </c>
      <c r="AE910" s="1" t="str">
        <f>LEFT(Sheet7!A910,SEARCH(" ",Sheet7!A910,1)-1)</f>
        <v>A</v>
      </c>
      <c r="AF910" s="1" t="str">
        <f>MID(Sheet7!A910,SEARCH(" ",Sheet7!A910,1)+1,SEARCH("(",Sheet7!A910,1)-SEARCH(" ",Sheet7!A910,1)-2)</f>
        <v>Symonds</v>
      </c>
      <c r="AG910" s="1">
        <f t="shared" si="168"/>
        <v>7</v>
      </c>
      <c r="AH910" s="1" t="str">
        <f t="shared" si="169"/>
        <v>SYMONDS</v>
      </c>
      <c r="AI910" s="1" t="str">
        <f t="shared" si="163"/>
        <v>A Symonds belongs to Australia</v>
      </c>
    </row>
    <row r="911" spans="1:35" x14ac:dyDescent="0.3">
      <c r="A911" s="1">
        <v>910</v>
      </c>
      <c r="B911" s="2">
        <v>39373</v>
      </c>
      <c r="C911" t="s">
        <v>354</v>
      </c>
      <c r="D911" s="1">
        <v>111</v>
      </c>
      <c r="E911" s="1" t="s">
        <v>430</v>
      </c>
      <c r="F911" s="1" t="s">
        <v>214</v>
      </c>
      <c r="H911" s="1">
        <v>113</v>
      </c>
      <c r="I911" s="1">
        <v>11</v>
      </c>
      <c r="J911" s="1">
        <v>0</v>
      </c>
      <c r="K911" s="1">
        <v>98.23</v>
      </c>
      <c r="L911" s="1">
        <v>2</v>
      </c>
      <c r="M911" s="1" t="s">
        <v>435</v>
      </c>
      <c r="N911" s="1" t="s">
        <v>199</v>
      </c>
      <c r="O911" s="1">
        <f t="shared" si="159"/>
        <v>18</v>
      </c>
      <c r="P911" s="1">
        <f t="shared" si="160"/>
        <v>10</v>
      </c>
      <c r="Q911" s="1">
        <f t="shared" si="161"/>
        <v>2007</v>
      </c>
      <c r="R911" s="1">
        <f t="shared" si="162"/>
        <v>5</v>
      </c>
      <c r="S911" s="1" t="str">
        <f t="shared" si="164"/>
        <v>Slow</v>
      </c>
      <c r="T911" s="1" t="str">
        <f t="shared" si="165"/>
        <v>Ok</v>
      </c>
      <c r="U911" s="1" t="b">
        <f t="shared" si="166"/>
        <v>0</v>
      </c>
      <c r="V911" s="1">
        <f t="shared" si="167"/>
        <v>0</v>
      </c>
      <c r="W911" s="1" t="str">
        <f>VLOOKUP(K911,Master!$G$8:$H$12,2,1)</f>
        <v>Slow</v>
      </c>
      <c r="X911" s="1" t="str">
        <f>HLOOKUP(K911,Master!$F$3:$J$4,2,1)</f>
        <v>Slow</v>
      </c>
      <c r="Y911" s="1" t="s">
        <v>776</v>
      </c>
      <c r="Z911" s="1" t="s">
        <v>434</v>
      </c>
      <c r="AA911" s="1">
        <f>SEARCH("(",Sheet7!A911,1)</f>
        <v>10</v>
      </c>
      <c r="AB911" s="1">
        <f>SEARCH(")",Sheet7!A911,1)</f>
        <v>16</v>
      </c>
      <c r="AC911" s="1" t="str">
        <f>MID(Sheet7!A911,SEARCH("(",Sheet7!A911,1)+1,SEARCH(")",Sheet7!A911,1)-SEARCH("(",Sheet7!A911,1)-1)</f>
        <v>Kenya</v>
      </c>
      <c r="AD911" s="1">
        <f>SEARCH(" ",Sheet7!A911,1)</f>
        <v>3</v>
      </c>
      <c r="AE911" s="1" t="str">
        <f>LEFT(Sheet7!A911,SEARCH(" ",Sheet7!A911,1)-1)</f>
        <v>TM</v>
      </c>
      <c r="AF911" s="1" t="str">
        <f>MID(Sheet7!A911,SEARCH(" ",Sheet7!A911,1)+1,SEARCH("(",Sheet7!A911,1)-SEARCH(" ",Sheet7!A911,1)-2)</f>
        <v>Odoyo</v>
      </c>
      <c r="AG911" s="1">
        <f t="shared" si="168"/>
        <v>5</v>
      </c>
      <c r="AH911" s="1" t="str">
        <f t="shared" si="169"/>
        <v>ODOYO</v>
      </c>
      <c r="AI911" s="1" t="e">
        <f t="shared" si="163"/>
        <v>#N/A</v>
      </c>
    </row>
    <row r="912" spans="1:35" x14ac:dyDescent="0.3">
      <c r="A912" s="1">
        <v>911</v>
      </c>
      <c r="B912" s="2">
        <v>39373</v>
      </c>
      <c r="C912" t="s">
        <v>238</v>
      </c>
      <c r="D912" s="1">
        <v>103</v>
      </c>
      <c r="E912" s="1" t="s">
        <v>430</v>
      </c>
      <c r="F912" s="1">
        <v>125</v>
      </c>
      <c r="H912" s="1">
        <v>95</v>
      </c>
      <c r="I912" s="1">
        <v>9</v>
      </c>
      <c r="J912" s="1">
        <v>3</v>
      </c>
      <c r="K912" s="1">
        <v>108.42</v>
      </c>
      <c r="L912" s="1">
        <v>1</v>
      </c>
      <c r="M912" s="1" t="s">
        <v>9</v>
      </c>
      <c r="N912" s="1" t="s">
        <v>209</v>
      </c>
      <c r="O912" s="1">
        <f t="shared" si="159"/>
        <v>18</v>
      </c>
      <c r="P912" s="1">
        <f t="shared" si="160"/>
        <v>10</v>
      </c>
      <c r="Q912" s="1">
        <f t="shared" si="161"/>
        <v>2007</v>
      </c>
      <c r="R912" s="1">
        <f t="shared" si="162"/>
        <v>5</v>
      </c>
      <c r="S912" s="1" t="str">
        <f t="shared" si="164"/>
        <v>Ok</v>
      </c>
      <c r="T912" s="1" t="str">
        <f t="shared" si="165"/>
        <v>Ok</v>
      </c>
      <c r="U912" s="1" t="b">
        <f t="shared" si="166"/>
        <v>0</v>
      </c>
      <c r="V912" s="1">
        <f t="shared" si="167"/>
        <v>0</v>
      </c>
      <c r="W912" s="1" t="str">
        <f>VLOOKUP(K912,Master!$G$8:$H$12,2,1)</f>
        <v>Ok</v>
      </c>
      <c r="X912" s="1" t="str">
        <f>HLOOKUP(K912,Master!$F$3:$J$4,2,1)</f>
        <v>Ok</v>
      </c>
      <c r="Y912" s="1" t="s">
        <v>770</v>
      </c>
      <c r="Z912" s="1" t="s">
        <v>837</v>
      </c>
      <c r="AA912" s="1">
        <f>SEARCH("(",Sheet7!A912,1)</f>
        <v>16</v>
      </c>
      <c r="AB912" s="1">
        <f>SEARCH(")",Sheet7!A912,1)</f>
        <v>19</v>
      </c>
      <c r="AC912" s="1" t="str">
        <f>MID(Sheet7!A912,SEARCH("(",Sheet7!A912,1)+1,SEARCH(")",Sheet7!A912,1)-SEARCH("(",Sheet7!A912,1)-1)</f>
        <v>SA</v>
      </c>
      <c r="AD912" s="1">
        <f>SEARCH(" ",Sheet7!A912,1)</f>
        <v>3</v>
      </c>
      <c r="AE912" s="1" t="str">
        <f>LEFT(Sheet7!A912,SEARCH(" ",Sheet7!A912,1)-1)</f>
        <v>AB</v>
      </c>
      <c r="AF912" s="1" t="str">
        <f>MID(Sheet7!A912,SEARCH(" ",Sheet7!A912,1)+1,SEARCH("(",Sheet7!A912,1)-SEARCH(" ",Sheet7!A912,1)-2)</f>
        <v>de Villiers</v>
      </c>
      <c r="AG912" s="1">
        <f t="shared" si="168"/>
        <v>11</v>
      </c>
      <c r="AH912" s="1" t="str">
        <f t="shared" si="169"/>
        <v>DE VILLIERS</v>
      </c>
      <c r="AI912" s="1" t="e">
        <f t="shared" si="163"/>
        <v>#N/A</v>
      </c>
    </row>
    <row r="913" spans="1:35" x14ac:dyDescent="0.3">
      <c r="A913" s="1">
        <v>912</v>
      </c>
      <c r="B913" s="2">
        <v>39373</v>
      </c>
      <c r="C913" t="s">
        <v>68</v>
      </c>
      <c r="D913" s="1">
        <v>102</v>
      </c>
      <c r="E913" s="1" t="s">
        <v>432</v>
      </c>
      <c r="F913" s="1">
        <v>180</v>
      </c>
      <c r="H913" s="1">
        <v>128</v>
      </c>
      <c r="I913" s="1">
        <v>11</v>
      </c>
      <c r="J913" s="1">
        <v>1</v>
      </c>
      <c r="K913" s="1">
        <v>79.680000000000007</v>
      </c>
      <c r="L913" s="1">
        <v>1</v>
      </c>
      <c r="M913" s="1" t="s">
        <v>9</v>
      </c>
      <c r="N913" s="1" t="s">
        <v>209</v>
      </c>
      <c r="O913" s="1">
        <f t="shared" si="159"/>
        <v>18</v>
      </c>
      <c r="P913" s="1">
        <f t="shared" si="160"/>
        <v>10</v>
      </c>
      <c r="Q913" s="1">
        <f t="shared" si="161"/>
        <v>2007</v>
      </c>
      <c r="R913" s="1">
        <f t="shared" si="162"/>
        <v>5</v>
      </c>
      <c r="S913" s="1" t="str">
        <f t="shared" si="164"/>
        <v>Slow</v>
      </c>
      <c r="T913" s="1" t="str">
        <f t="shared" si="165"/>
        <v>Ok</v>
      </c>
      <c r="U913" s="1" t="b">
        <f t="shared" si="166"/>
        <v>0</v>
      </c>
      <c r="V913" s="1">
        <f t="shared" si="167"/>
        <v>0</v>
      </c>
      <c r="W913" s="1" t="str">
        <f>VLOOKUP(K913,Master!$G$8:$H$12,2,1)</f>
        <v>Slow</v>
      </c>
      <c r="X913" s="1" t="str">
        <f>HLOOKUP(K913,Master!$F$3:$J$4,2,1)</f>
        <v>Slow</v>
      </c>
      <c r="Y913" s="1" t="s">
        <v>681</v>
      </c>
      <c r="Z913" s="1" t="s">
        <v>837</v>
      </c>
      <c r="AA913" s="1">
        <f>SEARCH("(",Sheet7!A913,1)</f>
        <v>10</v>
      </c>
      <c r="AB913" s="1">
        <f>SEARCH(")",Sheet7!A913,1)</f>
        <v>13</v>
      </c>
      <c r="AC913" s="1" t="str">
        <f>MID(Sheet7!A913,SEARCH("(",Sheet7!A913,1)+1,SEARCH(")",Sheet7!A913,1)-SEARCH("(",Sheet7!A913,1)-1)</f>
        <v>SA</v>
      </c>
      <c r="AD913" s="1">
        <f>SEARCH(" ",Sheet7!A913,1)</f>
        <v>3</v>
      </c>
      <c r="AE913" s="1" t="str">
        <f>LEFT(Sheet7!A913,SEARCH(" ",Sheet7!A913,1)-1)</f>
        <v>HH</v>
      </c>
      <c r="AF913" s="1" t="str">
        <f>MID(Sheet7!A913,SEARCH(" ",Sheet7!A913,1)+1,SEARCH("(",Sheet7!A913,1)-SEARCH(" ",Sheet7!A913,1)-2)</f>
        <v>Gibbs</v>
      </c>
      <c r="AG913" s="1">
        <f t="shared" si="168"/>
        <v>5</v>
      </c>
      <c r="AH913" s="1" t="str">
        <f t="shared" si="169"/>
        <v>GIBBS</v>
      </c>
      <c r="AI913" s="1" t="e">
        <f t="shared" si="163"/>
        <v>#N/A</v>
      </c>
    </row>
    <row r="914" spans="1:35" x14ac:dyDescent="0.3">
      <c r="A914" s="1">
        <v>913</v>
      </c>
      <c r="B914" s="2">
        <v>39375</v>
      </c>
      <c r="C914" t="s">
        <v>249</v>
      </c>
      <c r="D914" s="1">
        <v>117</v>
      </c>
      <c r="E914" s="1" t="s">
        <v>432</v>
      </c>
      <c r="F914" s="1">
        <v>190</v>
      </c>
      <c r="H914" s="1">
        <v>143</v>
      </c>
      <c r="I914" s="1">
        <v>9</v>
      </c>
      <c r="J914" s="1">
        <v>0</v>
      </c>
      <c r="K914" s="1">
        <v>81.81</v>
      </c>
      <c r="L914" s="1">
        <v>1</v>
      </c>
      <c r="M914" s="1" t="s">
        <v>15</v>
      </c>
      <c r="N914" s="1" t="s">
        <v>209</v>
      </c>
      <c r="O914" s="1">
        <f t="shared" si="159"/>
        <v>20</v>
      </c>
      <c r="P914" s="1">
        <f t="shared" si="160"/>
        <v>10</v>
      </c>
      <c r="Q914" s="1">
        <f t="shared" si="161"/>
        <v>2007</v>
      </c>
      <c r="R914" s="1">
        <f t="shared" si="162"/>
        <v>7</v>
      </c>
      <c r="S914" s="1" t="str">
        <f t="shared" si="164"/>
        <v>Slow</v>
      </c>
      <c r="T914" s="1" t="str">
        <f t="shared" si="165"/>
        <v>Ok</v>
      </c>
      <c r="U914" s="1" t="b">
        <f t="shared" si="166"/>
        <v>0</v>
      </c>
      <c r="V914" s="1">
        <f t="shared" si="167"/>
        <v>0</v>
      </c>
      <c r="W914" s="1" t="str">
        <f>VLOOKUP(K914,Master!$G$8:$H$12,2,1)</f>
        <v>Slow</v>
      </c>
      <c r="X914" s="1" t="str">
        <f>HLOOKUP(K914,Master!$F$3:$J$4,2,1)</f>
        <v>Slow</v>
      </c>
      <c r="Y914" s="1" t="s">
        <v>678</v>
      </c>
      <c r="Z914" s="1" t="s">
        <v>833</v>
      </c>
      <c r="AA914" s="1">
        <f>SEARCH("(",Sheet7!A914,1)</f>
        <v>17</v>
      </c>
      <c r="AB914" s="1">
        <f>SEARCH(")",Sheet7!A914,1)</f>
        <v>21</v>
      </c>
      <c r="AC914" s="1" t="str">
        <f>MID(Sheet7!A914,SEARCH("(",Sheet7!A914,1)+1,SEARCH(")",Sheet7!A914,1)-SEARCH("(",Sheet7!A914,1)-1)</f>
        <v>Pak</v>
      </c>
      <c r="AD914" s="1">
        <f>SEARCH(" ",Sheet7!A914,1)</f>
        <v>9</v>
      </c>
      <c r="AE914" s="1" t="str">
        <f>LEFT(Sheet7!A914,SEARCH(" ",Sheet7!A914,1)-1)</f>
        <v>Mohammad</v>
      </c>
      <c r="AF914" s="1" t="str">
        <f>MID(Sheet7!A914,SEARCH(" ",Sheet7!A914,1)+1,SEARCH("(",Sheet7!A914,1)-SEARCH(" ",Sheet7!A914,1)-2)</f>
        <v>Yousuf</v>
      </c>
      <c r="AG914" s="1">
        <f t="shared" si="168"/>
        <v>6</v>
      </c>
      <c r="AH914" s="1" t="str">
        <f t="shared" si="169"/>
        <v>YOUSUF</v>
      </c>
      <c r="AI914" s="1" t="str">
        <f t="shared" si="163"/>
        <v>Mohammad Yousuf belongs to Pakistan</v>
      </c>
    </row>
    <row r="915" spans="1:35" x14ac:dyDescent="0.3">
      <c r="A915" s="1">
        <v>914</v>
      </c>
      <c r="B915" s="2">
        <v>39394</v>
      </c>
      <c r="C915" t="s">
        <v>78</v>
      </c>
      <c r="D915" s="1">
        <v>117</v>
      </c>
      <c r="E915" s="1" t="s">
        <v>432</v>
      </c>
      <c r="F915" s="1">
        <v>189</v>
      </c>
      <c r="H915" s="1">
        <v>110</v>
      </c>
      <c r="I915" s="1">
        <v>9</v>
      </c>
      <c r="J915" s="1">
        <v>2</v>
      </c>
      <c r="K915" s="1">
        <v>106.36</v>
      </c>
      <c r="L915" s="1">
        <v>2</v>
      </c>
      <c r="M915" s="1" t="s">
        <v>4</v>
      </c>
      <c r="N915" s="1" t="s">
        <v>267</v>
      </c>
      <c r="O915" s="1">
        <f t="shared" si="159"/>
        <v>8</v>
      </c>
      <c r="P915" s="1">
        <f t="shared" si="160"/>
        <v>11</v>
      </c>
      <c r="Q915" s="1">
        <f t="shared" si="161"/>
        <v>2007</v>
      </c>
      <c r="R915" s="1">
        <f t="shared" si="162"/>
        <v>5</v>
      </c>
      <c r="S915" s="1" t="str">
        <f t="shared" si="164"/>
        <v>Ok</v>
      </c>
      <c r="T915" s="1" t="str">
        <f t="shared" si="165"/>
        <v>Ok</v>
      </c>
      <c r="U915" s="1" t="b">
        <f t="shared" si="166"/>
        <v>0</v>
      </c>
      <c r="V915" s="1">
        <f t="shared" si="167"/>
        <v>0</v>
      </c>
      <c r="W915" s="1" t="str">
        <f>VLOOKUP(K915,Master!$G$8:$H$12,2,1)</f>
        <v>Ok</v>
      </c>
      <c r="X915" s="1" t="str">
        <f>HLOOKUP(K915,Master!$F$3:$J$4,2,1)</f>
        <v>Ok</v>
      </c>
      <c r="Y915" s="1" t="s">
        <v>732</v>
      </c>
      <c r="Z915" s="1" t="s">
        <v>833</v>
      </c>
      <c r="AA915" s="1">
        <f>SEARCH("(",Sheet7!A915,1)</f>
        <v>13</v>
      </c>
      <c r="AB915" s="1">
        <f>SEARCH(")",Sheet7!A915,1)</f>
        <v>17</v>
      </c>
      <c r="AC915" s="1" t="str">
        <f>MID(Sheet7!A915,SEARCH("(",Sheet7!A915,1)+1,SEARCH(")",Sheet7!A915,1)-SEARCH("(",Sheet7!A915,1)-1)</f>
        <v>Pak</v>
      </c>
      <c r="AD915" s="1">
        <f>SEARCH(" ",Sheet7!A915,1)</f>
        <v>7</v>
      </c>
      <c r="AE915" s="1" t="str">
        <f>LEFT(Sheet7!A915,SEARCH(" ",Sheet7!A915,1)-1)</f>
        <v>Younis</v>
      </c>
      <c r="AF915" s="1" t="str">
        <f>MID(Sheet7!A915,SEARCH(" ",Sheet7!A915,1)+1,SEARCH("(",Sheet7!A915,1)-SEARCH(" ",Sheet7!A915,1)-2)</f>
        <v>Khan</v>
      </c>
      <c r="AG915" s="1">
        <f t="shared" si="168"/>
        <v>4</v>
      </c>
      <c r="AH915" s="1" t="str">
        <f t="shared" si="169"/>
        <v>KHAN</v>
      </c>
      <c r="AI915" s="1" t="str">
        <f t="shared" si="163"/>
        <v>Younis Khan belongs to Pakistan</v>
      </c>
    </row>
    <row r="916" spans="1:35" x14ac:dyDescent="0.3">
      <c r="A916" s="1">
        <v>915</v>
      </c>
      <c r="B916" s="2">
        <v>39397</v>
      </c>
      <c r="C916" t="s">
        <v>151</v>
      </c>
      <c r="D916" s="1">
        <v>129</v>
      </c>
      <c r="E916" s="1" t="s">
        <v>432</v>
      </c>
      <c r="F916" s="1">
        <v>210</v>
      </c>
      <c r="H916" s="1">
        <v>142</v>
      </c>
      <c r="I916" s="1">
        <v>17</v>
      </c>
      <c r="J916" s="1">
        <v>0</v>
      </c>
      <c r="K916" s="1">
        <v>90.84</v>
      </c>
      <c r="L916" s="1">
        <v>2</v>
      </c>
      <c r="M916" s="1" t="s">
        <v>4</v>
      </c>
      <c r="N916" s="1" t="s">
        <v>276</v>
      </c>
      <c r="O916" s="1">
        <f t="shared" si="159"/>
        <v>11</v>
      </c>
      <c r="P916" s="1">
        <f t="shared" si="160"/>
        <v>11</v>
      </c>
      <c r="Q916" s="1">
        <f t="shared" si="161"/>
        <v>2007</v>
      </c>
      <c r="R916" s="1">
        <f t="shared" si="162"/>
        <v>1</v>
      </c>
      <c r="S916" s="1" t="str">
        <f t="shared" si="164"/>
        <v>Slow</v>
      </c>
      <c r="T916" s="1" t="str">
        <f t="shared" si="165"/>
        <v>Ok</v>
      </c>
      <c r="U916" s="1" t="b">
        <f t="shared" si="166"/>
        <v>0</v>
      </c>
      <c r="V916" s="1">
        <f t="shared" si="167"/>
        <v>0</v>
      </c>
      <c r="W916" s="1" t="str">
        <f>VLOOKUP(K916,Master!$G$8:$H$12,2,1)</f>
        <v>Slow</v>
      </c>
      <c r="X916" s="1" t="str">
        <f>HLOOKUP(K916,Master!$F$3:$J$4,2,1)</f>
        <v>Slow</v>
      </c>
      <c r="Y916" s="1" t="s">
        <v>733</v>
      </c>
      <c r="Z916" s="1" t="s">
        <v>833</v>
      </c>
      <c r="AA916" s="1">
        <f>SEARCH("(",Sheet7!A916,1)</f>
        <v>13</v>
      </c>
      <c r="AB916" s="1">
        <f>SEARCH(")",Sheet7!A916,1)</f>
        <v>17</v>
      </c>
      <c r="AC916" s="1" t="str">
        <f>MID(Sheet7!A916,SEARCH("(",Sheet7!A916,1)+1,SEARCH(")",Sheet7!A916,1)-SEARCH("(",Sheet7!A916,1)-1)</f>
        <v>Pak</v>
      </c>
      <c r="AD916" s="1">
        <f>SEARCH(" ",Sheet7!A916,1)</f>
        <v>7</v>
      </c>
      <c r="AE916" s="1" t="str">
        <f>LEFT(Sheet7!A916,SEARCH(" ",Sheet7!A916,1)-1)</f>
        <v>Salman</v>
      </c>
      <c r="AF916" s="1" t="str">
        <f>MID(Sheet7!A916,SEARCH(" ",Sheet7!A916,1)+1,SEARCH("(",Sheet7!A916,1)-SEARCH(" ",Sheet7!A916,1)-2)</f>
        <v>Butt</v>
      </c>
      <c r="AG916" s="1">
        <f t="shared" si="168"/>
        <v>4</v>
      </c>
      <c r="AH916" s="1" t="str">
        <f t="shared" si="169"/>
        <v>BUTT</v>
      </c>
      <c r="AI916" s="1" t="str">
        <f t="shared" si="163"/>
        <v>Salman Butt belongs to Pakistan</v>
      </c>
    </row>
    <row r="917" spans="1:35" x14ac:dyDescent="0.3">
      <c r="A917" s="1">
        <v>916</v>
      </c>
      <c r="B917" s="2">
        <v>39416</v>
      </c>
      <c r="C917" t="s">
        <v>64</v>
      </c>
      <c r="D917" s="1">
        <v>127</v>
      </c>
      <c r="E917" s="1" t="s">
        <v>430</v>
      </c>
      <c r="F917" s="1">
        <v>201</v>
      </c>
      <c r="H917" s="1">
        <v>138</v>
      </c>
      <c r="I917" s="1">
        <v>5</v>
      </c>
      <c r="J917" s="1">
        <v>2</v>
      </c>
      <c r="K917" s="1">
        <v>92.02</v>
      </c>
      <c r="L917" s="1">
        <v>2</v>
      </c>
      <c r="M917" s="1" t="s">
        <v>7</v>
      </c>
      <c r="N917" s="1" t="s">
        <v>24</v>
      </c>
      <c r="O917" s="1">
        <f t="shared" si="159"/>
        <v>30</v>
      </c>
      <c r="P917" s="1">
        <f t="shared" si="160"/>
        <v>11</v>
      </c>
      <c r="Q917" s="1">
        <f t="shared" si="161"/>
        <v>2007</v>
      </c>
      <c r="R917" s="1">
        <f t="shared" si="162"/>
        <v>6</v>
      </c>
      <c r="S917" s="1" t="str">
        <f t="shared" si="164"/>
        <v>Slow</v>
      </c>
      <c r="T917" s="1" t="str">
        <f t="shared" si="165"/>
        <v>Ok</v>
      </c>
      <c r="U917" s="1" t="b">
        <f t="shared" si="166"/>
        <v>0</v>
      </c>
      <c r="V917" s="1">
        <f t="shared" si="167"/>
        <v>0</v>
      </c>
      <c r="W917" s="1" t="str">
        <f>VLOOKUP(K917,Master!$G$8:$H$12,2,1)</f>
        <v>Slow</v>
      </c>
      <c r="X917" s="1" t="str">
        <f>HLOOKUP(K917,Master!$F$3:$J$4,2,1)</f>
        <v>Slow</v>
      </c>
      <c r="Y917" s="1" t="s">
        <v>662</v>
      </c>
      <c r="Z917" s="1" t="s">
        <v>831</v>
      </c>
      <c r="AA917" s="1">
        <f>SEARCH("(",Sheet7!A917,1)</f>
        <v>15</v>
      </c>
      <c r="AB917" s="1">
        <f>SEARCH(")",Sheet7!A917,1)</f>
        <v>18</v>
      </c>
      <c r="AC917" s="1" t="str">
        <f>MID(Sheet7!A917,SEARCH("(",Sheet7!A917,1)+1,SEARCH(")",Sheet7!A917,1)-SEARCH("(",Sheet7!A917,1)-1)</f>
        <v>WI</v>
      </c>
      <c r="AD917" s="1">
        <f>SEARCH(" ",Sheet7!A917,1)</f>
        <v>2</v>
      </c>
      <c r="AE917" s="1" t="str">
        <f>LEFT(Sheet7!A917,SEARCH(" ",Sheet7!A917,1)-1)</f>
        <v>S</v>
      </c>
      <c r="AF917" s="1" t="str">
        <f>MID(Sheet7!A917,SEARCH(" ",Sheet7!A917,1)+1,SEARCH("(",Sheet7!A917,1)-SEARCH(" ",Sheet7!A917,1)-2)</f>
        <v>Chanderpaul</v>
      </c>
      <c r="AG917" s="1">
        <f t="shared" si="168"/>
        <v>11</v>
      </c>
      <c r="AH917" s="1" t="str">
        <f t="shared" si="169"/>
        <v>CHANDERPAUL</v>
      </c>
      <c r="AI917" s="1" t="str">
        <f t="shared" si="163"/>
        <v>S Chanderpaul belongs to West Indies</v>
      </c>
    </row>
    <row r="918" spans="1:35" x14ac:dyDescent="0.3">
      <c r="A918" s="1">
        <v>917</v>
      </c>
      <c r="B918" s="2">
        <v>39418</v>
      </c>
      <c r="C918" t="s">
        <v>68</v>
      </c>
      <c r="D918" s="1">
        <v>119</v>
      </c>
      <c r="E918" s="1" t="s">
        <v>432</v>
      </c>
      <c r="F918" s="1">
        <v>138</v>
      </c>
      <c r="H918" s="1">
        <v>101</v>
      </c>
      <c r="I918" s="1">
        <v>10</v>
      </c>
      <c r="J918" s="1">
        <v>7</v>
      </c>
      <c r="K918" s="1">
        <v>117.82</v>
      </c>
      <c r="L918" s="1">
        <v>2</v>
      </c>
      <c r="M918" s="1" t="s">
        <v>31</v>
      </c>
      <c r="N918" s="1" t="s">
        <v>269</v>
      </c>
      <c r="O918" s="1">
        <f t="shared" si="159"/>
        <v>2</v>
      </c>
      <c r="P918" s="1">
        <f t="shared" si="160"/>
        <v>12</v>
      </c>
      <c r="Q918" s="1">
        <f t="shared" si="161"/>
        <v>2007</v>
      </c>
      <c r="R918" s="1">
        <f t="shared" si="162"/>
        <v>1</v>
      </c>
      <c r="S918" s="1" t="str">
        <f t="shared" si="164"/>
        <v>Ok</v>
      </c>
      <c r="T918" s="1" t="str">
        <f t="shared" si="165"/>
        <v>Ok</v>
      </c>
      <c r="U918" s="1" t="b">
        <f t="shared" si="166"/>
        <v>0</v>
      </c>
      <c r="V918" s="1">
        <f t="shared" si="167"/>
        <v>0</v>
      </c>
      <c r="W918" s="1" t="str">
        <f>VLOOKUP(K918,Master!$G$8:$H$12,2,1)</f>
        <v>Ok</v>
      </c>
      <c r="X918" s="1" t="str">
        <f>HLOOKUP(K918,Master!$F$3:$J$4,2,1)</f>
        <v>Ok</v>
      </c>
      <c r="Y918" s="1" t="s">
        <v>681</v>
      </c>
      <c r="Z918" s="1" t="s">
        <v>837</v>
      </c>
      <c r="AA918" s="1">
        <f>SEARCH("(",Sheet7!A918,1)</f>
        <v>10</v>
      </c>
      <c r="AB918" s="1">
        <f>SEARCH(")",Sheet7!A918,1)</f>
        <v>13</v>
      </c>
      <c r="AC918" s="1" t="str">
        <f>MID(Sheet7!A918,SEARCH("(",Sheet7!A918,1)+1,SEARCH(")",Sheet7!A918,1)-SEARCH("(",Sheet7!A918,1)-1)</f>
        <v>SA</v>
      </c>
      <c r="AD918" s="1">
        <f>SEARCH(" ",Sheet7!A918,1)</f>
        <v>3</v>
      </c>
      <c r="AE918" s="1" t="str">
        <f>LEFT(Sheet7!A918,SEARCH(" ",Sheet7!A918,1)-1)</f>
        <v>HH</v>
      </c>
      <c r="AF918" s="1" t="str">
        <f>MID(Sheet7!A918,SEARCH(" ",Sheet7!A918,1)+1,SEARCH("(",Sheet7!A918,1)-SEARCH(" ",Sheet7!A918,1)-2)</f>
        <v>Gibbs</v>
      </c>
      <c r="AG918" s="1">
        <f t="shared" si="168"/>
        <v>5</v>
      </c>
      <c r="AH918" s="1" t="str">
        <f t="shared" si="169"/>
        <v>GIBBS</v>
      </c>
      <c r="AI918" s="1" t="e">
        <f t="shared" si="163"/>
        <v>#N/A</v>
      </c>
    </row>
    <row r="919" spans="1:35" x14ac:dyDescent="0.3">
      <c r="A919" s="1">
        <v>918</v>
      </c>
      <c r="B919" s="2">
        <v>39430</v>
      </c>
      <c r="C919" t="s">
        <v>225</v>
      </c>
      <c r="D919" s="1">
        <v>107</v>
      </c>
      <c r="E919" s="1" t="s">
        <v>430</v>
      </c>
      <c r="F919" s="1">
        <v>158</v>
      </c>
      <c r="H919" s="1">
        <v>108</v>
      </c>
      <c r="I919" s="1">
        <v>13</v>
      </c>
      <c r="J919" s="1">
        <v>0</v>
      </c>
      <c r="K919" s="1">
        <v>99.07</v>
      </c>
      <c r="L919" s="1">
        <v>2</v>
      </c>
      <c r="M919" s="1" t="s">
        <v>31</v>
      </c>
      <c r="N919" s="1" t="s">
        <v>45</v>
      </c>
      <c r="O919" s="1">
        <f t="shared" si="159"/>
        <v>14</v>
      </c>
      <c r="P919" s="1">
        <f t="shared" si="160"/>
        <v>12</v>
      </c>
      <c r="Q919" s="1">
        <f t="shared" si="161"/>
        <v>2007</v>
      </c>
      <c r="R919" s="1">
        <f t="shared" si="162"/>
        <v>6</v>
      </c>
      <c r="S919" s="1" t="str">
        <f t="shared" si="164"/>
        <v>Slow</v>
      </c>
      <c r="T919" s="1" t="str">
        <f t="shared" si="165"/>
        <v>Ok</v>
      </c>
      <c r="U919" s="1" t="b">
        <f t="shared" si="166"/>
        <v>0</v>
      </c>
      <c r="V919" s="1">
        <f t="shared" si="167"/>
        <v>0</v>
      </c>
      <c r="W919" s="1" t="str">
        <f>VLOOKUP(K919,Master!$G$8:$H$12,2,1)</f>
        <v>Slow</v>
      </c>
      <c r="X919" s="1" t="str">
        <f>HLOOKUP(K919,Master!$F$3:$J$4,2,1)</f>
        <v>Slow</v>
      </c>
      <c r="Y919" s="1" t="s">
        <v>650</v>
      </c>
      <c r="Z919" s="1" t="s">
        <v>834</v>
      </c>
      <c r="AA919" s="1">
        <f>SEARCH("(",Sheet7!A919,1)</f>
        <v>12</v>
      </c>
      <c r="AB919" s="1">
        <f>SEARCH(")",Sheet7!A919,1)</f>
        <v>16</v>
      </c>
      <c r="AC919" s="1" t="str">
        <f>MID(Sheet7!A919,SEARCH("(",Sheet7!A919,1)+1,SEARCH(")",Sheet7!A919,1)-SEARCH("(",Sheet7!A919,1)-1)</f>
        <v>Aus</v>
      </c>
      <c r="AD919" s="1">
        <f>SEARCH(" ",Sheet7!A919,1)</f>
        <v>3</v>
      </c>
      <c r="AE919" s="1" t="str">
        <f>LEFT(Sheet7!A919,SEARCH(" ",Sheet7!A919,1)-1)</f>
        <v>RT</v>
      </c>
      <c r="AF919" s="1" t="str">
        <f>MID(Sheet7!A919,SEARCH(" ",Sheet7!A919,1)+1,SEARCH("(",Sheet7!A919,1)-SEARCH(" ",Sheet7!A919,1)-2)</f>
        <v>Ponting</v>
      </c>
      <c r="AG919" s="1">
        <f t="shared" si="168"/>
        <v>7</v>
      </c>
      <c r="AH919" s="1" t="str">
        <f t="shared" si="169"/>
        <v>PONTING</v>
      </c>
      <c r="AI919" s="1" t="str">
        <f t="shared" si="163"/>
        <v>RT Ponting belongs to Australia</v>
      </c>
    </row>
    <row r="920" spans="1:35" x14ac:dyDescent="0.3">
      <c r="A920" s="1">
        <v>919</v>
      </c>
      <c r="B920" s="2">
        <v>39436</v>
      </c>
      <c r="C920" t="s">
        <v>225</v>
      </c>
      <c r="D920" s="1">
        <v>134</v>
      </c>
      <c r="E920" s="1" t="s">
        <v>430</v>
      </c>
      <c r="F920" s="1">
        <v>198</v>
      </c>
      <c r="H920" s="1">
        <v>133</v>
      </c>
      <c r="I920" s="1">
        <v>10</v>
      </c>
      <c r="J920" s="1">
        <v>2</v>
      </c>
      <c r="K920" s="1">
        <v>100.75</v>
      </c>
      <c r="L920" s="1">
        <v>1</v>
      </c>
      <c r="M920" s="1" t="s">
        <v>31</v>
      </c>
      <c r="N920" s="1" t="s">
        <v>30</v>
      </c>
      <c r="O920" s="1">
        <f t="shared" si="159"/>
        <v>20</v>
      </c>
      <c r="P920" s="1">
        <f t="shared" si="160"/>
        <v>12</v>
      </c>
      <c r="Q920" s="1">
        <f t="shared" si="161"/>
        <v>2007</v>
      </c>
      <c r="R920" s="1">
        <f t="shared" si="162"/>
        <v>5</v>
      </c>
      <c r="S920" s="1" t="str">
        <f t="shared" si="164"/>
        <v>Ok</v>
      </c>
      <c r="T920" s="1" t="str">
        <f t="shared" si="165"/>
        <v>Ok</v>
      </c>
      <c r="U920" s="1" t="b">
        <f t="shared" si="166"/>
        <v>0</v>
      </c>
      <c r="V920" s="1">
        <f t="shared" si="167"/>
        <v>0</v>
      </c>
      <c r="W920" s="1" t="str">
        <f>VLOOKUP(K920,Master!$G$8:$H$12,2,1)</f>
        <v>Ok</v>
      </c>
      <c r="X920" s="1" t="str">
        <f>HLOOKUP(K920,Master!$F$3:$J$4,2,1)</f>
        <v>Ok</v>
      </c>
      <c r="Y920" s="1" t="s">
        <v>650</v>
      </c>
      <c r="Z920" s="1" t="s">
        <v>834</v>
      </c>
      <c r="AA920" s="1">
        <f>SEARCH("(",Sheet7!A920,1)</f>
        <v>12</v>
      </c>
      <c r="AB920" s="1">
        <f>SEARCH(")",Sheet7!A920,1)</f>
        <v>16</v>
      </c>
      <c r="AC920" s="1" t="str">
        <f>MID(Sheet7!A920,SEARCH("(",Sheet7!A920,1)+1,SEARCH(")",Sheet7!A920,1)-SEARCH("(",Sheet7!A920,1)-1)</f>
        <v>Aus</v>
      </c>
      <c r="AD920" s="1">
        <f>SEARCH(" ",Sheet7!A920,1)</f>
        <v>3</v>
      </c>
      <c r="AE920" s="1" t="str">
        <f>LEFT(Sheet7!A920,SEARCH(" ",Sheet7!A920,1)-1)</f>
        <v>RT</v>
      </c>
      <c r="AF920" s="1" t="str">
        <f>MID(Sheet7!A920,SEARCH(" ",Sheet7!A920,1)+1,SEARCH("(",Sheet7!A920,1)-SEARCH(" ",Sheet7!A920,1)-2)</f>
        <v>Ponting</v>
      </c>
      <c r="AG920" s="1">
        <f t="shared" si="168"/>
        <v>7</v>
      </c>
      <c r="AH920" s="1" t="str">
        <f t="shared" si="169"/>
        <v>PONTING</v>
      </c>
      <c r="AI920" s="1" t="str">
        <f t="shared" si="163"/>
        <v>RT Ponting belongs to Australia</v>
      </c>
    </row>
    <row r="921" spans="1:35" x14ac:dyDescent="0.3">
      <c r="A921" s="1">
        <v>920</v>
      </c>
      <c r="B921" s="2">
        <v>39474</v>
      </c>
      <c r="C921" t="s">
        <v>257</v>
      </c>
      <c r="D921" s="1">
        <v>121</v>
      </c>
      <c r="E921" s="1" t="s">
        <v>430</v>
      </c>
      <c r="F921" s="1">
        <v>185</v>
      </c>
      <c r="H921" s="1">
        <v>133</v>
      </c>
      <c r="I921" s="1">
        <v>12</v>
      </c>
      <c r="J921" s="1">
        <v>1</v>
      </c>
      <c r="K921" s="1">
        <v>90.97</v>
      </c>
      <c r="L921" s="1">
        <v>2</v>
      </c>
      <c r="M921" s="1" t="s">
        <v>11</v>
      </c>
      <c r="N921" s="1" t="s">
        <v>263</v>
      </c>
      <c r="O921" s="1">
        <f t="shared" si="159"/>
        <v>27</v>
      </c>
      <c r="P921" s="1">
        <f t="shared" si="160"/>
        <v>1</v>
      </c>
      <c r="Q921" s="1">
        <f t="shared" si="161"/>
        <v>2008</v>
      </c>
      <c r="R921" s="1">
        <f t="shared" si="162"/>
        <v>1</v>
      </c>
      <c r="S921" s="1" t="str">
        <f t="shared" si="164"/>
        <v>Slow</v>
      </c>
      <c r="T921" s="1" t="str">
        <f t="shared" si="165"/>
        <v>Ok</v>
      </c>
      <c r="U921" s="1" t="b">
        <f t="shared" si="166"/>
        <v>0</v>
      </c>
      <c r="V921" s="1">
        <f t="shared" si="167"/>
        <v>0</v>
      </c>
      <c r="W921" s="1" t="str">
        <f>VLOOKUP(K921,Master!$G$8:$H$12,2,1)</f>
        <v>Slow</v>
      </c>
      <c r="X921" s="1" t="str">
        <f>HLOOKUP(K921,Master!$F$3:$J$4,2,1)</f>
        <v>Slow</v>
      </c>
      <c r="Y921" s="1" t="s">
        <v>670</v>
      </c>
      <c r="Z921" s="1" t="s">
        <v>837</v>
      </c>
      <c r="AA921" s="1">
        <f>SEARCH("(",Sheet7!A921,1)</f>
        <v>11</v>
      </c>
      <c r="AB921" s="1">
        <f>SEARCH(")",Sheet7!A921,1)</f>
        <v>14</v>
      </c>
      <c r="AC921" s="1" t="str">
        <f>MID(Sheet7!A921,SEARCH("(",Sheet7!A921,1)+1,SEARCH(")",Sheet7!A921,1)-SEARCH("(",Sheet7!A921,1)-1)</f>
        <v>SA</v>
      </c>
      <c r="AD921" s="1">
        <f>SEARCH(" ",Sheet7!A921,1)</f>
        <v>3</v>
      </c>
      <c r="AE921" s="1" t="str">
        <f>LEFT(Sheet7!A921,SEARCH(" ",Sheet7!A921,1)-1)</f>
        <v>JH</v>
      </c>
      <c r="AF921" s="1" t="str">
        <f>MID(Sheet7!A921,SEARCH(" ",Sheet7!A921,1)+1,SEARCH("(",Sheet7!A921,1)-SEARCH(" ",Sheet7!A921,1)-2)</f>
        <v>Kallis</v>
      </c>
      <c r="AG921" s="1">
        <f t="shared" si="168"/>
        <v>6</v>
      </c>
      <c r="AH921" s="1" t="str">
        <f t="shared" si="169"/>
        <v>KALLIS</v>
      </c>
      <c r="AI921" s="1" t="e">
        <f t="shared" si="163"/>
        <v>#N/A</v>
      </c>
    </row>
    <row r="922" spans="1:35" x14ac:dyDescent="0.3">
      <c r="A922" s="1">
        <v>921</v>
      </c>
      <c r="B922" s="2">
        <v>39477</v>
      </c>
      <c r="C922" t="s">
        <v>249</v>
      </c>
      <c r="D922" s="1">
        <v>108</v>
      </c>
      <c r="E922" s="1" t="s">
        <v>430</v>
      </c>
      <c r="F922" s="1">
        <v>144</v>
      </c>
      <c r="H922" s="1">
        <v>111</v>
      </c>
      <c r="I922" s="1">
        <v>10</v>
      </c>
      <c r="J922" s="1">
        <v>1</v>
      </c>
      <c r="K922" s="1">
        <v>97.29</v>
      </c>
      <c r="L922" s="1">
        <v>2</v>
      </c>
      <c r="M922" s="1" t="s">
        <v>7</v>
      </c>
      <c r="N922" s="1" t="s">
        <v>372</v>
      </c>
      <c r="O922" s="1">
        <f t="shared" si="159"/>
        <v>30</v>
      </c>
      <c r="P922" s="1">
        <f t="shared" si="160"/>
        <v>1</v>
      </c>
      <c r="Q922" s="1">
        <f t="shared" si="161"/>
        <v>2008</v>
      </c>
      <c r="R922" s="1">
        <f t="shared" si="162"/>
        <v>4</v>
      </c>
      <c r="S922" s="1" t="str">
        <f t="shared" si="164"/>
        <v>Slow</v>
      </c>
      <c r="T922" s="1" t="str">
        <f t="shared" si="165"/>
        <v>Ok</v>
      </c>
      <c r="U922" s="1" t="b">
        <f t="shared" si="166"/>
        <v>0</v>
      </c>
      <c r="V922" s="1">
        <f t="shared" si="167"/>
        <v>0</v>
      </c>
      <c r="W922" s="1" t="str">
        <f>VLOOKUP(K922,Master!$G$8:$H$12,2,1)</f>
        <v>Slow</v>
      </c>
      <c r="X922" s="1" t="str">
        <f>HLOOKUP(K922,Master!$F$3:$J$4,2,1)</f>
        <v>Slow</v>
      </c>
      <c r="Y922" s="1" t="s">
        <v>678</v>
      </c>
      <c r="Z922" s="1" t="s">
        <v>833</v>
      </c>
      <c r="AA922" s="1">
        <f>SEARCH("(",Sheet7!A922,1)</f>
        <v>17</v>
      </c>
      <c r="AB922" s="1">
        <f>SEARCH(")",Sheet7!A922,1)</f>
        <v>21</v>
      </c>
      <c r="AC922" s="1" t="str">
        <f>MID(Sheet7!A922,SEARCH("(",Sheet7!A922,1)+1,SEARCH(")",Sheet7!A922,1)-SEARCH("(",Sheet7!A922,1)-1)</f>
        <v>Pak</v>
      </c>
      <c r="AD922" s="1">
        <f>SEARCH(" ",Sheet7!A922,1)</f>
        <v>9</v>
      </c>
      <c r="AE922" s="1" t="str">
        <f>LEFT(Sheet7!A922,SEARCH(" ",Sheet7!A922,1)-1)</f>
        <v>Mohammad</v>
      </c>
      <c r="AF922" s="1" t="str">
        <f>MID(Sheet7!A922,SEARCH(" ",Sheet7!A922,1)+1,SEARCH("(",Sheet7!A922,1)-SEARCH(" ",Sheet7!A922,1)-2)</f>
        <v>Yousuf</v>
      </c>
      <c r="AG922" s="1">
        <f t="shared" si="168"/>
        <v>6</v>
      </c>
      <c r="AH922" s="1" t="str">
        <f t="shared" si="169"/>
        <v>YOUSUF</v>
      </c>
      <c r="AI922" s="1" t="str">
        <f t="shared" si="163"/>
        <v>Mohammad Yousuf belongs to Pakistan</v>
      </c>
    </row>
    <row r="923" spans="1:35" x14ac:dyDescent="0.3">
      <c r="A923" s="1">
        <v>922</v>
      </c>
      <c r="B923" s="2">
        <v>39481</v>
      </c>
      <c r="C923" t="s">
        <v>68</v>
      </c>
      <c r="D923" s="1">
        <v>102</v>
      </c>
      <c r="E923" s="1" t="s">
        <v>432</v>
      </c>
      <c r="F923" s="1">
        <v>109</v>
      </c>
      <c r="H923" s="1">
        <v>84</v>
      </c>
      <c r="I923" s="1">
        <v>13</v>
      </c>
      <c r="J923" s="1">
        <v>3</v>
      </c>
      <c r="K923" s="1">
        <v>121.42</v>
      </c>
      <c r="L923" s="1">
        <v>2</v>
      </c>
      <c r="M923" s="1" t="s">
        <v>11</v>
      </c>
      <c r="N923" s="1" t="s">
        <v>28</v>
      </c>
      <c r="O923" s="1">
        <f t="shared" si="159"/>
        <v>3</v>
      </c>
      <c r="P923" s="1">
        <f t="shared" si="160"/>
        <v>2</v>
      </c>
      <c r="Q923" s="1">
        <f t="shared" si="161"/>
        <v>2008</v>
      </c>
      <c r="R923" s="1">
        <f t="shared" si="162"/>
        <v>1</v>
      </c>
      <c r="S923" s="1" t="str">
        <f t="shared" si="164"/>
        <v>Ok</v>
      </c>
      <c r="T923" s="1" t="str">
        <f t="shared" si="165"/>
        <v>Ok</v>
      </c>
      <c r="U923" s="1" t="b">
        <f t="shared" si="166"/>
        <v>0</v>
      </c>
      <c r="V923" s="1">
        <f t="shared" si="167"/>
        <v>0</v>
      </c>
      <c r="W923" s="1" t="str">
        <f>VLOOKUP(K923,Master!$G$8:$H$12,2,1)</f>
        <v>Ok</v>
      </c>
      <c r="X923" s="1" t="str">
        <f>HLOOKUP(K923,Master!$F$3:$J$4,2,1)</f>
        <v>Ok</v>
      </c>
      <c r="Y923" s="1" t="s">
        <v>681</v>
      </c>
      <c r="Z923" s="1" t="s">
        <v>837</v>
      </c>
      <c r="AA923" s="1">
        <f>SEARCH("(",Sheet7!A923,1)</f>
        <v>10</v>
      </c>
      <c r="AB923" s="1">
        <f>SEARCH(")",Sheet7!A923,1)</f>
        <v>13</v>
      </c>
      <c r="AC923" s="1" t="str">
        <f>MID(Sheet7!A923,SEARCH("(",Sheet7!A923,1)+1,SEARCH(")",Sheet7!A923,1)-SEARCH("(",Sheet7!A923,1)-1)</f>
        <v>SA</v>
      </c>
      <c r="AD923" s="1">
        <f>SEARCH(" ",Sheet7!A923,1)</f>
        <v>3</v>
      </c>
      <c r="AE923" s="1" t="str">
        <f>LEFT(Sheet7!A923,SEARCH(" ",Sheet7!A923,1)-1)</f>
        <v>HH</v>
      </c>
      <c r="AF923" s="1" t="str">
        <f>MID(Sheet7!A923,SEARCH(" ",Sheet7!A923,1)+1,SEARCH("(",Sheet7!A923,1)-SEARCH(" ",Sheet7!A923,1)-2)</f>
        <v>Gibbs</v>
      </c>
      <c r="AG923" s="1">
        <f t="shared" si="168"/>
        <v>5</v>
      </c>
      <c r="AH923" s="1" t="str">
        <f t="shared" si="169"/>
        <v>GIBBS</v>
      </c>
      <c r="AI923" s="1" t="e">
        <f t="shared" si="163"/>
        <v>#N/A</v>
      </c>
    </row>
    <row r="924" spans="1:35" x14ac:dyDescent="0.3">
      <c r="A924" s="1">
        <v>923</v>
      </c>
      <c r="B924" s="2">
        <v>39483</v>
      </c>
      <c r="C924" t="s">
        <v>108</v>
      </c>
      <c r="D924" s="1">
        <v>102</v>
      </c>
      <c r="E924" s="1" t="s">
        <v>430</v>
      </c>
      <c r="F924" s="1">
        <v>159</v>
      </c>
      <c r="H924" s="1">
        <v>101</v>
      </c>
      <c r="I924" s="1">
        <v>10</v>
      </c>
      <c r="J924" s="1">
        <v>1</v>
      </c>
      <c r="K924" s="1">
        <v>100.99</v>
      </c>
      <c r="L924" s="1">
        <v>1</v>
      </c>
      <c r="M924" s="1" t="s">
        <v>13</v>
      </c>
      <c r="N924" s="1" t="s">
        <v>40</v>
      </c>
      <c r="O924" s="1">
        <f t="shared" si="159"/>
        <v>5</v>
      </c>
      <c r="P924" s="1">
        <f t="shared" si="160"/>
        <v>2</v>
      </c>
      <c r="Q924" s="1">
        <f t="shared" si="161"/>
        <v>2008</v>
      </c>
      <c r="R924" s="1">
        <f t="shared" si="162"/>
        <v>3</v>
      </c>
      <c r="S924" s="1" t="str">
        <f t="shared" si="164"/>
        <v>Ok</v>
      </c>
      <c r="T924" s="1" t="str">
        <f t="shared" si="165"/>
        <v>Ok</v>
      </c>
      <c r="U924" s="1" t="b">
        <f t="shared" si="166"/>
        <v>0</v>
      </c>
      <c r="V924" s="1">
        <f t="shared" si="167"/>
        <v>0</v>
      </c>
      <c r="W924" s="1" t="str">
        <f>VLOOKUP(K924,Master!$G$8:$H$12,2,1)</f>
        <v>Ok</v>
      </c>
      <c r="X924" s="1" t="str">
        <f>HLOOKUP(K924,Master!$F$3:$J$4,2,1)</f>
        <v>Ok</v>
      </c>
      <c r="Y924" s="1" t="s">
        <v>741</v>
      </c>
      <c r="Z924" s="1" t="s">
        <v>4</v>
      </c>
      <c r="AA924" s="1">
        <f>SEARCH("(",Sheet7!A924,1)</f>
        <v>11</v>
      </c>
      <c r="AB924" s="1">
        <f>SEARCH(")",Sheet7!A924,1)</f>
        <v>17</v>
      </c>
      <c r="AC924" s="1" t="str">
        <f>MID(Sheet7!A924,SEARCH("(",Sheet7!A924,1)+1,SEARCH(")",Sheet7!A924,1)-SEARCH("(",Sheet7!A924,1)-1)</f>
        <v>India</v>
      </c>
      <c r="AD924" s="1">
        <f>SEARCH(" ",Sheet7!A924,1)</f>
        <v>2</v>
      </c>
      <c r="AE924" s="1" t="str">
        <f>LEFT(Sheet7!A924,SEARCH(" ",Sheet7!A924,1)-1)</f>
        <v>G</v>
      </c>
      <c r="AF924" s="1" t="str">
        <f>MID(Sheet7!A924,SEARCH(" ",Sheet7!A924,1)+1,SEARCH("(",Sheet7!A924,1)-SEARCH(" ",Sheet7!A924,1)-2)</f>
        <v>Gambhir</v>
      </c>
      <c r="AG924" s="1">
        <f t="shared" si="168"/>
        <v>7</v>
      </c>
      <c r="AH924" s="1" t="str">
        <f t="shared" si="169"/>
        <v>GAMBHIR</v>
      </c>
      <c r="AI924" s="1" t="e">
        <f t="shared" si="163"/>
        <v>#N/A</v>
      </c>
    </row>
    <row r="925" spans="1:35" x14ac:dyDescent="0.3">
      <c r="A925" s="1">
        <v>924</v>
      </c>
      <c r="B925" s="2">
        <v>39493</v>
      </c>
      <c r="C925" t="s">
        <v>221</v>
      </c>
      <c r="D925" s="1">
        <v>118</v>
      </c>
      <c r="E925" s="1" t="s">
        <v>432</v>
      </c>
      <c r="F925" s="1">
        <v>194</v>
      </c>
      <c r="H925" s="1">
        <v>132</v>
      </c>
      <c r="I925" s="1">
        <v>9</v>
      </c>
      <c r="J925" s="1">
        <v>3</v>
      </c>
      <c r="K925" s="1">
        <v>89.39</v>
      </c>
      <c r="L925" s="1">
        <v>1</v>
      </c>
      <c r="M925" s="1" t="s">
        <v>13</v>
      </c>
      <c r="N925" s="1" t="s">
        <v>201</v>
      </c>
      <c r="O925" s="1">
        <f t="shared" si="159"/>
        <v>15</v>
      </c>
      <c r="P925" s="1">
        <f t="shared" si="160"/>
        <v>2</v>
      </c>
      <c r="Q925" s="1">
        <f t="shared" si="161"/>
        <v>2008</v>
      </c>
      <c r="R925" s="1">
        <f t="shared" si="162"/>
        <v>6</v>
      </c>
      <c r="S925" s="1" t="str">
        <f t="shared" si="164"/>
        <v>Slow</v>
      </c>
      <c r="T925" s="1" t="str">
        <f t="shared" si="165"/>
        <v>Ok</v>
      </c>
      <c r="U925" s="1" t="b">
        <f t="shared" si="166"/>
        <v>0</v>
      </c>
      <c r="V925" s="1">
        <f t="shared" si="167"/>
        <v>0</v>
      </c>
      <c r="W925" s="1" t="str">
        <f>VLOOKUP(K925,Master!$G$8:$H$12,2,1)</f>
        <v>Slow</v>
      </c>
      <c r="X925" s="1" t="str">
        <f>HLOOKUP(K925,Master!$F$3:$J$4,2,1)</f>
        <v>Slow</v>
      </c>
      <c r="Y925" s="1" t="s">
        <v>673</v>
      </c>
      <c r="Z925" s="1" t="s">
        <v>834</v>
      </c>
      <c r="AA925" s="1">
        <f>SEARCH("(",Sheet7!A925,1)</f>
        <v>14</v>
      </c>
      <c r="AB925" s="1">
        <f>SEARCH(")",Sheet7!A925,1)</f>
        <v>18</v>
      </c>
      <c r="AC925" s="1" t="str">
        <f>MID(Sheet7!A925,SEARCH("(",Sheet7!A925,1)+1,SEARCH(")",Sheet7!A925,1)-SEARCH("(",Sheet7!A925,1)-1)</f>
        <v>Aus</v>
      </c>
      <c r="AD925" s="1">
        <f>SEARCH(" ",Sheet7!A925,1)</f>
        <v>3</v>
      </c>
      <c r="AE925" s="1" t="str">
        <f>LEFT(Sheet7!A925,SEARCH(" ",Sheet7!A925,1)-1)</f>
        <v>AC</v>
      </c>
      <c r="AF925" s="1" t="str">
        <f>MID(Sheet7!A925,SEARCH(" ",Sheet7!A925,1)+1,SEARCH("(",Sheet7!A925,1)-SEARCH(" ",Sheet7!A925,1)-2)</f>
        <v>Gilchrist</v>
      </c>
      <c r="AG925" s="1">
        <f t="shared" si="168"/>
        <v>9</v>
      </c>
      <c r="AH925" s="1" t="str">
        <f t="shared" si="169"/>
        <v>GILCHRIST</v>
      </c>
      <c r="AI925" s="1" t="str">
        <f t="shared" si="163"/>
        <v>AC Gilchrist belongs to Australia</v>
      </c>
    </row>
    <row r="926" spans="1:35" x14ac:dyDescent="0.3">
      <c r="A926" s="1">
        <v>925</v>
      </c>
      <c r="B926" s="2">
        <v>39497</v>
      </c>
      <c r="C926" t="s">
        <v>260</v>
      </c>
      <c r="D926" s="1">
        <v>128</v>
      </c>
      <c r="E926" s="1" t="s">
        <v>432</v>
      </c>
      <c r="F926" s="1">
        <v>241</v>
      </c>
      <c r="H926" s="1">
        <v>155</v>
      </c>
      <c r="I926" s="1">
        <v>12</v>
      </c>
      <c r="J926" s="1">
        <v>0</v>
      </c>
      <c r="K926" s="1">
        <v>82.58</v>
      </c>
      <c r="L926" s="1">
        <v>1</v>
      </c>
      <c r="M926" s="1" t="s">
        <v>4</v>
      </c>
      <c r="N926" s="1" t="s">
        <v>45</v>
      </c>
      <c r="O926" s="1">
        <f t="shared" si="159"/>
        <v>19</v>
      </c>
      <c r="P926" s="1">
        <f t="shared" si="160"/>
        <v>2</v>
      </c>
      <c r="Q926" s="1">
        <f t="shared" si="161"/>
        <v>2008</v>
      </c>
      <c r="R926" s="1">
        <f t="shared" si="162"/>
        <v>3</v>
      </c>
      <c r="S926" s="1" t="str">
        <f t="shared" si="164"/>
        <v>Slow</v>
      </c>
      <c r="T926" s="1" t="str">
        <f t="shared" si="165"/>
        <v>Ok</v>
      </c>
      <c r="U926" s="1" t="b">
        <f t="shared" si="166"/>
        <v>0</v>
      </c>
      <c r="V926" s="1">
        <f t="shared" si="167"/>
        <v>0</v>
      </c>
      <c r="W926" s="1" t="str">
        <f>VLOOKUP(K926,Master!$G$8:$H$12,2,1)</f>
        <v>Slow</v>
      </c>
      <c r="X926" s="1" t="str">
        <f>HLOOKUP(K926,Master!$F$3:$J$4,2,1)</f>
        <v>Slow</v>
      </c>
      <c r="Y926" s="1" t="s">
        <v>720</v>
      </c>
      <c r="Z926" s="1" t="s">
        <v>835</v>
      </c>
      <c r="AA926" s="1">
        <f>SEARCH("(",Sheet7!A926,1)</f>
        <v>15</v>
      </c>
      <c r="AB926" s="1">
        <f>SEARCH(")",Sheet7!A926,1)</f>
        <v>18</v>
      </c>
      <c r="AC926" s="1" t="str">
        <f>MID(Sheet7!A926,SEARCH("(",Sheet7!A926,1)+1,SEARCH(")",Sheet7!A926,1)-SEARCH("(",Sheet7!A926,1)-1)</f>
        <v>SL</v>
      </c>
      <c r="AD926" s="1">
        <f>SEARCH(" ",Sheet7!A926,1)</f>
        <v>3</v>
      </c>
      <c r="AE926" s="1" t="str">
        <f>LEFT(Sheet7!A926,SEARCH(" ",Sheet7!A926,1)-1)</f>
        <v>KC</v>
      </c>
      <c r="AF926" s="1" t="str">
        <f>MID(Sheet7!A926,SEARCH(" ",Sheet7!A926,1)+1,SEARCH("(",Sheet7!A926,1)-SEARCH(" ",Sheet7!A926,1)-2)</f>
        <v>Sangakkara</v>
      </c>
      <c r="AG926" s="1">
        <f t="shared" si="168"/>
        <v>10</v>
      </c>
      <c r="AH926" s="1" t="str">
        <f t="shared" si="169"/>
        <v>SANGAKKARA</v>
      </c>
      <c r="AI926" s="1" t="str">
        <f t="shared" si="163"/>
        <v>KC Sangakkara belongs to Sri Lanka</v>
      </c>
    </row>
    <row r="927" spans="1:35" x14ac:dyDescent="0.3">
      <c r="A927" s="1">
        <v>926</v>
      </c>
      <c r="B927" s="2">
        <v>39498</v>
      </c>
      <c r="C927" t="s">
        <v>258</v>
      </c>
      <c r="D927" s="1">
        <v>139</v>
      </c>
      <c r="E927" s="1" t="s">
        <v>432</v>
      </c>
      <c r="F927" s="1">
        <v>187</v>
      </c>
      <c r="H927" s="1">
        <v>116</v>
      </c>
      <c r="I927" s="1">
        <v>10</v>
      </c>
      <c r="J927" s="1">
        <v>3</v>
      </c>
      <c r="K927" s="1">
        <v>119.82</v>
      </c>
      <c r="L927" s="1">
        <v>2</v>
      </c>
      <c r="M927" s="1" t="s">
        <v>34</v>
      </c>
      <c r="N927" s="1" t="s">
        <v>202</v>
      </c>
      <c r="O927" s="1">
        <f t="shared" si="159"/>
        <v>20</v>
      </c>
      <c r="P927" s="1">
        <f t="shared" si="160"/>
        <v>2</v>
      </c>
      <c r="Q927" s="1">
        <f t="shared" si="161"/>
        <v>2008</v>
      </c>
      <c r="R927" s="1">
        <f t="shared" si="162"/>
        <v>4</v>
      </c>
      <c r="S927" s="1" t="str">
        <f t="shared" si="164"/>
        <v>Ok</v>
      </c>
      <c r="T927" s="1" t="str">
        <f t="shared" si="165"/>
        <v>Ok</v>
      </c>
      <c r="U927" s="1" t="b">
        <f t="shared" si="166"/>
        <v>0</v>
      </c>
      <c r="V927" s="1">
        <f t="shared" si="167"/>
        <v>0</v>
      </c>
      <c r="W927" s="1" t="str">
        <f>VLOOKUP(K927,Master!$G$8:$H$12,2,1)</f>
        <v>Ok</v>
      </c>
      <c r="X927" s="1" t="str">
        <f>HLOOKUP(K927,Master!$F$3:$J$4,2,1)</f>
        <v>Ok</v>
      </c>
      <c r="Y927" s="1" t="s">
        <v>777</v>
      </c>
      <c r="Z927" s="1" t="s">
        <v>832</v>
      </c>
      <c r="AA927" s="1">
        <f>SEARCH("(",Sheet7!A927,1)</f>
        <v>8</v>
      </c>
      <c r="AB927" s="1">
        <f>SEARCH(")",Sheet7!A927,1)</f>
        <v>11</v>
      </c>
      <c r="AC927" s="1" t="str">
        <f>MID(Sheet7!A927,SEARCH("(",Sheet7!A927,1)+1,SEARCH(")",Sheet7!A927,1)-SEARCH("(",Sheet7!A927,1)-1)</f>
        <v>NZ</v>
      </c>
      <c r="AD927" s="1">
        <f>SEARCH(" ",Sheet7!A927,1)</f>
        <v>3</v>
      </c>
      <c r="AE927" s="1" t="str">
        <f>LEFT(Sheet7!A927,SEARCH(" ",Sheet7!A927,1)-1)</f>
        <v>JM</v>
      </c>
      <c r="AF927" s="1" t="str">
        <f>MID(Sheet7!A927,SEARCH(" ",Sheet7!A927,1)+1,SEARCH("(",Sheet7!A927,1)-SEARCH(" ",Sheet7!A927,1)-2)</f>
        <v>How</v>
      </c>
      <c r="AG927" s="1">
        <f t="shared" si="168"/>
        <v>3</v>
      </c>
      <c r="AH927" s="1" t="str">
        <f t="shared" si="169"/>
        <v>HOW</v>
      </c>
      <c r="AI927" s="1" t="str">
        <f t="shared" si="163"/>
        <v>JM How belongs to New Zealand</v>
      </c>
    </row>
    <row r="928" spans="1:35" x14ac:dyDescent="0.3">
      <c r="A928" s="1">
        <v>927</v>
      </c>
      <c r="B928" s="2">
        <v>39502</v>
      </c>
      <c r="C928" t="s">
        <v>225</v>
      </c>
      <c r="D928" s="1">
        <v>124</v>
      </c>
      <c r="E928" s="1" t="s">
        <v>432</v>
      </c>
      <c r="F928" s="1">
        <v>190</v>
      </c>
      <c r="H928" s="1">
        <v>133</v>
      </c>
      <c r="I928" s="1">
        <v>7</v>
      </c>
      <c r="J928" s="1">
        <v>1</v>
      </c>
      <c r="K928" s="1">
        <v>93.23</v>
      </c>
      <c r="L928" s="1">
        <v>1</v>
      </c>
      <c r="M928" s="1" t="s">
        <v>4</v>
      </c>
      <c r="N928" s="1" t="s">
        <v>56</v>
      </c>
      <c r="O928" s="1">
        <f t="shared" si="159"/>
        <v>24</v>
      </c>
      <c r="P928" s="1">
        <f t="shared" si="160"/>
        <v>2</v>
      </c>
      <c r="Q928" s="1">
        <f t="shared" si="161"/>
        <v>2008</v>
      </c>
      <c r="R928" s="1">
        <f t="shared" si="162"/>
        <v>1</v>
      </c>
      <c r="S928" s="1" t="str">
        <f t="shared" si="164"/>
        <v>Slow</v>
      </c>
      <c r="T928" s="1" t="str">
        <f t="shared" si="165"/>
        <v>Ok</v>
      </c>
      <c r="U928" s="1" t="b">
        <f t="shared" si="166"/>
        <v>0</v>
      </c>
      <c r="V928" s="1">
        <f t="shared" si="167"/>
        <v>0</v>
      </c>
      <c r="W928" s="1" t="str">
        <f>VLOOKUP(K928,Master!$G$8:$H$12,2,1)</f>
        <v>Slow</v>
      </c>
      <c r="X928" s="1" t="str">
        <f>HLOOKUP(K928,Master!$F$3:$J$4,2,1)</f>
        <v>Slow</v>
      </c>
      <c r="Y928" s="1" t="s">
        <v>650</v>
      </c>
      <c r="Z928" s="1" t="s">
        <v>834</v>
      </c>
      <c r="AA928" s="1">
        <f>SEARCH("(",Sheet7!A928,1)</f>
        <v>12</v>
      </c>
      <c r="AB928" s="1">
        <f>SEARCH(")",Sheet7!A928,1)</f>
        <v>16</v>
      </c>
      <c r="AC928" s="1" t="str">
        <f>MID(Sheet7!A928,SEARCH("(",Sheet7!A928,1)+1,SEARCH(")",Sheet7!A928,1)-SEARCH("(",Sheet7!A928,1)-1)</f>
        <v>Aus</v>
      </c>
      <c r="AD928" s="1">
        <f>SEARCH(" ",Sheet7!A928,1)</f>
        <v>3</v>
      </c>
      <c r="AE928" s="1" t="str">
        <f>LEFT(Sheet7!A928,SEARCH(" ",Sheet7!A928,1)-1)</f>
        <v>RT</v>
      </c>
      <c r="AF928" s="1" t="str">
        <f>MID(Sheet7!A928,SEARCH(" ",Sheet7!A928,1)+1,SEARCH("(",Sheet7!A928,1)-SEARCH(" ",Sheet7!A928,1)-2)</f>
        <v>Ponting</v>
      </c>
      <c r="AG928" s="1">
        <f t="shared" si="168"/>
        <v>7</v>
      </c>
      <c r="AH928" s="1" t="str">
        <f t="shared" si="169"/>
        <v>PONTING</v>
      </c>
      <c r="AI928" s="1" t="str">
        <f t="shared" si="163"/>
        <v>RT Ponting belongs to Australia</v>
      </c>
    </row>
    <row r="929" spans="1:35" x14ac:dyDescent="0.3">
      <c r="A929" s="1">
        <v>928</v>
      </c>
      <c r="B929" s="2">
        <v>39502</v>
      </c>
      <c r="C929" t="s">
        <v>108</v>
      </c>
      <c r="D929" s="1">
        <v>113</v>
      </c>
      <c r="E929" s="1" t="s">
        <v>432</v>
      </c>
      <c r="F929" s="1">
        <v>177</v>
      </c>
      <c r="H929" s="1">
        <v>119</v>
      </c>
      <c r="I929" s="1">
        <v>9</v>
      </c>
      <c r="J929" s="1">
        <v>1</v>
      </c>
      <c r="K929" s="1">
        <v>94.95</v>
      </c>
      <c r="L929" s="1">
        <v>2</v>
      </c>
      <c r="M929" s="1" t="s">
        <v>18</v>
      </c>
      <c r="N929" s="1" t="s">
        <v>56</v>
      </c>
      <c r="O929" s="1">
        <f t="shared" si="159"/>
        <v>24</v>
      </c>
      <c r="P929" s="1">
        <f t="shared" si="160"/>
        <v>2</v>
      </c>
      <c r="Q929" s="1">
        <f t="shared" si="161"/>
        <v>2008</v>
      </c>
      <c r="R929" s="1">
        <f t="shared" si="162"/>
        <v>1</v>
      </c>
      <c r="S929" s="1" t="str">
        <f t="shared" si="164"/>
        <v>Slow</v>
      </c>
      <c r="T929" s="1" t="str">
        <f t="shared" si="165"/>
        <v>Ok</v>
      </c>
      <c r="U929" s="1" t="b">
        <f t="shared" si="166"/>
        <v>0</v>
      </c>
      <c r="V929" s="1">
        <f t="shared" si="167"/>
        <v>0</v>
      </c>
      <c r="W929" s="1" t="str">
        <f>VLOOKUP(K929,Master!$G$8:$H$12,2,1)</f>
        <v>Slow</v>
      </c>
      <c r="X929" s="1" t="str">
        <f>HLOOKUP(K929,Master!$F$3:$J$4,2,1)</f>
        <v>Slow</v>
      </c>
      <c r="Y929" s="1" t="s">
        <v>741</v>
      </c>
      <c r="Z929" s="1" t="s">
        <v>4</v>
      </c>
      <c r="AA929" s="1">
        <f>SEARCH("(",Sheet7!A929,1)</f>
        <v>11</v>
      </c>
      <c r="AB929" s="1">
        <f>SEARCH(")",Sheet7!A929,1)</f>
        <v>17</v>
      </c>
      <c r="AC929" s="1" t="str">
        <f>MID(Sheet7!A929,SEARCH("(",Sheet7!A929,1)+1,SEARCH(")",Sheet7!A929,1)-SEARCH("(",Sheet7!A929,1)-1)</f>
        <v>India</v>
      </c>
      <c r="AD929" s="1">
        <f>SEARCH(" ",Sheet7!A929,1)</f>
        <v>2</v>
      </c>
      <c r="AE929" s="1" t="str">
        <f>LEFT(Sheet7!A929,SEARCH(" ",Sheet7!A929,1)-1)</f>
        <v>G</v>
      </c>
      <c r="AF929" s="1" t="str">
        <f>MID(Sheet7!A929,SEARCH(" ",Sheet7!A929,1)+1,SEARCH("(",Sheet7!A929,1)-SEARCH(" ",Sheet7!A929,1)-2)</f>
        <v>Gambhir</v>
      </c>
      <c r="AG929" s="1">
        <f t="shared" si="168"/>
        <v>7</v>
      </c>
      <c r="AH929" s="1" t="str">
        <f t="shared" si="169"/>
        <v>GAMBHIR</v>
      </c>
      <c r="AI929" s="1" t="e">
        <f t="shared" si="163"/>
        <v>#N/A</v>
      </c>
    </row>
    <row r="930" spans="1:35" x14ac:dyDescent="0.3">
      <c r="A930" s="1">
        <v>929</v>
      </c>
      <c r="B930" s="2">
        <v>39509</v>
      </c>
      <c r="C930" t="s">
        <v>60</v>
      </c>
      <c r="D930" s="1">
        <v>117</v>
      </c>
      <c r="E930" s="1" t="s">
        <v>430</v>
      </c>
      <c r="F930" s="1">
        <v>235</v>
      </c>
      <c r="H930" s="1">
        <v>120</v>
      </c>
      <c r="I930" s="1">
        <v>10</v>
      </c>
      <c r="J930" s="1">
        <v>0</v>
      </c>
      <c r="K930" s="1">
        <v>97.5</v>
      </c>
      <c r="L930" s="1">
        <v>2</v>
      </c>
      <c r="M930" s="1" t="s">
        <v>18</v>
      </c>
      <c r="N930" s="1" t="s">
        <v>56</v>
      </c>
      <c r="O930" s="1">
        <f t="shared" si="159"/>
        <v>2</v>
      </c>
      <c r="P930" s="1">
        <f t="shared" si="160"/>
        <v>3</v>
      </c>
      <c r="Q930" s="1">
        <f t="shared" si="161"/>
        <v>2008</v>
      </c>
      <c r="R930" s="1">
        <f t="shared" si="162"/>
        <v>1</v>
      </c>
      <c r="S930" s="1" t="str">
        <f t="shared" si="164"/>
        <v>Slow</v>
      </c>
      <c r="T930" s="1" t="str">
        <f t="shared" si="165"/>
        <v>Ok</v>
      </c>
      <c r="U930" s="1" t="b">
        <f t="shared" si="166"/>
        <v>0</v>
      </c>
      <c r="V930" s="1">
        <f t="shared" si="167"/>
        <v>0</v>
      </c>
      <c r="W930" s="1" t="str">
        <f>VLOOKUP(K930,Master!$G$8:$H$12,2,1)</f>
        <v>Slow</v>
      </c>
      <c r="X930" s="1" t="str">
        <f>HLOOKUP(K930,Master!$F$3:$J$4,2,1)</f>
        <v>Slow</v>
      </c>
      <c r="Y930" s="1" t="s">
        <v>635</v>
      </c>
      <c r="Z930" s="1" t="s">
        <v>4</v>
      </c>
      <c r="AA930" s="1">
        <f>SEARCH("(",Sheet7!A930,1)</f>
        <v>14</v>
      </c>
      <c r="AB930" s="1">
        <f>SEARCH(")",Sheet7!A930,1)</f>
        <v>20</v>
      </c>
      <c r="AC930" s="1" t="str">
        <f>MID(Sheet7!A930,SEARCH("(",Sheet7!A930,1)+1,SEARCH(")",Sheet7!A930,1)-SEARCH("(",Sheet7!A930,1)-1)</f>
        <v>India</v>
      </c>
      <c r="AD930" s="1">
        <f>SEARCH(" ",Sheet7!A930,1)</f>
        <v>3</v>
      </c>
      <c r="AE930" s="1" t="str">
        <f>LEFT(Sheet7!A930,SEARCH(" ",Sheet7!A930,1)-1)</f>
        <v>SR</v>
      </c>
      <c r="AF930" s="1" t="str">
        <f>MID(Sheet7!A930,SEARCH(" ",Sheet7!A930,1)+1,SEARCH("(",Sheet7!A930,1)-SEARCH(" ",Sheet7!A930,1)-2)</f>
        <v>Tendulkar</v>
      </c>
      <c r="AG930" s="1">
        <f t="shared" si="168"/>
        <v>9</v>
      </c>
      <c r="AH930" s="1" t="str">
        <f t="shared" si="169"/>
        <v>TENDULKAR</v>
      </c>
      <c r="AI930" s="1" t="e">
        <f t="shared" si="163"/>
        <v>#N/A</v>
      </c>
    </row>
    <row r="931" spans="1:35" x14ac:dyDescent="0.3">
      <c r="A931" s="1">
        <v>930</v>
      </c>
      <c r="B931" s="2">
        <v>39516</v>
      </c>
      <c r="C931" t="s">
        <v>251</v>
      </c>
      <c r="D931" s="1">
        <v>103</v>
      </c>
      <c r="E931" s="1" t="s">
        <v>430</v>
      </c>
      <c r="F931" s="1">
        <v>159</v>
      </c>
      <c r="H931" s="1">
        <v>118</v>
      </c>
      <c r="I931" s="1">
        <v>14</v>
      </c>
      <c r="J931" s="1">
        <v>1</v>
      </c>
      <c r="K931" s="1">
        <v>87.28</v>
      </c>
      <c r="L931" s="1">
        <v>2</v>
      </c>
      <c r="M931" s="1" t="s">
        <v>47</v>
      </c>
      <c r="N931" s="1" t="s">
        <v>287</v>
      </c>
      <c r="O931" s="1">
        <f t="shared" si="159"/>
        <v>9</v>
      </c>
      <c r="P931" s="1">
        <f t="shared" si="160"/>
        <v>3</v>
      </c>
      <c r="Q931" s="1">
        <f t="shared" si="161"/>
        <v>2008</v>
      </c>
      <c r="R931" s="1">
        <f t="shared" si="162"/>
        <v>1</v>
      </c>
      <c r="S931" s="1" t="str">
        <f t="shared" si="164"/>
        <v>Slow</v>
      </c>
      <c r="T931" s="1" t="str">
        <f t="shared" si="165"/>
        <v>Ok</v>
      </c>
      <c r="U931" s="1" t="b">
        <f t="shared" si="166"/>
        <v>0</v>
      </c>
      <c r="V931" s="1">
        <f t="shared" si="167"/>
        <v>0</v>
      </c>
      <c r="W931" s="1" t="str">
        <f>VLOOKUP(K931,Master!$G$8:$H$12,2,1)</f>
        <v>Slow</v>
      </c>
      <c r="X931" s="1" t="str">
        <f>HLOOKUP(K931,Master!$F$3:$J$4,2,1)</f>
        <v>Slow</v>
      </c>
      <c r="Y931" s="1" t="s">
        <v>736</v>
      </c>
      <c r="Z931" s="1" t="s">
        <v>837</v>
      </c>
      <c r="AA931" s="1">
        <f>SEARCH("(",Sheet7!A931,1)</f>
        <v>10</v>
      </c>
      <c r="AB931" s="1">
        <f>SEARCH(")",Sheet7!A931,1)</f>
        <v>13</v>
      </c>
      <c r="AC931" s="1" t="str">
        <f>MID(Sheet7!A931,SEARCH("(",Sheet7!A931,1)+1,SEARCH(")",Sheet7!A931,1)-SEARCH("(",Sheet7!A931,1)-1)</f>
        <v>SA</v>
      </c>
      <c r="AD931" s="1">
        <f>SEARCH(" ",Sheet7!A931,1)</f>
        <v>3</v>
      </c>
      <c r="AE931" s="1" t="str">
        <f>LEFT(Sheet7!A931,SEARCH(" ",Sheet7!A931,1)-1)</f>
        <v>GC</v>
      </c>
      <c r="AF931" s="1" t="str">
        <f>MID(Sheet7!A931,SEARCH(" ",Sheet7!A931,1)+1,SEARCH("(",Sheet7!A931,1)-SEARCH(" ",Sheet7!A931,1)-2)</f>
        <v>Smith</v>
      </c>
      <c r="AG931" s="1">
        <f t="shared" si="168"/>
        <v>5</v>
      </c>
      <c r="AH931" s="1" t="str">
        <f t="shared" si="169"/>
        <v>SMITH</v>
      </c>
      <c r="AI931" s="1" t="e">
        <f t="shared" si="163"/>
        <v>#N/A</v>
      </c>
    </row>
    <row r="932" spans="1:35" x14ac:dyDescent="0.3">
      <c r="A932" s="1">
        <v>931</v>
      </c>
      <c r="B932" s="2">
        <v>39529</v>
      </c>
      <c r="C932" t="s">
        <v>139</v>
      </c>
      <c r="D932" s="1">
        <v>129</v>
      </c>
      <c r="E932" s="1" t="s">
        <v>432</v>
      </c>
      <c r="F932" s="1">
        <v>204</v>
      </c>
      <c r="H932" s="1">
        <v>136</v>
      </c>
      <c r="I932" s="1">
        <v>15</v>
      </c>
      <c r="J932" s="1">
        <v>1</v>
      </c>
      <c r="K932" s="1">
        <v>94.85</v>
      </c>
      <c r="L932" s="1">
        <v>1</v>
      </c>
      <c r="M932" s="1" t="s">
        <v>25</v>
      </c>
      <c r="N932" s="1" t="s">
        <v>19</v>
      </c>
      <c r="O932" s="1">
        <f t="shared" si="159"/>
        <v>22</v>
      </c>
      <c r="P932" s="1">
        <f t="shared" si="160"/>
        <v>3</v>
      </c>
      <c r="Q932" s="1">
        <f t="shared" si="161"/>
        <v>2008</v>
      </c>
      <c r="R932" s="1">
        <f t="shared" si="162"/>
        <v>7</v>
      </c>
      <c r="S932" s="1" t="str">
        <f t="shared" si="164"/>
        <v>Slow</v>
      </c>
      <c r="T932" s="1" t="str">
        <f t="shared" si="165"/>
        <v>Ok</v>
      </c>
      <c r="U932" s="1" t="b">
        <f t="shared" si="166"/>
        <v>0</v>
      </c>
      <c r="V932" s="1">
        <f t="shared" si="167"/>
        <v>0</v>
      </c>
      <c r="W932" s="1" t="str">
        <f>VLOOKUP(K932,Master!$G$8:$H$12,2,1)</f>
        <v>Slow</v>
      </c>
      <c r="X932" s="1" t="str">
        <f>HLOOKUP(K932,Master!$F$3:$J$4,2,1)</f>
        <v>Slow</v>
      </c>
      <c r="Y932" s="1" t="s">
        <v>778</v>
      </c>
      <c r="Z932" s="1" t="s">
        <v>838</v>
      </c>
      <c r="AA932" s="1">
        <f>SEARCH("(",Sheet7!A932,1)</f>
        <v>13</v>
      </c>
      <c r="AB932" s="1">
        <f>SEARCH(")",Sheet7!A932,1)</f>
        <v>17</v>
      </c>
      <c r="AC932" s="1" t="str">
        <f>MID(Sheet7!A932,SEARCH("(",Sheet7!A932,1)+1,SEARCH(")",Sheet7!A932,1)-SEARCH("(",Sheet7!A932,1)-1)</f>
        <v>Ban</v>
      </c>
      <c r="AD932" s="1">
        <f>SEARCH(" ",Sheet7!A932,1)</f>
        <v>6</v>
      </c>
      <c r="AE932" s="1" t="str">
        <f>LEFT(Sheet7!A932,SEARCH(" ",Sheet7!A932,1)-1)</f>
        <v>Tamim</v>
      </c>
      <c r="AF932" s="1" t="str">
        <f>MID(Sheet7!A932,SEARCH(" ",Sheet7!A932,1)+1,SEARCH("(",Sheet7!A932,1)-SEARCH(" ",Sheet7!A932,1)-2)</f>
        <v>Iqbal</v>
      </c>
      <c r="AG932" s="1">
        <f t="shared" si="168"/>
        <v>5</v>
      </c>
      <c r="AH932" s="1" t="str">
        <f t="shared" si="169"/>
        <v>IQBAL</v>
      </c>
      <c r="AI932" s="1" t="e">
        <f t="shared" si="163"/>
        <v>#N/A</v>
      </c>
    </row>
    <row r="933" spans="1:35" x14ac:dyDescent="0.3">
      <c r="A933" s="1">
        <v>932</v>
      </c>
      <c r="B933" s="2">
        <v>39546</v>
      </c>
      <c r="C933" t="s">
        <v>249</v>
      </c>
      <c r="D933" s="1">
        <v>108</v>
      </c>
      <c r="E933" s="1" t="s">
        <v>430</v>
      </c>
      <c r="F933" s="1">
        <v>166</v>
      </c>
      <c r="H933" s="1">
        <v>103</v>
      </c>
      <c r="I933" s="1">
        <v>11</v>
      </c>
      <c r="J933" s="1">
        <v>0</v>
      </c>
      <c r="K933" s="1">
        <v>104.85</v>
      </c>
      <c r="L933" s="1">
        <v>1</v>
      </c>
      <c r="M933" s="1" t="s">
        <v>47</v>
      </c>
      <c r="N933" s="1" t="s">
        <v>209</v>
      </c>
      <c r="O933" s="1">
        <f t="shared" si="159"/>
        <v>8</v>
      </c>
      <c r="P933" s="1">
        <f t="shared" si="160"/>
        <v>4</v>
      </c>
      <c r="Q933" s="1">
        <f t="shared" si="161"/>
        <v>2008</v>
      </c>
      <c r="R933" s="1">
        <f t="shared" si="162"/>
        <v>3</v>
      </c>
      <c r="S933" s="1" t="str">
        <f t="shared" si="164"/>
        <v>Ok</v>
      </c>
      <c r="T933" s="1" t="str">
        <f t="shared" si="165"/>
        <v>Ok</v>
      </c>
      <c r="U933" s="1" t="b">
        <f t="shared" si="166"/>
        <v>0</v>
      </c>
      <c r="V933" s="1">
        <f t="shared" si="167"/>
        <v>0</v>
      </c>
      <c r="W933" s="1" t="str">
        <f>VLOOKUP(K933,Master!$G$8:$H$12,2,1)</f>
        <v>Ok</v>
      </c>
      <c r="X933" s="1" t="str">
        <f>HLOOKUP(K933,Master!$F$3:$J$4,2,1)</f>
        <v>Ok</v>
      </c>
      <c r="Y933" s="1" t="s">
        <v>678</v>
      </c>
      <c r="Z933" s="1" t="s">
        <v>833</v>
      </c>
      <c r="AA933" s="1">
        <f>SEARCH("(",Sheet7!A933,1)</f>
        <v>17</v>
      </c>
      <c r="AB933" s="1">
        <f>SEARCH(")",Sheet7!A933,1)</f>
        <v>21</v>
      </c>
      <c r="AC933" s="1" t="str">
        <f>MID(Sheet7!A933,SEARCH("(",Sheet7!A933,1)+1,SEARCH(")",Sheet7!A933,1)-SEARCH("(",Sheet7!A933,1)-1)</f>
        <v>Pak</v>
      </c>
      <c r="AD933" s="1">
        <f>SEARCH(" ",Sheet7!A933,1)</f>
        <v>9</v>
      </c>
      <c r="AE933" s="1" t="str">
        <f>LEFT(Sheet7!A933,SEARCH(" ",Sheet7!A933,1)-1)</f>
        <v>Mohammad</v>
      </c>
      <c r="AF933" s="1" t="str">
        <f>MID(Sheet7!A933,SEARCH(" ",Sheet7!A933,1)+1,SEARCH("(",Sheet7!A933,1)-SEARCH(" ",Sheet7!A933,1)-2)</f>
        <v>Yousuf</v>
      </c>
      <c r="AG933" s="1">
        <f t="shared" si="168"/>
        <v>6</v>
      </c>
      <c r="AH933" s="1" t="str">
        <f t="shared" si="169"/>
        <v>YOUSUF</v>
      </c>
      <c r="AI933" s="1" t="str">
        <f t="shared" si="163"/>
        <v>Mohammad Yousuf belongs to Pakistan</v>
      </c>
    </row>
    <row r="934" spans="1:35" x14ac:dyDescent="0.3">
      <c r="A934" s="1">
        <v>933</v>
      </c>
      <c r="B934" s="2">
        <v>39551</v>
      </c>
      <c r="C934" t="s">
        <v>151</v>
      </c>
      <c r="D934" s="1">
        <v>132</v>
      </c>
      <c r="E934" s="1" t="s">
        <v>432</v>
      </c>
      <c r="F934" s="1">
        <v>225</v>
      </c>
      <c r="H934" s="1">
        <v>127</v>
      </c>
      <c r="I934" s="1">
        <v>15</v>
      </c>
      <c r="J934" s="1">
        <v>0</v>
      </c>
      <c r="K934" s="1">
        <v>103.93</v>
      </c>
      <c r="L934" s="1">
        <v>1</v>
      </c>
      <c r="M934" s="1" t="s">
        <v>47</v>
      </c>
      <c r="N934" s="1" t="s">
        <v>209</v>
      </c>
      <c r="O934" s="1">
        <f t="shared" si="159"/>
        <v>13</v>
      </c>
      <c r="P934" s="1">
        <f t="shared" si="160"/>
        <v>4</v>
      </c>
      <c r="Q934" s="1">
        <f t="shared" si="161"/>
        <v>2008</v>
      </c>
      <c r="R934" s="1">
        <f t="shared" si="162"/>
        <v>1</v>
      </c>
      <c r="S934" s="1" t="str">
        <f t="shared" si="164"/>
        <v>Ok</v>
      </c>
      <c r="T934" s="1" t="str">
        <f t="shared" si="165"/>
        <v>Ok</v>
      </c>
      <c r="U934" s="1" t="b">
        <f t="shared" si="166"/>
        <v>0</v>
      </c>
      <c r="V934" s="1">
        <f t="shared" si="167"/>
        <v>0</v>
      </c>
      <c r="W934" s="1" t="str">
        <f>VLOOKUP(K934,Master!$G$8:$H$12,2,1)</f>
        <v>Ok</v>
      </c>
      <c r="X934" s="1" t="str">
        <f>HLOOKUP(K934,Master!$F$3:$J$4,2,1)</f>
        <v>Ok</v>
      </c>
      <c r="Y934" s="1" t="s">
        <v>733</v>
      </c>
      <c r="Z934" s="1" t="s">
        <v>833</v>
      </c>
      <c r="AA934" s="1">
        <f>SEARCH("(",Sheet7!A934,1)</f>
        <v>13</v>
      </c>
      <c r="AB934" s="1">
        <f>SEARCH(")",Sheet7!A934,1)</f>
        <v>17</v>
      </c>
      <c r="AC934" s="1" t="str">
        <f>MID(Sheet7!A934,SEARCH("(",Sheet7!A934,1)+1,SEARCH(")",Sheet7!A934,1)-SEARCH("(",Sheet7!A934,1)-1)</f>
        <v>Pak</v>
      </c>
      <c r="AD934" s="1">
        <f>SEARCH(" ",Sheet7!A934,1)</f>
        <v>7</v>
      </c>
      <c r="AE934" s="1" t="str">
        <f>LEFT(Sheet7!A934,SEARCH(" ",Sheet7!A934,1)-1)</f>
        <v>Salman</v>
      </c>
      <c r="AF934" s="1" t="str">
        <f>MID(Sheet7!A934,SEARCH(" ",Sheet7!A934,1)+1,SEARCH("(",Sheet7!A934,1)-SEARCH(" ",Sheet7!A934,1)-2)</f>
        <v>Butt</v>
      </c>
      <c r="AG934" s="1">
        <f t="shared" si="168"/>
        <v>4</v>
      </c>
      <c r="AH934" s="1" t="str">
        <f t="shared" si="169"/>
        <v>BUTT</v>
      </c>
      <c r="AI934" s="1" t="str">
        <f t="shared" si="163"/>
        <v>Salman Butt belongs to Pakistan</v>
      </c>
    </row>
    <row r="935" spans="1:35" x14ac:dyDescent="0.3">
      <c r="A935" s="1">
        <v>934</v>
      </c>
      <c r="B935" s="2">
        <v>39551</v>
      </c>
      <c r="C935" t="s">
        <v>145</v>
      </c>
      <c r="D935" s="1">
        <v>100</v>
      </c>
      <c r="E935" s="1" t="s">
        <v>432</v>
      </c>
      <c r="F935" s="1">
        <v>105</v>
      </c>
      <c r="H935" s="1">
        <v>81</v>
      </c>
      <c r="I935" s="1">
        <v>16</v>
      </c>
      <c r="J935" s="1">
        <v>1</v>
      </c>
      <c r="K935" s="1">
        <v>123.45</v>
      </c>
      <c r="L935" s="1">
        <v>1</v>
      </c>
      <c r="M935" s="1" t="s">
        <v>47</v>
      </c>
      <c r="N935" s="1" t="s">
        <v>209</v>
      </c>
      <c r="O935" s="1">
        <f t="shared" si="159"/>
        <v>13</v>
      </c>
      <c r="P935" s="1">
        <f t="shared" si="160"/>
        <v>4</v>
      </c>
      <c r="Q935" s="1">
        <f t="shared" si="161"/>
        <v>2008</v>
      </c>
      <c r="R935" s="1">
        <f t="shared" si="162"/>
        <v>1</v>
      </c>
      <c r="S935" s="1" t="str">
        <f t="shared" si="164"/>
        <v>Ok</v>
      </c>
      <c r="T935" s="1" t="str">
        <f t="shared" si="165"/>
        <v>Ok</v>
      </c>
      <c r="U935" s="1" t="b">
        <f t="shared" si="166"/>
        <v>0</v>
      </c>
      <c r="V935" s="1">
        <f t="shared" si="167"/>
        <v>0</v>
      </c>
      <c r="W935" s="1" t="str">
        <f>VLOOKUP(K935,Master!$G$8:$H$12,2,1)</f>
        <v>Ok</v>
      </c>
      <c r="X935" s="1" t="str">
        <f>HLOOKUP(K935,Master!$F$3:$J$4,2,1)</f>
        <v>Ok</v>
      </c>
      <c r="Y935" s="1" t="s">
        <v>734</v>
      </c>
      <c r="Z935" s="1" t="s">
        <v>833</v>
      </c>
      <c r="AA935" s="1">
        <f>SEARCH("(",Sheet7!A935,1)</f>
        <v>14</v>
      </c>
      <c r="AB935" s="1">
        <f>SEARCH(")",Sheet7!A935,1)</f>
        <v>18</v>
      </c>
      <c r="AC935" s="1" t="str">
        <f>MID(Sheet7!A935,SEARCH("(",Sheet7!A935,1)+1,SEARCH(")",Sheet7!A935,1)-SEARCH("(",Sheet7!A935,1)-1)</f>
        <v>Pak</v>
      </c>
      <c r="AD935" s="1">
        <f>SEARCH(" ",Sheet7!A935,1)</f>
        <v>7</v>
      </c>
      <c r="AE935" s="1" t="str">
        <f>LEFT(Sheet7!A935,SEARCH(" ",Sheet7!A935,1)-1)</f>
        <v>Kamran</v>
      </c>
      <c r="AF935" s="1" t="str">
        <f>MID(Sheet7!A935,SEARCH(" ",Sheet7!A935,1)+1,SEARCH("(",Sheet7!A935,1)-SEARCH(" ",Sheet7!A935,1)-2)</f>
        <v>Akmal</v>
      </c>
      <c r="AG935" s="1">
        <f t="shared" si="168"/>
        <v>5</v>
      </c>
      <c r="AH935" s="1" t="str">
        <f t="shared" si="169"/>
        <v>AKMAL</v>
      </c>
      <c r="AI935" s="1" t="str">
        <f t="shared" si="163"/>
        <v>Kamran Akmal belongs to Pakistan</v>
      </c>
    </row>
    <row r="936" spans="1:35" x14ac:dyDescent="0.3">
      <c r="A936" s="1">
        <v>935</v>
      </c>
      <c r="B936" s="2">
        <v>39554</v>
      </c>
      <c r="C936" t="s">
        <v>132</v>
      </c>
      <c r="D936" s="1">
        <v>108</v>
      </c>
      <c r="E936" s="1" t="s">
        <v>432</v>
      </c>
      <c r="F936" s="1" t="s">
        <v>214</v>
      </c>
      <c r="H936" s="1">
        <v>120</v>
      </c>
      <c r="I936" s="1">
        <v>8</v>
      </c>
      <c r="J936" s="1">
        <v>0</v>
      </c>
      <c r="K936" s="1">
        <v>90</v>
      </c>
      <c r="L936" s="1">
        <v>1</v>
      </c>
      <c r="M936" s="1" t="s">
        <v>9</v>
      </c>
      <c r="N936" s="1" t="s">
        <v>314</v>
      </c>
      <c r="O936" s="1">
        <f t="shared" si="159"/>
        <v>16</v>
      </c>
      <c r="P936" s="1">
        <f t="shared" si="160"/>
        <v>4</v>
      </c>
      <c r="Q936" s="1">
        <f t="shared" si="161"/>
        <v>2008</v>
      </c>
      <c r="R936" s="1">
        <f t="shared" si="162"/>
        <v>4</v>
      </c>
      <c r="S936" s="1" t="str">
        <f t="shared" si="164"/>
        <v>Slow</v>
      </c>
      <c r="T936" s="1" t="str">
        <f t="shared" si="165"/>
        <v>Ok</v>
      </c>
      <c r="U936" s="1" t="b">
        <f t="shared" si="166"/>
        <v>0</v>
      </c>
      <c r="V936" s="1">
        <f t="shared" si="167"/>
        <v>0</v>
      </c>
      <c r="W936" s="1" t="str">
        <f>VLOOKUP(K936,Master!$G$8:$H$12,2,1)</f>
        <v>Slow</v>
      </c>
      <c r="X936" s="1" t="str">
        <f>HLOOKUP(K936,Master!$F$3:$J$4,2,1)</f>
        <v>Slow</v>
      </c>
      <c r="Y936" s="1" t="s">
        <v>768</v>
      </c>
      <c r="Z936" s="1" t="s">
        <v>838</v>
      </c>
      <c r="AA936" s="1">
        <f>SEARCH("(",Sheet7!A936,1)</f>
        <v>17</v>
      </c>
      <c r="AB936" s="1">
        <f>SEARCH(")",Sheet7!A936,1)</f>
        <v>21</v>
      </c>
      <c r="AC936" s="1" t="str">
        <f>MID(Sheet7!A936,SEARCH("(",Sheet7!A936,1)+1,SEARCH(")",Sheet7!A936,1)-SEARCH("(",Sheet7!A936,1)-1)</f>
        <v>Ban</v>
      </c>
      <c r="AD936" s="1">
        <f>SEARCH(" ",Sheet7!A936,1)</f>
        <v>7</v>
      </c>
      <c r="AE936" s="1" t="str">
        <f>LEFT(Sheet7!A936,SEARCH(" ",Sheet7!A936,1)-1)</f>
        <v>Shakib</v>
      </c>
      <c r="AF936" s="1" t="str">
        <f>MID(Sheet7!A936,SEARCH(" ",Sheet7!A936,1)+1,SEARCH("(",Sheet7!A936,1)-SEARCH(" ",Sheet7!A936,1)-2)</f>
        <v>Al Hasan</v>
      </c>
      <c r="AG936" s="1">
        <f t="shared" si="168"/>
        <v>8</v>
      </c>
      <c r="AH936" s="1" t="str">
        <f t="shared" si="169"/>
        <v>AL HASAN</v>
      </c>
      <c r="AI936" s="1" t="e">
        <f t="shared" si="163"/>
        <v>#N/A</v>
      </c>
    </row>
    <row r="937" spans="1:35" x14ac:dyDescent="0.3">
      <c r="A937" s="1">
        <v>936</v>
      </c>
      <c r="B937" s="2">
        <v>39557</v>
      </c>
      <c r="C937" t="s">
        <v>151</v>
      </c>
      <c r="D937" s="1">
        <v>136</v>
      </c>
      <c r="E937" s="1" t="s">
        <v>432</v>
      </c>
      <c r="F937" s="1">
        <v>162</v>
      </c>
      <c r="H937" s="1">
        <v>124</v>
      </c>
      <c r="I937" s="1">
        <v>14</v>
      </c>
      <c r="J937" s="1">
        <v>1</v>
      </c>
      <c r="K937" s="1">
        <v>109.67</v>
      </c>
      <c r="L937" s="1">
        <v>1</v>
      </c>
      <c r="M937" s="1" t="s">
        <v>47</v>
      </c>
      <c r="N937" s="1" t="s">
        <v>23</v>
      </c>
      <c r="O937" s="1">
        <f t="shared" si="159"/>
        <v>19</v>
      </c>
      <c r="P937" s="1">
        <f t="shared" si="160"/>
        <v>4</v>
      </c>
      <c r="Q937" s="1">
        <f t="shared" si="161"/>
        <v>2008</v>
      </c>
      <c r="R937" s="1">
        <f t="shared" si="162"/>
        <v>7</v>
      </c>
      <c r="S937" s="1" t="str">
        <f t="shared" si="164"/>
        <v>Ok</v>
      </c>
      <c r="T937" s="1" t="str">
        <f t="shared" si="165"/>
        <v>Ok</v>
      </c>
      <c r="U937" s="1" t="b">
        <f t="shared" si="166"/>
        <v>0</v>
      </c>
      <c r="V937" s="1">
        <f t="shared" si="167"/>
        <v>0</v>
      </c>
      <c r="W937" s="1" t="str">
        <f>VLOOKUP(K937,Master!$G$8:$H$12,2,1)</f>
        <v>Ok</v>
      </c>
      <c r="X937" s="1" t="str">
        <f>HLOOKUP(K937,Master!$F$3:$J$4,2,1)</f>
        <v>Ok</v>
      </c>
      <c r="Y937" s="1" t="s">
        <v>733</v>
      </c>
      <c r="Z937" s="1" t="s">
        <v>833</v>
      </c>
      <c r="AA937" s="1">
        <f>SEARCH("(",Sheet7!A937,1)</f>
        <v>13</v>
      </c>
      <c r="AB937" s="1">
        <f>SEARCH(")",Sheet7!A937,1)</f>
        <v>17</v>
      </c>
      <c r="AC937" s="1" t="str">
        <f>MID(Sheet7!A937,SEARCH("(",Sheet7!A937,1)+1,SEARCH(")",Sheet7!A937,1)-SEARCH("(",Sheet7!A937,1)-1)</f>
        <v>Pak</v>
      </c>
      <c r="AD937" s="1">
        <f>SEARCH(" ",Sheet7!A937,1)</f>
        <v>7</v>
      </c>
      <c r="AE937" s="1" t="str">
        <f>LEFT(Sheet7!A937,SEARCH(" ",Sheet7!A937,1)-1)</f>
        <v>Salman</v>
      </c>
      <c r="AF937" s="1" t="str">
        <f>MID(Sheet7!A937,SEARCH(" ",Sheet7!A937,1)+1,SEARCH("(",Sheet7!A937,1)-SEARCH(" ",Sheet7!A937,1)-2)</f>
        <v>Butt</v>
      </c>
      <c r="AG937" s="1">
        <f t="shared" si="168"/>
        <v>4</v>
      </c>
      <c r="AH937" s="1" t="str">
        <f t="shared" si="169"/>
        <v>BUTT</v>
      </c>
      <c r="AI937" s="1" t="str">
        <f t="shared" si="163"/>
        <v>Salman Butt belongs to Pakistan</v>
      </c>
    </row>
    <row r="938" spans="1:35" x14ac:dyDescent="0.3">
      <c r="A938" s="1">
        <v>937</v>
      </c>
      <c r="B938" s="2">
        <v>39611</v>
      </c>
      <c r="C938" t="s">
        <v>108</v>
      </c>
      <c r="D938" s="1">
        <v>107</v>
      </c>
      <c r="E938" s="1" t="s">
        <v>430</v>
      </c>
      <c r="F938" s="1">
        <v>144</v>
      </c>
      <c r="H938" s="1">
        <v>101</v>
      </c>
      <c r="I938" s="1">
        <v>13</v>
      </c>
      <c r="J938" s="1">
        <v>1</v>
      </c>
      <c r="K938" s="1">
        <v>105.94</v>
      </c>
      <c r="L938" s="1">
        <v>2</v>
      </c>
      <c r="M938" s="1" t="s">
        <v>47</v>
      </c>
      <c r="N938" s="1" t="s">
        <v>19</v>
      </c>
      <c r="O938" s="1">
        <f t="shared" si="159"/>
        <v>12</v>
      </c>
      <c r="P938" s="1">
        <f t="shared" si="160"/>
        <v>6</v>
      </c>
      <c r="Q938" s="1">
        <f t="shared" si="161"/>
        <v>2008</v>
      </c>
      <c r="R938" s="1">
        <f t="shared" si="162"/>
        <v>5</v>
      </c>
      <c r="S938" s="1" t="str">
        <f t="shared" si="164"/>
        <v>Ok</v>
      </c>
      <c r="T938" s="1" t="str">
        <f t="shared" si="165"/>
        <v>Ok</v>
      </c>
      <c r="U938" s="1" t="b">
        <f t="shared" si="166"/>
        <v>0</v>
      </c>
      <c r="V938" s="1">
        <f t="shared" si="167"/>
        <v>0</v>
      </c>
      <c r="W938" s="1" t="str">
        <f>VLOOKUP(K938,Master!$G$8:$H$12,2,1)</f>
        <v>Ok</v>
      </c>
      <c r="X938" s="1" t="str">
        <f>HLOOKUP(K938,Master!$F$3:$J$4,2,1)</f>
        <v>Ok</v>
      </c>
      <c r="Y938" s="1" t="s">
        <v>741</v>
      </c>
      <c r="Z938" s="1" t="s">
        <v>4</v>
      </c>
      <c r="AA938" s="1">
        <f>SEARCH("(",Sheet7!A938,1)</f>
        <v>11</v>
      </c>
      <c r="AB938" s="1">
        <f>SEARCH(")",Sheet7!A938,1)</f>
        <v>17</v>
      </c>
      <c r="AC938" s="1" t="str">
        <f>MID(Sheet7!A938,SEARCH("(",Sheet7!A938,1)+1,SEARCH(")",Sheet7!A938,1)-SEARCH("(",Sheet7!A938,1)-1)</f>
        <v>India</v>
      </c>
      <c r="AD938" s="1">
        <f>SEARCH(" ",Sheet7!A938,1)</f>
        <v>2</v>
      </c>
      <c r="AE938" s="1" t="str">
        <f>LEFT(Sheet7!A938,SEARCH(" ",Sheet7!A938,1)-1)</f>
        <v>G</v>
      </c>
      <c r="AF938" s="1" t="str">
        <f>MID(Sheet7!A938,SEARCH(" ",Sheet7!A938,1)+1,SEARCH("(",Sheet7!A938,1)-SEARCH(" ",Sheet7!A938,1)-2)</f>
        <v>Gambhir</v>
      </c>
      <c r="AG938" s="1">
        <f t="shared" si="168"/>
        <v>7</v>
      </c>
      <c r="AH938" s="1" t="str">
        <f t="shared" si="169"/>
        <v>GAMBHIR</v>
      </c>
      <c r="AI938" s="1" t="e">
        <f t="shared" si="163"/>
        <v>#N/A</v>
      </c>
    </row>
    <row r="939" spans="1:35" x14ac:dyDescent="0.3">
      <c r="A939" s="1">
        <v>938</v>
      </c>
      <c r="B939" s="2">
        <v>39613</v>
      </c>
      <c r="C939" t="s">
        <v>151</v>
      </c>
      <c r="D939" s="1">
        <v>129</v>
      </c>
      <c r="E939" s="1" t="s">
        <v>430</v>
      </c>
      <c r="F939" s="1">
        <v>200</v>
      </c>
      <c r="H939" s="1">
        <v>136</v>
      </c>
      <c r="I939" s="1">
        <v>12</v>
      </c>
      <c r="J939" s="1">
        <v>3</v>
      </c>
      <c r="K939" s="1">
        <v>94.85</v>
      </c>
      <c r="L939" s="1">
        <v>1</v>
      </c>
      <c r="M939" s="1" t="s">
        <v>4</v>
      </c>
      <c r="N939" s="1" t="s">
        <v>19</v>
      </c>
      <c r="O939" s="1">
        <f t="shared" si="159"/>
        <v>14</v>
      </c>
      <c r="P939" s="1">
        <f t="shared" si="160"/>
        <v>6</v>
      </c>
      <c r="Q939" s="1">
        <f t="shared" si="161"/>
        <v>2008</v>
      </c>
      <c r="R939" s="1">
        <f t="shared" si="162"/>
        <v>7</v>
      </c>
      <c r="S939" s="1" t="str">
        <f t="shared" si="164"/>
        <v>Slow</v>
      </c>
      <c r="T939" s="1" t="str">
        <f t="shared" si="165"/>
        <v>Ok</v>
      </c>
      <c r="U939" s="1" t="b">
        <f t="shared" si="166"/>
        <v>0</v>
      </c>
      <c r="V939" s="1">
        <f t="shared" si="167"/>
        <v>0</v>
      </c>
      <c r="W939" s="1" t="str">
        <f>VLOOKUP(K939,Master!$G$8:$H$12,2,1)</f>
        <v>Slow</v>
      </c>
      <c r="X939" s="1" t="str">
        <f>HLOOKUP(K939,Master!$F$3:$J$4,2,1)</f>
        <v>Slow</v>
      </c>
      <c r="Y939" s="1" t="s">
        <v>733</v>
      </c>
      <c r="Z939" s="1" t="s">
        <v>833</v>
      </c>
      <c r="AA939" s="1">
        <f>SEARCH("(",Sheet7!A939,1)</f>
        <v>13</v>
      </c>
      <c r="AB939" s="1">
        <f>SEARCH(")",Sheet7!A939,1)</f>
        <v>17</v>
      </c>
      <c r="AC939" s="1" t="str">
        <f>MID(Sheet7!A939,SEARCH("(",Sheet7!A939,1)+1,SEARCH(")",Sheet7!A939,1)-SEARCH("(",Sheet7!A939,1)-1)</f>
        <v>Pak</v>
      </c>
      <c r="AD939" s="1">
        <f>SEARCH(" ",Sheet7!A939,1)</f>
        <v>7</v>
      </c>
      <c r="AE939" s="1" t="str">
        <f>LEFT(Sheet7!A939,SEARCH(" ",Sheet7!A939,1)-1)</f>
        <v>Salman</v>
      </c>
      <c r="AF939" s="1" t="str">
        <f>MID(Sheet7!A939,SEARCH(" ",Sheet7!A939,1)+1,SEARCH("(",Sheet7!A939,1)-SEARCH(" ",Sheet7!A939,1)-2)</f>
        <v>Butt</v>
      </c>
      <c r="AG939" s="1">
        <f t="shared" si="168"/>
        <v>4</v>
      </c>
      <c r="AH939" s="1" t="str">
        <f t="shared" si="169"/>
        <v>BUTT</v>
      </c>
      <c r="AI939" s="1" t="str">
        <f t="shared" si="163"/>
        <v>Salman Butt belongs to Pakistan</v>
      </c>
    </row>
    <row r="940" spans="1:35" x14ac:dyDescent="0.3">
      <c r="A940" s="1">
        <v>939</v>
      </c>
      <c r="B940" s="2">
        <v>39613</v>
      </c>
      <c r="C940" t="s">
        <v>78</v>
      </c>
      <c r="D940" s="1">
        <v>108</v>
      </c>
      <c r="E940" s="1" t="s">
        <v>432</v>
      </c>
      <c r="F940" s="1">
        <v>140</v>
      </c>
      <c r="H940" s="1">
        <v>99</v>
      </c>
      <c r="I940" s="1">
        <v>8</v>
      </c>
      <c r="J940" s="1">
        <v>3</v>
      </c>
      <c r="K940" s="1">
        <v>109.09</v>
      </c>
      <c r="L940" s="1">
        <v>1</v>
      </c>
      <c r="M940" s="1" t="s">
        <v>4</v>
      </c>
      <c r="N940" s="1" t="s">
        <v>19</v>
      </c>
      <c r="O940" s="1">
        <f t="shared" si="159"/>
        <v>14</v>
      </c>
      <c r="P940" s="1">
        <f t="shared" si="160"/>
        <v>6</v>
      </c>
      <c r="Q940" s="1">
        <f t="shared" si="161"/>
        <v>2008</v>
      </c>
      <c r="R940" s="1">
        <f t="shared" si="162"/>
        <v>7</v>
      </c>
      <c r="S940" s="1" t="str">
        <f t="shared" si="164"/>
        <v>Ok</v>
      </c>
      <c r="T940" s="1" t="str">
        <f t="shared" si="165"/>
        <v>Ok</v>
      </c>
      <c r="U940" s="1" t="b">
        <f t="shared" si="166"/>
        <v>0</v>
      </c>
      <c r="V940" s="1">
        <f t="shared" si="167"/>
        <v>0</v>
      </c>
      <c r="W940" s="1" t="str">
        <f>VLOOKUP(K940,Master!$G$8:$H$12,2,1)</f>
        <v>Ok</v>
      </c>
      <c r="X940" s="1" t="str">
        <f>HLOOKUP(K940,Master!$F$3:$J$4,2,1)</f>
        <v>Ok</v>
      </c>
      <c r="Y940" s="1" t="s">
        <v>732</v>
      </c>
      <c r="Z940" s="1" t="s">
        <v>833</v>
      </c>
      <c r="AA940" s="1">
        <f>SEARCH("(",Sheet7!A940,1)</f>
        <v>13</v>
      </c>
      <c r="AB940" s="1">
        <f>SEARCH(")",Sheet7!A940,1)</f>
        <v>17</v>
      </c>
      <c r="AC940" s="1" t="str">
        <f>MID(Sheet7!A940,SEARCH("(",Sheet7!A940,1)+1,SEARCH(")",Sheet7!A940,1)-SEARCH("(",Sheet7!A940,1)-1)</f>
        <v>Pak</v>
      </c>
      <c r="AD940" s="1">
        <f>SEARCH(" ",Sheet7!A940,1)</f>
        <v>7</v>
      </c>
      <c r="AE940" s="1" t="str">
        <f>LEFT(Sheet7!A940,SEARCH(" ",Sheet7!A940,1)-1)</f>
        <v>Younis</v>
      </c>
      <c r="AF940" s="1" t="str">
        <f>MID(Sheet7!A940,SEARCH(" ",Sheet7!A940,1)+1,SEARCH("(",Sheet7!A940,1)-SEARCH(" ",Sheet7!A940,1)-2)</f>
        <v>Khan</v>
      </c>
      <c r="AG940" s="1">
        <f t="shared" si="168"/>
        <v>4</v>
      </c>
      <c r="AH940" s="1" t="str">
        <f t="shared" si="169"/>
        <v>KHAN</v>
      </c>
      <c r="AI940" s="1" t="str">
        <f t="shared" si="163"/>
        <v>Younis Khan belongs to Pakistan</v>
      </c>
    </row>
    <row r="941" spans="1:35" x14ac:dyDescent="0.3">
      <c r="A941" s="1">
        <v>940</v>
      </c>
      <c r="B941" s="2">
        <v>39614</v>
      </c>
      <c r="C941" t="s">
        <v>323</v>
      </c>
      <c r="D941" s="1">
        <v>110</v>
      </c>
      <c r="E941" s="1" t="s">
        <v>430</v>
      </c>
      <c r="F941" s="1">
        <v>161</v>
      </c>
      <c r="H941" s="1">
        <v>112</v>
      </c>
      <c r="I941" s="1">
        <v>8</v>
      </c>
      <c r="J941" s="1">
        <v>3</v>
      </c>
      <c r="K941" s="1">
        <v>98.21</v>
      </c>
      <c r="L941" s="1">
        <v>1</v>
      </c>
      <c r="M941" s="1" t="s">
        <v>31</v>
      </c>
      <c r="N941" s="1" t="s">
        <v>282</v>
      </c>
      <c r="O941" s="1">
        <f t="shared" si="159"/>
        <v>15</v>
      </c>
      <c r="P941" s="1">
        <f t="shared" si="160"/>
        <v>6</v>
      </c>
      <c r="Q941" s="1">
        <f t="shared" si="161"/>
        <v>2008</v>
      </c>
      <c r="R941" s="1">
        <f t="shared" si="162"/>
        <v>1</v>
      </c>
      <c r="S941" s="1" t="str">
        <f t="shared" si="164"/>
        <v>Slow</v>
      </c>
      <c r="T941" s="1" t="str">
        <f t="shared" si="165"/>
        <v>Ok</v>
      </c>
      <c r="U941" s="1" t="b">
        <f t="shared" si="166"/>
        <v>0</v>
      </c>
      <c r="V941" s="1">
        <f t="shared" si="167"/>
        <v>0</v>
      </c>
      <c r="W941" s="1" t="str">
        <f>VLOOKUP(K941,Master!$G$8:$H$12,2,1)</f>
        <v>Slow</v>
      </c>
      <c r="X941" s="1" t="str">
        <f>HLOOKUP(K941,Master!$F$3:$J$4,2,1)</f>
        <v>Slow</v>
      </c>
      <c r="Y941" s="1" t="s">
        <v>735</v>
      </c>
      <c r="Z941" s="1" t="s">
        <v>830</v>
      </c>
      <c r="AA941" s="1">
        <f>SEARCH("(",Sheet7!A941,1)</f>
        <v>14</v>
      </c>
      <c r="AB941" s="1">
        <f>SEARCH(")",Sheet7!A941,1)</f>
        <v>18</v>
      </c>
      <c r="AC941" s="1" t="str">
        <f>MID(Sheet7!A941,SEARCH("(",Sheet7!A941,1)+1,SEARCH(")",Sheet7!A941,1)-SEARCH("(",Sheet7!A941,1)-1)</f>
        <v>Eng</v>
      </c>
      <c r="AD941" s="1">
        <f>SEARCH(" ",Sheet7!A941,1)</f>
        <v>3</v>
      </c>
      <c r="AE941" s="1" t="str">
        <f>LEFT(Sheet7!A941,SEARCH(" ",Sheet7!A941,1)-1)</f>
        <v>KP</v>
      </c>
      <c r="AF941" s="1" t="str">
        <f>MID(Sheet7!A941,SEARCH(" ",Sheet7!A941,1)+1,SEARCH("(",Sheet7!A941,1)-SEARCH(" ",Sheet7!A941,1)-2)</f>
        <v>Pietersen</v>
      </c>
      <c r="AG941" s="1">
        <f t="shared" si="168"/>
        <v>9</v>
      </c>
      <c r="AH941" s="1" t="str">
        <f t="shared" si="169"/>
        <v>PIETERSEN</v>
      </c>
      <c r="AI941" s="1" t="str">
        <f t="shared" si="163"/>
        <v>KP Pietersen belongs to England</v>
      </c>
    </row>
    <row r="942" spans="1:35" x14ac:dyDescent="0.3">
      <c r="A942" s="1">
        <v>941</v>
      </c>
      <c r="B942" s="2">
        <v>39623</v>
      </c>
      <c r="C942" t="s">
        <v>368</v>
      </c>
      <c r="D942" s="1">
        <v>109</v>
      </c>
      <c r="E942" s="1" t="s">
        <v>432</v>
      </c>
      <c r="F942" s="1">
        <v>181</v>
      </c>
      <c r="H942" s="1">
        <v>126</v>
      </c>
      <c r="I942" s="1">
        <v>8</v>
      </c>
      <c r="J942" s="1">
        <v>0</v>
      </c>
      <c r="K942" s="1">
        <v>86.5</v>
      </c>
      <c r="L942" s="1">
        <v>1</v>
      </c>
      <c r="M942" s="1" t="s">
        <v>433</v>
      </c>
      <c r="N942" s="1" t="s">
        <v>209</v>
      </c>
      <c r="O942" s="1">
        <f t="shared" si="159"/>
        <v>24</v>
      </c>
      <c r="P942" s="1">
        <f t="shared" si="160"/>
        <v>6</v>
      </c>
      <c r="Q942" s="1">
        <f t="shared" si="161"/>
        <v>2008</v>
      </c>
      <c r="R942" s="1">
        <f t="shared" si="162"/>
        <v>3</v>
      </c>
      <c r="S942" s="1" t="str">
        <f t="shared" si="164"/>
        <v>Slow</v>
      </c>
      <c r="T942" s="1" t="str">
        <f t="shared" si="165"/>
        <v>Ok</v>
      </c>
      <c r="U942" s="1" t="b">
        <f t="shared" si="166"/>
        <v>0</v>
      </c>
      <c r="V942" s="1">
        <f t="shared" si="167"/>
        <v>0</v>
      </c>
      <c r="W942" s="1" t="str">
        <f>VLOOKUP(K942,Master!$G$8:$H$12,2,1)</f>
        <v>Slow</v>
      </c>
      <c r="X942" s="1" t="str">
        <f>HLOOKUP(K942,Master!$F$3:$J$4,2,1)</f>
        <v>Slow</v>
      </c>
      <c r="Y942" s="1" t="s">
        <v>738</v>
      </c>
      <c r="Z942" s="1" t="s">
        <v>838</v>
      </c>
      <c r="AA942" s="1">
        <f>SEARCH("(",Sheet7!A942,1)</f>
        <v>19</v>
      </c>
      <c r="AB942" s="1">
        <f>SEARCH(")",Sheet7!A942,1)</f>
        <v>23</v>
      </c>
      <c r="AC942" s="1" t="str">
        <f>MID(Sheet7!A942,SEARCH("(",Sheet7!A942,1)+1,SEARCH(")",Sheet7!A942,1)-SEARCH("(",Sheet7!A942,1)-1)</f>
        <v>Ban</v>
      </c>
      <c r="AD942" s="1">
        <f>SEARCH(" ",Sheet7!A942,1)</f>
        <v>9</v>
      </c>
      <c r="AE942" s="1" t="str">
        <f>LEFT(Sheet7!A942,SEARCH(" ",Sheet7!A942,1)-1)</f>
        <v>Mohammad</v>
      </c>
      <c r="AF942" s="1" t="str">
        <f>MID(Sheet7!A942,SEARCH(" ",Sheet7!A942,1)+1,SEARCH("(",Sheet7!A942,1)-SEARCH(" ",Sheet7!A942,1)-2)</f>
        <v>Ashraful</v>
      </c>
      <c r="AG942" s="1">
        <f t="shared" si="168"/>
        <v>8</v>
      </c>
      <c r="AH942" s="1" t="str">
        <f t="shared" si="169"/>
        <v>ASHRAFUL</v>
      </c>
      <c r="AI942" s="1" t="e">
        <f t="shared" si="163"/>
        <v>#N/A</v>
      </c>
    </row>
    <row r="943" spans="1:35" x14ac:dyDescent="0.3">
      <c r="A943" s="1">
        <v>942</v>
      </c>
      <c r="B943" s="2">
        <v>39624</v>
      </c>
      <c r="C943" t="s">
        <v>217</v>
      </c>
      <c r="D943" s="1">
        <v>109</v>
      </c>
      <c r="E943" s="1" t="s">
        <v>430</v>
      </c>
      <c r="F943" s="1">
        <v>121</v>
      </c>
      <c r="H943" s="1">
        <v>96</v>
      </c>
      <c r="I943" s="1">
        <v>6</v>
      </c>
      <c r="J943" s="1">
        <v>6</v>
      </c>
      <c r="K943" s="1">
        <v>113.54</v>
      </c>
      <c r="L943" s="1">
        <v>1</v>
      </c>
      <c r="M943" s="1" t="s">
        <v>440</v>
      </c>
      <c r="N943" s="1" t="s">
        <v>23</v>
      </c>
      <c r="O943" s="1">
        <f t="shared" si="159"/>
        <v>25</v>
      </c>
      <c r="P943" s="1">
        <f t="shared" si="160"/>
        <v>6</v>
      </c>
      <c r="Q943" s="1">
        <f t="shared" si="161"/>
        <v>2008</v>
      </c>
      <c r="R943" s="1">
        <f t="shared" si="162"/>
        <v>4</v>
      </c>
      <c r="S943" s="1" t="str">
        <f t="shared" si="164"/>
        <v>Ok</v>
      </c>
      <c r="T943" s="1" t="str">
        <f t="shared" si="165"/>
        <v>Ok</v>
      </c>
      <c r="U943" s="1" t="b">
        <f t="shared" si="166"/>
        <v>0</v>
      </c>
      <c r="V943" s="1">
        <f t="shared" si="167"/>
        <v>0</v>
      </c>
      <c r="W943" s="1" t="str">
        <f>VLOOKUP(K943,Master!$G$8:$H$12,2,1)</f>
        <v>Ok</v>
      </c>
      <c r="X943" s="1" t="str">
        <f>HLOOKUP(K943,Master!$F$3:$J$4,2,1)</f>
        <v>Ok</v>
      </c>
      <c r="Y943" s="1" t="s">
        <v>737</v>
      </c>
      <c r="Z943" s="1" t="s">
        <v>4</v>
      </c>
      <c r="AA943" s="1">
        <f>SEARCH("(",Sheet7!A943,1)</f>
        <v>10</v>
      </c>
      <c r="AB943" s="1">
        <f>SEARCH(")",Sheet7!A943,1)</f>
        <v>16</v>
      </c>
      <c r="AC943" s="1" t="str">
        <f>MID(Sheet7!A943,SEARCH("(",Sheet7!A943,1)+1,SEARCH(")",Sheet7!A943,1)-SEARCH("(",Sheet7!A943,1)-1)</f>
        <v>India</v>
      </c>
      <c r="AD943" s="1">
        <f>SEARCH(" ",Sheet7!A943,1)</f>
        <v>3</v>
      </c>
      <c r="AE943" s="1" t="str">
        <f>LEFT(Sheet7!A943,SEARCH(" ",Sheet7!A943,1)-1)</f>
        <v>MS</v>
      </c>
      <c r="AF943" s="1" t="str">
        <f>MID(Sheet7!A943,SEARCH(" ",Sheet7!A943,1)+1,SEARCH("(",Sheet7!A943,1)-SEARCH(" ",Sheet7!A943,1)-2)</f>
        <v>Dhoni</v>
      </c>
      <c r="AG943" s="1">
        <f t="shared" si="168"/>
        <v>5</v>
      </c>
      <c r="AH943" s="1" t="str">
        <f t="shared" si="169"/>
        <v>DHONI</v>
      </c>
      <c r="AI943" s="1" t="e">
        <f t="shared" si="163"/>
        <v>#N/A</v>
      </c>
    </row>
    <row r="944" spans="1:35" x14ac:dyDescent="0.3">
      <c r="A944" s="1">
        <v>943</v>
      </c>
      <c r="B944" s="2">
        <v>39624</v>
      </c>
      <c r="C944" t="s">
        <v>135</v>
      </c>
      <c r="D944" s="1">
        <v>101</v>
      </c>
      <c r="E944" s="1" t="s">
        <v>432</v>
      </c>
      <c r="F944" s="1">
        <v>80</v>
      </c>
      <c r="H944" s="1">
        <v>68</v>
      </c>
      <c r="I944" s="1">
        <v>7</v>
      </c>
      <c r="J944" s="1">
        <v>5</v>
      </c>
      <c r="K944" s="1">
        <v>148.52000000000001</v>
      </c>
      <c r="L944" s="1">
        <v>1</v>
      </c>
      <c r="M944" s="1" t="s">
        <v>440</v>
      </c>
      <c r="N944" s="1" t="s">
        <v>23</v>
      </c>
      <c r="O944" s="1">
        <f t="shared" si="159"/>
        <v>25</v>
      </c>
      <c r="P944" s="1">
        <f t="shared" si="160"/>
        <v>6</v>
      </c>
      <c r="Q944" s="1">
        <f t="shared" si="161"/>
        <v>2008</v>
      </c>
      <c r="R944" s="1">
        <f t="shared" si="162"/>
        <v>4</v>
      </c>
      <c r="S944" s="1" t="str">
        <f t="shared" si="164"/>
        <v>Ok</v>
      </c>
      <c r="T944" s="1" t="str">
        <f t="shared" si="165"/>
        <v>Ok</v>
      </c>
      <c r="U944" s="1" t="b">
        <f t="shared" si="166"/>
        <v>0</v>
      </c>
      <c r="V944" s="1">
        <f t="shared" si="167"/>
        <v>0</v>
      </c>
      <c r="W944" s="1" t="str">
        <f>VLOOKUP(K944,Master!$G$8:$H$12,2,1)</f>
        <v>Ok</v>
      </c>
      <c r="X944" s="1" t="str">
        <f>HLOOKUP(K944,Master!$F$3:$J$4,2,1)</f>
        <v>Ok</v>
      </c>
      <c r="Y944" s="1" t="s">
        <v>779</v>
      </c>
      <c r="Z944" s="1" t="s">
        <v>4</v>
      </c>
      <c r="AA944" s="1">
        <f>SEARCH("(",Sheet7!A944,1)</f>
        <v>10</v>
      </c>
      <c r="AB944" s="1">
        <f>SEARCH(")",Sheet7!A944,1)</f>
        <v>16</v>
      </c>
      <c r="AC944" s="1" t="str">
        <f>MID(Sheet7!A944,SEARCH("(",Sheet7!A944,1)+1,SEARCH(")",Sheet7!A944,1)-SEARCH("(",Sheet7!A944,1)-1)</f>
        <v>India</v>
      </c>
      <c r="AD944" s="1">
        <f>SEARCH(" ",Sheet7!A944,1)</f>
        <v>3</v>
      </c>
      <c r="AE944" s="1" t="str">
        <f>LEFT(Sheet7!A944,SEARCH(" ",Sheet7!A944,1)-1)</f>
        <v>SK</v>
      </c>
      <c r="AF944" s="1" t="str">
        <f>MID(Sheet7!A944,SEARCH(" ",Sheet7!A944,1)+1,SEARCH("(",Sheet7!A944,1)-SEARCH(" ",Sheet7!A944,1)-2)</f>
        <v>Raina</v>
      </c>
      <c r="AG944" s="1">
        <f t="shared" si="168"/>
        <v>5</v>
      </c>
      <c r="AH944" s="1" t="str">
        <f t="shared" si="169"/>
        <v>RAINA</v>
      </c>
      <c r="AI944" s="1" t="e">
        <f t="shared" si="163"/>
        <v>#N/A</v>
      </c>
    </row>
    <row r="945" spans="1:35" x14ac:dyDescent="0.3">
      <c r="A945" s="1">
        <v>944</v>
      </c>
      <c r="B945" s="2">
        <v>39624</v>
      </c>
      <c r="C945" t="s">
        <v>260</v>
      </c>
      <c r="D945" s="1">
        <v>101</v>
      </c>
      <c r="E945" s="1" t="s">
        <v>432</v>
      </c>
      <c r="F945" s="1">
        <v>133</v>
      </c>
      <c r="H945" s="1">
        <v>91</v>
      </c>
      <c r="I945" s="1">
        <v>16</v>
      </c>
      <c r="J945" s="1">
        <v>0</v>
      </c>
      <c r="K945" s="1">
        <v>110.98</v>
      </c>
      <c r="L945" s="1">
        <v>1</v>
      </c>
      <c r="M945" s="1" t="s">
        <v>47</v>
      </c>
      <c r="N945" s="1" t="s">
        <v>209</v>
      </c>
      <c r="O945" s="1">
        <f t="shared" si="159"/>
        <v>25</v>
      </c>
      <c r="P945" s="1">
        <f t="shared" si="160"/>
        <v>6</v>
      </c>
      <c r="Q945" s="1">
        <f t="shared" si="161"/>
        <v>2008</v>
      </c>
      <c r="R945" s="1">
        <f t="shared" si="162"/>
        <v>4</v>
      </c>
      <c r="S945" s="1" t="str">
        <f t="shared" si="164"/>
        <v>Ok</v>
      </c>
      <c r="T945" s="1" t="str">
        <f t="shared" si="165"/>
        <v>Ok</v>
      </c>
      <c r="U945" s="1" t="b">
        <f t="shared" si="166"/>
        <v>0</v>
      </c>
      <c r="V945" s="1">
        <f t="shared" si="167"/>
        <v>0</v>
      </c>
      <c r="W945" s="1" t="str">
        <f>VLOOKUP(K945,Master!$G$8:$H$12,2,1)</f>
        <v>Ok</v>
      </c>
      <c r="X945" s="1" t="str">
        <f>HLOOKUP(K945,Master!$F$3:$J$4,2,1)</f>
        <v>Ok</v>
      </c>
      <c r="Y945" s="1" t="s">
        <v>720</v>
      </c>
      <c r="Z945" s="1" t="s">
        <v>835</v>
      </c>
      <c r="AA945" s="1">
        <f>SEARCH("(",Sheet7!A945,1)</f>
        <v>15</v>
      </c>
      <c r="AB945" s="1">
        <f>SEARCH(")",Sheet7!A945,1)</f>
        <v>18</v>
      </c>
      <c r="AC945" s="1" t="str">
        <f>MID(Sheet7!A945,SEARCH("(",Sheet7!A945,1)+1,SEARCH(")",Sheet7!A945,1)-SEARCH("(",Sheet7!A945,1)-1)</f>
        <v>SL</v>
      </c>
      <c r="AD945" s="1">
        <f>SEARCH(" ",Sheet7!A945,1)</f>
        <v>3</v>
      </c>
      <c r="AE945" s="1" t="str">
        <f>LEFT(Sheet7!A945,SEARCH(" ",Sheet7!A945,1)-1)</f>
        <v>KC</v>
      </c>
      <c r="AF945" s="1" t="str">
        <f>MID(Sheet7!A945,SEARCH(" ",Sheet7!A945,1)+1,SEARCH("(",Sheet7!A945,1)-SEARCH(" ",Sheet7!A945,1)-2)</f>
        <v>Sangakkara</v>
      </c>
      <c r="AG945" s="1">
        <f t="shared" si="168"/>
        <v>10</v>
      </c>
      <c r="AH945" s="1" t="str">
        <f t="shared" si="169"/>
        <v>SANGAKKARA</v>
      </c>
      <c r="AI945" s="1" t="str">
        <f t="shared" si="163"/>
        <v>KC Sangakkara belongs to Sri Lanka</v>
      </c>
    </row>
    <row r="946" spans="1:35" x14ac:dyDescent="0.3">
      <c r="A946" s="1">
        <v>945</v>
      </c>
      <c r="B946" s="2">
        <v>39625</v>
      </c>
      <c r="C946" t="s">
        <v>94</v>
      </c>
      <c r="D946" s="1">
        <v>125</v>
      </c>
      <c r="E946" s="1" t="s">
        <v>430</v>
      </c>
      <c r="F946" s="1">
        <v>185</v>
      </c>
      <c r="H946" s="1">
        <v>119</v>
      </c>
      <c r="I946" s="1">
        <v>16</v>
      </c>
      <c r="J946" s="1">
        <v>1</v>
      </c>
      <c r="K946" s="1">
        <v>105.04</v>
      </c>
      <c r="L946" s="1">
        <v>1</v>
      </c>
      <c r="M946" s="1" t="s">
        <v>4</v>
      </c>
      <c r="N946" s="1" t="s">
        <v>23</v>
      </c>
      <c r="O946" s="1">
        <f t="shared" si="159"/>
        <v>26</v>
      </c>
      <c r="P946" s="1">
        <f t="shared" si="160"/>
        <v>6</v>
      </c>
      <c r="Q946" s="1">
        <f t="shared" si="161"/>
        <v>2008</v>
      </c>
      <c r="R946" s="1">
        <f t="shared" si="162"/>
        <v>5</v>
      </c>
      <c r="S946" s="1" t="str">
        <f t="shared" si="164"/>
        <v>Ok</v>
      </c>
      <c r="T946" s="1" t="str">
        <f t="shared" si="165"/>
        <v>Ok</v>
      </c>
      <c r="U946" s="1" t="b">
        <f t="shared" si="166"/>
        <v>0</v>
      </c>
      <c r="V946" s="1">
        <f t="shared" si="167"/>
        <v>0</v>
      </c>
      <c r="W946" s="1" t="str">
        <f>VLOOKUP(K946,Master!$G$8:$H$12,2,1)</f>
        <v>Ok</v>
      </c>
      <c r="X946" s="1" t="str">
        <f>HLOOKUP(K946,Master!$F$3:$J$4,2,1)</f>
        <v>Ok</v>
      </c>
      <c r="Y946" s="1" t="s">
        <v>706</v>
      </c>
      <c r="Z946" s="1" t="s">
        <v>833</v>
      </c>
      <c r="AA946" s="1">
        <f>SEARCH("(",Sheet7!A946,1)</f>
        <v>14</v>
      </c>
      <c r="AB946" s="1">
        <f>SEARCH(")",Sheet7!A946,1)</f>
        <v>18</v>
      </c>
      <c r="AC946" s="1" t="str">
        <f>MID(Sheet7!A946,SEARCH("(",Sheet7!A946,1)+1,SEARCH(")",Sheet7!A946,1)-SEARCH("(",Sheet7!A946,1)-1)</f>
        <v>Pak</v>
      </c>
      <c r="AD946" s="1">
        <f>SEARCH(" ",Sheet7!A946,1)</f>
        <v>7</v>
      </c>
      <c r="AE946" s="1" t="str">
        <f>LEFT(Sheet7!A946,SEARCH(" ",Sheet7!A946,1)-1)</f>
        <v>Shoaib</v>
      </c>
      <c r="AF946" s="1" t="str">
        <f>MID(Sheet7!A946,SEARCH(" ",Sheet7!A946,1)+1,SEARCH("(",Sheet7!A946,1)-SEARCH(" ",Sheet7!A946,1)-2)</f>
        <v>Malik</v>
      </c>
      <c r="AG946" s="1">
        <f t="shared" si="168"/>
        <v>5</v>
      </c>
      <c r="AH946" s="1" t="str">
        <f t="shared" si="169"/>
        <v>MALIK</v>
      </c>
      <c r="AI946" s="1" t="str">
        <f t="shared" si="163"/>
        <v>Shoaib Malik belongs to Pakistan</v>
      </c>
    </row>
    <row r="947" spans="1:35" x14ac:dyDescent="0.3">
      <c r="A947" s="1">
        <v>946</v>
      </c>
      <c r="B947" s="2">
        <v>39625</v>
      </c>
      <c r="C947" t="s">
        <v>213</v>
      </c>
      <c r="D947" s="1">
        <v>119</v>
      </c>
      <c r="E947" s="1" t="s">
        <v>432</v>
      </c>
      <c r="F947" s="1">
        <v>150</v>
      </c>
      <c r="H947" s="1">
        <v>95</v>
      </c>
      <c r="I947" s="1">
        <v>12</v>
      </c>
      <c r="J947" s="1">
        <v>5</v>
      </c>
      <c r="K947" s="1">
        <v>125.26</v>
      </c>
      <c r="L947" s="1">
        <v>2</v>
      </c>
      <c r="M947" s="1" t="s">
        <v>9</v>
      </c>
      <c r="N947" s="1" t="s">
        <v>23</v>
      </c>
      <c r="O947" s="1">
        <f t="shared" si="159"/>
        <v>26</v>
      </c>
      <c r="P947" s="1">
        <f t="shared" si="160"/>
        <v>6</v>
      </c>
      <c r="Q947" s="1">
        <f t="shared" si="161"/>
        <v>2008</v>
      </c>
      <c r="R947" s="1">
        <f t="shared" si="162"/>
        <v>5</v>
      </c>
      <c r="S947" s="1" t="str">
        <f t="shared" si="164"/>
        <v>Ok</v>
      </c>
      <c r="T947" s="1" t="str">
        <f t="shared" si="165"/>
        <v>Ok</v>
      </c>
      <c r="U947" s="1" t="b">
        <f t="shared" si="166"/>
        <v>0</v>
      </c>
      <c r="V947" s="1">
        <f t="shared" si="167"/>
        <v>0</v>
      </c>
      <c r="W947" s="1" t="str">
        <f>VLOOKUP(K947,Master!$G$8:$H$12,2,1)</f>
        <v>Ok</v>
      </c>
      <c r="X947" s="1" t="str">
        <f>HLOOKUP(K947,Master!$F$3:$J$4,2,1)</f>
        <v>Ok</v>
      </c>
      <c r="Y947" s="1" t="s">
        <v>702</v>
      </c>
      <c r="Z947" s="1" t="s">
        <v>4</v>
      </c>
      <c r="AA947" s="1">
        <f>SEARCH("(",Sheet7!A947,1)</f>
        <v>10</v>
      </c>
      <c r="AB947" s="1">
        <f>SEARCH(")",Sheet7!A947,1)</f>
        <v>16</v>
      </c>
      <c r="AC947" s="1" t="str">
        <f>MID(Sheet7!A947,SEARCH("(",Sheet7!A947,1)+1,SEARCH(")",Sheet7!A947,1)-SEARCH("(",Sheet7!A947,1)-1)</f>
        <v>India</v>
      </c>
      <c r="AD947" s="1">
        <f>SEARCH(" ",Sheet7!A947,1)</f>
        <v>2</v>
      </c>
      <c r="AE947" s="1" t="str">
        <f>LEFT(Sheet7!A947,SEARCH(" ",Sheet7!A947,1)-1)</f>
        <v>V</v>
      </c>
      <c r="AF947" s="1" t="str">
        <f>MID(Sheet7!A947,SEARCH(" ",Sheet7!A947,1)+1,SEARCH("(",Sheet7!A947,1)-SEARCH(" ",Sheet7!A947,1)-2)</f>
        <v>Sehwag</v>
      </c>
      <c r="AG947" s="1">
        <f t="shared" si="168"/>
        <v>6</v>
      </c>
      <c r="AH947" s="1" t="str">
        <f t="shared" si="169"/>
        <v>SEHWAG</v>
      </c>
      <c r="AI947" s="1" t="e">
        <f t="shared" si="163"/>
        <v>#N/A</v>
      </c>
    </row>
    <row r="948" spans="1:35" x14ac:dyDescent="0.3">
      <c r="A948" s="1">
        <v>947</v>
      </c>
      <c r="B948" s="2">
        <v>39627</v>
      </c>
      <c r="C948" t="s">
        <v>135</v>
      </c>
      <c r="D948" s="1">
        <v>116</v>
      </c>
      <c r="E948" s="1" t="s">
        <v>430</v>
      </c>
      <c r="F948" s="1">
        <v>144</v>
      </c>
      <c r="H948" s="1">
        <v>107</v>
      </c>
      <c r="I948" s="1">
        <v>11</v>
      </c>
      <c r="J948" s="1">
        <v>3</v>
      </c>
      <c r="K948" s="1">
        <v>108.41</v>
      </c>
      <c r="L948" s="1">
        <v>2</v>
      </c>
      <c r="M948" s="1" t="s">
        <v>47</v>
      </c>
      <c r="N948" s="1" t="s">
        <v>23</v>
      </c>
      <c r="O948" s="1">
        <f t="shared" si="159"/>
        <v>28</v>
      </c>
      <c r="P948" s="1">
        <f t="shared" si="160"/>
        <v>6</v>
      </c>
      <c r="Q948" s="1">
        <f t="shared" si="161"/>
        <v>2008</v>
      </c>
      <c r="R948" s="1">
        <f t="shared" si="162"/>
        <v>7</v>
      </c>
      <c r="S948" s="1" t="str">
        <f t="shared" si="164"/>
        <v>Ok</v>
      </c>
      <c r="T948" s="1" t="str">
        <f t="shared" si="165"/>
        <v>Ok</v>
      </c>
      <c r="U948" s="1" t="b">
        <f t="shared" si="166"/>
        <v>0</v>
      </c>
      <c r="V948" s="1">
        <f t="shared" si="167"/>
        <v>0</v>
      </c>
      <c r="W948" s="1" t="str">
        <f>VLOOKUP(K948,Master!$G$8:$H$12,2,1)</f>
        <v>Ok</v>
      </c>
      <c r="X948" s="1" t="str">
        <f>HLOOKUP(K948,Master!$F$3:$J$4,2,1)</f>
        <v>Ok</v>
      </c>
      <c r="Y948" s="1" t="s">
        <v>779</v>
      </c>
      <c r="Z948" s="1" t="s">
        <v>4</v>
      </c>
      <c r="AA948" s="1">
        <f>SEARCH("(",Sheet7!A948,1)</f>
        <v>10</v>
      </c>
      <c r="AB948" s="1">
        <f>SEARCH(")",Sheet7!A948,1)</f>
        <v>16</v>
      </c>
      <c r="AC948" s="1" t="str">
        <f>MID(Sheet7!A948,SEARCH("(",Sheet7!A948,1)+1,SEARCH(")",Sheet7!A948,1)-SEARCH("(",Sheet7!A948,1)-1)</f>
        <v>India</v>
      </c>
      <c r="AD948" s="1">
        <f>SEARCH(" ",Sheet7!A948,1)</f>
        <v>3</v>
      </c>
      <c r="AE948" s="1" t="str">
        <f>LEFT(Sheet7!A948,SEARCH(" ",Sheet7!A948,1)-1)</f>
        <v>SK</v>
      </c>
      <c r="AF948" s="1" t="str">
        <f>MID(Sheet7!A948,SEARCH(" ",Sheet7!A948,1)+1,SEARCH("(",Sheet7!A948,1)-SEARCH(" ",Sheet7!A948,1)-2)</f>
        <v>Raina</v>
      </c>
      <c r="AG948" s="1">
        <f t="shared" si="168"/>
        <v>5</v>
      </c>
      <c r="AH948" s="1" t="str">
        <f t="shared" si="169"/>
        <v>RAINA</v>
      </c>
      <c r="AI948" s="1" t="e">
        <f t="shared" si="163"/>
        <v>#N/A</v>
      </c>
    </row>
    <row r="949" spans="1:35" x14ac:dyDescent="0.3">
      <c r="A949" s="1">
        <v>948</v>
      </c>
      <c r="B949" s="2">
        <v>39627</v>
      </c>
      <c r="C949" t="s">
        <v>333</v>
      </c>
      <c r="D949" s="1">
        <v>115</v>
      </c>
      <c r="E949" s="1" t="s">
        <v>432</v>
      </c>
      <c r="F949" s="1">
        <v>97</v>
      </c>
      <c r="H949" s="1">
        <v>96</v>
      </c>
      <c r="I949" s="1">
        <v>10</v>
      </c>
      <c r="J949" s="1">
        <v>5</v>
      </c>
      <c r="K949" s="1">
        <v>119.79</v>
      </c>
      <c r="L949" s="1">
        <v>1</v>
      </c>
      <c r="M949" s="1" t="s">
        <v>4</v>
      </c>
      <c r="N949" s="1" t="s">
        <v>23</v>
      </c>
      <c r="O949" s="1">
        <f t="shared" si="159"/>
        <v>28</v>
      </c>
      <c r="P949" s="1">
        <f t="shared" si="160"/>
        <v>6</v>
      </c>
      <c r="Q949" s="1">
        <f t="shared" si="161"/>
        <v>2008</v>
      </c>
      <c r="R949" s="1">
        <f t="shared" si="162"/>
        <v>7</v>
      </c>
      <c r="S949" s="1" t="str">
        <f t="shared" si="164"/>
        <v>Ok</v>
      </c>
      <c r="T949" s="1" t="str">
        <f t="shared" si="165"/>
        <v>Ok</v>
      </c>
      <c r="U949" s="1" t="b">
        <f t="shared" si="166"/>
        <v>0</v>
      </c>
      <c r="V949" s="1">
        <f t="shared" si="167"/>
        <v>0</v>
      </c>
      <c r="W949" s="1" t="str">
        <f>VLOOKUP(K949,Master!$G$8:$H$12,2,1)</f>
        <v>Ok</v>
      </c>
      <c r="X949" s="1" t="str">
        <f>HLOOKUP(K949,Master!$F$3:$J$4,2,1)</f>
        <v>Ok</v>
      </c>
      <c r="Y949" s="1" t="s">
        <v>780</v>
      </c>
      <c r="Z949" s="1" t="s">
        <v>838</v>
      </c>
      <c r="AA949" s="1">
        <f>SEARCH("(",Sheet7!A949,1)</f>
        <v>13</v>
      </c>
      <c r="AB949" s="1">
        <f>SEARCH(")",Sheet7!A949,1)</f>
        <v>17</v>
      </c>
      <c r="AC949" s="1" t="str">
        <f>MID(Sheet7!A949,SEARCH("(",Sheet7!A949,1)+1,SEARCH(")",Sheet7!A949,1)-SEARCH("(",Sheet7!A949,1)-1)</f>
        <v>Ban</v>
      </c>
      <c r="AD949" s="1">
        <f>SEARCH(" ",Sheet7!A949,1)</f>
        <v>5</v>
      </c>
      <c r="AE949" s="1" t="str">
        <f>LEFT(Sheet7!A949,SEARCH(" ",Sheet7!A949,1)-1)</f>
        <v>Alok</v>
      </c>
      <c r="AF949" s="1" t="str">
        <f>MID(Sheet7!A949,SEARCH(" ",Sheet7!A949,1)+1,SEARCH("(",Sheet7!A949,1)-SEARCH(" ",Sheet7!A949,1)-2)</f>
        <v>Kapali</v>
      </c>
      <c r="AG949" s="1">
        <f t="shared" si="168"/>
        <v>6</v>
      </c>
      <c r="AH949" s="1" t="str">
        <f t="shared" si="169"/>
        <v>KAPALI</v>
      </c>
      <c r="AI949" s="1" t="e">
        <f t="shared" si="163"/>
        <v>#N/A</v>
      </c>
    </row>
    <row r="950" spans="1:35" x14ac:dyDescent="0.3">
      <c r="A950" s="1">
        <v>949</v>
      </c>
      <c r="B950" s="2">
        <v>39628</v>
      </c>
      <c r="C950" t="s">
        <v>113</v>
      </c>
      <c r="D950" s="1">
        <v>126</v>
      </c>
      <c r="E950" s="1" t="s">
        <v>432</v>
      </c>
      <c r="F950" s="1">
        <v>161</v>
      </c>
      <c r="H950" s="1">
        <v>122</v>
      </c>
      <c r="I950" s="1">
        <v>15</v>
      </c>
      <c r="J950" s="1">
        <v>2</v>
      </c>
      <c r="K950" s="1">
        <v>103.27</v>
      </c>
      <c r="L950" s="1">
        <v>2</v>
      </c>
      <c r="M950" s="1" t="s">
        <v>11</v>
      </c>
      <c r="N950" s="1" t="s">
        <v>207</v>
      </c>
      <c r="O950" s="1">
        <f t="shared" si="159"/>
        <v>29</v>
      </c>
      <c r="P950" s="1">
        <f t="shared" si="160"/>
        <v>6</v>
      </c>
      <c r="Q950" s="1">
        <f t="shared" si="161"/>
        <v>2008</v>
      </c>
      <c r="R950" s="1">
        <f t="shared" si="162"/>
        <v>1</v>
      </c>
      <c r="S950" s="1" t="str">
        <f t="shared" si="164"/>
        <v>Ok</v>
      </c>
      <c r="T950" s="1" t="str">
        <f t="shared" si="165"/>
        <v>Ok</v>
      </c>
      <c r="U950" s="1" t="b">
        <f t="shared" si="166"/>
        <v>0</v>
      </c>
      <c r="V950" s="1">
        <f t="shared" si="167"/>
        <v>0</v>
      </c>
      <c r="W950" s="1" t="str">
        <f>VLOOKUP(K950,Master!$G$8:$H$12,2,1)</f>
        <v>Ok</v>
      </c>
      <c r="X950" s="1" t="str">
        <f>HLOOKUP(K950,Master!$F$3:$J$4,2,1)</f>
        <v>Ok</v>
      </c>
      <c r="Y950" s="1" t="s">
        <v>781</v>
      </c>
      <c r="Z950" s="1" t="s">
        <v>834</v>
      </c>
      <c r="AA950" s="1">
        <f>SEARCH("(",Sheet7!A950,1)</f>
        <v>11</v>
      </c>
      <c r="AB950" s="1">
        <f>SEARCH(")",Sheet7!A950,1)</f>
        <v>15</v>
      </c>
      <c r="AC950" s="1" t="str">
        <f>MID(Sheet7!A950,SEARCH("(",Sheet7!A950,1)+1,SEARCH(")",Sheet7!A950,1)-SEARCH("(",Sheet7!A950,1)-1)</f>
        <v>Aus</v>
      </c>
      <c r="AD950" s="1">
        <f>SEARCH(" ",Sheet7!A950,1)</f>
        <v>3</v>
      </c>
      <c r="AE950" s="1" t="str">
        <f>LEFT(Sheet7!A950,SEARCH(" ",Sheet7!A950,1)-1)</f>
        <v>SR</v>
      </c>
      <c r="AF950" s="1" t="str">
        <f>MID(Sheet7!A950,SEARCH(" ",Sheet7!A950,1)+1,SEARCH("(",Sheet7!A950,1)-SEARCH(" ",Sheet7!A950,1)-2)</f>
        <v>Watson</v>
      </c>
      <c r="AG950" s="1">
        <f t="shared" si="168"/>
        <v>6</v>
      </c>
      <c r="AH950" s="1" t="str">
        <f t="shared" si="169"/>
        <v>WATSON</v>
      </c>
      <c r="AI950" s="1" t="str">
        <f t="shared" si="163"/>
        <v>SR Watson belongs to Australia</v>
      </c>
    </row>
    <row r="951" spans="1:35" x14ac:dyDescent="0.3">
      <c r="A951" s="1">
        <v>950</v>
      </c>
      <c r="B951" s="2">
        <v>39628</v>
      </c>
      <c r="C951" t="s">
        <v>260</v>
      </c>
      <c r="D951" s="1">
        <v>112</v>
      </c>
      <c r="E951" s="1" t="s">
        <v>432</v>
      </c>
      <c r="F951" s="1">
        <v>202</v>
      </c>
      <c r="H951" s="1">
        <v>110</v>
      </c>
      <c r="I951" s="1">
        <v>10</v>
      </c>
      <c r="J951" s="1">
        <v>1</v>
      </c>
      <c r="K951" s="1">
        <v>101.81</v>
      </c>
      <c r="L951" s="1">
        <v>1</v>
      </c>
      <c r="M951" s="1" t="s">
        <v>9</v>
      </c>
      <c r="N951" s="1" t="s">
        <v>23</v>
      </c>
      <c r="O951" s="1">
        <f t="shared" si="159"/>
        <v>29</v>
      </c>
      <c r="P951" s="1">
        <f t="shared" si="160"/>
        <v>6</v>
      </c>
      <c r="Q951" s="1">
        <f t="shared" si="161"/>
        <v>2008</v>
      </c>
      <c r="R951" s="1">
        <f t="shared" si="162"/>
        <v>1</v>
      </c>
      <c r="S951" s="1" t="str">
        <f t="shared" si="164"/>
        <v>Ok</v>
      </c>
      <c r="T951" s="1" t="str">
        <f t="shared" si="165"/>
        <v>Ok</v>
      </c>
      <c r="U951" s="1" t="b">
        <f t="shared" si="166"/>
        <v>0</v>
      </c>
      <c r="V951" s="1">
        <f t="shared" si="167"/>
        <v>0</v>
      </c>
      <c r="W951" s="1" t="str">
        <f>VLOOKUP(K951,Master!$G$8:$H$12,2,1)</f>
        <v>Ok</v>
      </c>
      <c r="X951" s="1" t="str">
        <f>HLOOKUP(K951,Master!$F$3:$J$4,2,1)</f>
        <v>Ok</v>
      </c>
      <c r="Y951" s="1" t="s">
        <v>720</v>
      </c>
      <c r="Z951" s="1" t="s">
        <v>835</v>
      </c>
      <c r="AA951" s="1">
        <f>SEARCH("(",Sheet7!A951,1)</f>
        <v>15</v>
      </c>
      <c r="AB951" s="1">
        <f>SEARCH(")",Sheet7!A951,1)</f>
        <v>18</v>
      </c>
      <c r="AC951" s="1" t="str">
        <f>MID(Sheet7!A951,SEARCH("(",Sheet7!A951,1)+1,SEARCH(")",Sheet7!A951,1)-SEARCH("(",Sheet7!A951,1)-1)</f>
        <v>SL</v>
      </c>
      <c r="AD951" s="1">
        <f>SEARCH(" ",Sheet7!A951,1)</f>
        <v>3</v>
      </c>
      <c r="AE951" s="1" t="str">
        <f>LEFT(Sheet7!A951,SEARCH(" ",Sheet7!A951,1)-1)</f>
        <v>KC</v>
      </c>
      <c r="AF951" s="1" t="str">
        <f>MID(Sheet7!A951,SEARCH(" ",Sheet7!A951,1)+1,SEARCH("(",Sheet7!A951,1)-SEARCH(" ",Sheet7!A951,1)-2)</f>
        <v>Sangakkara</v>
      </c>
      <c r="AG951" s="1">
        <f t="shared" si="168"/>
        <v>10</v>
      </c>
      <c r="AH951" s="1" t="str">
        <f t="shared" si="169"/>
        <v>SANGAKKARA</v>
      </c>
      <c r="AI951" s="1" t="str">
        <f t="shared" si="163"/>
        <v>KC Sangakkara belongs to Sri Lanka</v>
      </c>
    </row>
    <row r="952" spans="1:35" x14ac:dyDescent="0.3">
      <c r="A952" s="1">
        <v>951</v>
      </c>
      <c r="B952" s="2">
        <v>39629</v>
      </c>
      <c r="C952" t="s">
        <v>216</v>
      </c>
      <c r="D952" s="1">
        <v>130</v>
      </c>
      <c r="E952" s="1" t="s">
        <v>432</v>
      </c>
      <c r="F952" s="1">
        <v>119</v>
      </c>
      <c r="H952" s="1">
        <v>88</v>
      </c>
      <c r="I952" s="1">
        <v>16</v>
      </c>
      <c r="J952" s="1">
        <v>6</v>
      </c>
      <c r="K952" s="1">
        <v>147.72</v>
      </c>
      <c r="L952" s="1">
        <v>1</v>
      </c>
      <c r="M952" s="1" t="s">
        <v>47</v>
      </c>
      <c r="N952" s="1" t="s">
        <v>23</v>
      </c>
      <c r="O952" s="1">
        <f t="shared" si="159"/>
        <v>30</v>
      </c>
      <c r="P952" s="1">
        <f t="shared" si="160"/>
        <v>6</v>
      </c>
      <c r="Q952" s="1">
        <f t="shared" si="161"/>
        <v>2008</v>
      </c>
      <c r="R952" s="1">
        <f t="shared" si="162"/>
        <v>2</v>
      </c>
      <c r="S952" s="1" t="str">
        <f t="shared" si="164"/>
        <v>Ok</v>
      </c>
      <c r="T952" s="1" t="str">
        <f t="shared" si="165"/>
        <v>Ok</v>
      </c>
      <c r="U952" s="1" t="b">
        <f t="shared" si="166"/>
        <v>0</v>
      </c>
      <c r="V952" s="1">
        <f t="shared" si="167"/>
        <v>0</v>
      </c>
      <c r="W952" s="1" t="str">
        <f>VLOOKUP(K952,Master!$G$8:$H$12,2,1)</f>
        <v>Ok</v>
      </c>
      <c r="X952" s="1" t="str">
        <f>HLOOKUP(K952,Master!$F$3:$J$4,2,1)</f>
        <v>Ok</v>
      </c>
      <c r="Y952" s="1" t="s">
        <v>640</v>
      </c>
      <c r="Z952" s="1" t="s">
        <v>835</v>
      </c>
      <c r="AA952" s="1">
        <f>SEARCH("(",Sheet7!A952,1)</f>
        <v>15</v>
      </c>
      <c r="AB952" s="1">
        <f>SEARCH(")",Sheet7!A952,1)</f>
        <v>18</v>
      </c>
      <c r="AC952" s="1" t="str">
        <f>MID(Sheet7!A952,SEARCH("(",Sheet7!A952,1)+1,SEARCH(")",Sheet7!A952,1)-SEARCH("(",Sheet7!A952,1)-1)</f>
        <v>SL</v>
      </c>
      <c r="AD952" s="1">
        <f>SEARCH(" ",Sheet7!A952,1)</f>
        <v>3</v>
      </c>
      <c r="AE952" s="1" t="str">
        <f>LEFT(Sheet7!A952,SEARCH(" ",Sheet7!A952,1)-1)</f>
        <v>ST</v>
      </c>
      <c r="AF952" s="1" t="str">
        <f>MID(Sheet7!A952,SEARCH(" ",Sheet7!A952,1)+1,SEARCH("(",Sheet7!A952,1)-SEARCH(" ",Sheet7!A952,1)-2)</f>
        <v>Jayasuriya</v>
      </c>
      <c r="AG952" s="1">
        <f t="shared" si="168"/>
        <v>10</v>
      </c>
      <c r="AH952" s="1" t="str">
        <f t="shared" si="169"/>
        <v>JAYASURIYA</v>
      </c>
      <c r="AI952" s="1" t="str">
        <f t="shared" si="163"/>
        <v>ST Jayasuriya belongs to Sri Lanka</v>
      </c>
    </row>
    <row r="953" spans="1:35" x14ac:dyDescent="0.3">
      <c r="A953" s="1">
        <v>952</v>
      </c>
      <c r="B953" s="2">
        <v>39629</v>
      </c>
      <c r="C953" t="s">
        <v>260</v>
      </c>
      <c r="D953" s="1">
        <v>121</v>
      </c>
      <c r="E953" s="1" t="s">
        <v>432</v>
      </c>
      <c r="F953" s="1">
        <v>193</v>
      </c>
      <c r="H953" s="1">
        <v>128</v>
      </c>
      <c r="I953" s="1">
        <v>16</v>
      </c>
      <c r="J953" s="1">
        <v>1</v>
      </c>
      <c r="K953" s="1">
        <v>94.53</v>
      </c>
      <c r="L953" s="1">
        <v>1</v>
      </c>
      <c r="M953" s="1" t="s">
        <v>47</v>
      </c>
      <c r="N953" s="1" t="s">
        <v>23</v>
      </c>
      <c r="O953" s="1">
        <f t="shared" si="159"/>
        <v>30</v>
      </c>
      <c r="P953" s="1">
        <f t="shared" si="160"/>
        <v>6</v>
      </c>
      <c r="Q953" s="1">
        <f t="shared" si="161"/>
        <v>2008</v>
      </c>
      <c r="R953" s="1">
        <f t="shared" si="162"/>
        <v>2</v>
      </c>
      <c r="S953" s="1" t="str">
        <f t="shared" si="164"/>
        <v>Slow</v>
      </c>
      <c r="T953" s="1" t="str">
        <f t="shared" si="165"/>
        <v>Ok</v>
      </c>
      <c r="U953" s="1" t="b">
        <f t="shared" si="166"/>
        <v>0</v>
      </c>
      <c r="V953" s="1">
        <f t="shared" si="167"/>
        <v>0</v>
      </c>
      <c r="W953" s="1" t="str">
        <f>VLOOKUP(K953,Master!$G$8:$H$12,2,1)</f>
        <v>Slow</v>
      </c>
      <c r="X953" s="1" t="str">
        <f>HLOOKUP(K953,Master!$F$3:$J$4,2,1)</f>
        <v>Slow</v>
      </c>
      <c r="Y953" s="1" t="s">
        <v>720</v>
      </c>
      <c r="Z953" s="1" t="s">
        <v>835</v>
      </c>
      <c r="AA953" s="1">
        <f>SEARCH("(",Sheet7!A953,1)</f>
        <v>15</v>
      </c>
      <c r="AB953" s="1">
        <f>SEARCH(")",Sheet7!A953,1)</f>
        <v>18</v>
      </c>
      <c r="AC953" s="1" t="str">
        <f>MID(Sheet7!A953,SEARCH("(",Sheet7!A953,1)+1,SEARCH(")",Sheet7!A953,1)-SEARCH("(",Sheet7!A953,1)-1)</f>
        <v>SL</v>
      </c>
      <c r="AD953" s="1">
        <f>SEARCH(" ",Sheet7!A953,1)</f>
        <v>3</v>
      </c>
      <c r="AE953" s="1" t="str">
        <f>LEFT(Sheet7!A953,SEARCH(" ",Sheet7!A953,1)-1)</f>
        <v>KC</v>
      </c>
      <c r="AF953" s="1" t="str">
        <f>MID(Sheet7!A953,SEARCH(" ",Sheet7!A953,1)+1,SEARCH("(",Sheet7!A953,1)-SEARCH(" ",Sheet7!A953,1)-2)</f>
        <v>Sangakkara</v>
      </c>
      <c r="AG953" s="1">
        <f t="shared" si="168"/>
        <v>10</v>
      </c>
      <c r="AH953" s="1" t="str">
        <f t="shared" si="169"/>
        <v>SANGAKKARA</v>
      </c>
      <c r="AI953" s="1" t="str">
        <f t="shared" si="163"/>
        <v>KC Sangakkara belongs to Sri Lanka</v>
      </c>
    </row>
    <row r="954" spans="1:35" x14ac:dyDescent="0.3">
      <c r="A954" s="1">
        <v>953</v>
      </c>
      <c r="B954" s="2">
        <v>39630</v>
      </c>
      <c r="C954" t="s">
        <v>114</v>
      </c>
      <c r="D954" s="1">
        <v>166</v>
      </c>
      <c r="E954" s="1" t="s">
        <v>432</v>
      </c>
      <c r="F954" s="1" t="s">
        <v>214</v>
      </c>
      <c r="H954" s="1">
        <v>135</v>
      </c>
      <c r="I954" s="1">
        <v>12</v>
      </c>
      <c r="J954" s="1">
        <v>10</v>
      </c>
      <c r="K954" s="1">
        <v>122.96</v>
      </c>
      <c r="L954" s="1">
        <v>1</v>
      </c>
      <c r="M954" s="2" t="s">
        <v>25</v>
      </c>
      <c r="N954" s="1" t="s">
        <v>35</v>
      </c>
      <c r="O954" s="1">
        <f t="shared" si="159"/>
        <v>1</v>
      </c>
      <c r="P954" s="1">
        <f t="shared" si="160"/>
        <v>7</v>
      </c>
      <c r="Q954" s="1">
        <f t="shared" si="161"/>
        <v>2008</v>
      </c>
      <c r="R954" s="1">
        <f t="shared" si="162"/>
        <v>3</v>
      </c>
      <c r="S954" s="1" t="str">
        <f t="shared" si="164"/>
        <v>Ok</v>
      </c>
      <c r="T954" s="1" t="str">
        <f t="shared" si="165"/>
        <v>Ok</v>
      </c>
      <c r="U954" s="1" t="b">
        <f t="shared" si="166"/>
        <v>1</v>
      </c>
      <c r="V954" s="1">
        <f t="shared" si="167"/>
        <v>1</v>
      </c>
      <c r="W954" s="1" t="str">
        <f>VLOOKUP(K954,Master!$G$8:$H$12,2,1)</f>
        <v>Ok</v>
      </c>
      <c r="X954" s="1" t="str">
        <f>HLOOKUP(K954,Master!$F$3:$J$4,2,1)</f>
        <v>Ok</v>
      </c>
      <c r="Y954" s="1" t="s">
        <v>782</v>
      </c>
      <c r="Z954" s="1" t="s">
        <v>832</v>
      </c>
      <c r="AA954" s="1">
        <f>SEARCH("(",Sheet7!A954,1)</f>
        <v>13</v>
      </c>
      <c r="AB954" s="1">
        <f>SEARCH(")",Sheet7!A954,1)</f>
        <v>16</v>
      </c>
      <c r="AC954" s="1" t="str">
        <f>MID(Sheet7!A954,SEARCH("(",Sheet7!A954,1)+1,SEARCH(")",Sheet7!A954,1)-SEARCH("(",Sheet7!A954,1)-1)</f>
        <v>NZ</v>
      </c>
      <c r="AD954" s="1">
        <f>SEARCH(" ",Sheet7!A954,1)</f>
        <v>3</v>
      </c>
      <c r="AE954" s="1" t="str">
        <f>LEFT(Sheet7!A954,SEARCH(" ",Sheet7!A954,1)-1)</f>
        <v>BB</v>
      </c>
      <c r="AF954" s="1" t="str">
        <f>MID(Sheet7!A954,SEARCH(" ",Sheet7!A954,1)+1,SEARCH("(",Sheet7!A954,1)-SEARCH(" ",Sheet7!A954,1)-2)</f>
        <v>McCullum</v>
      </c>
      <c r="AG954" s="1">
        <f t="shared" si="168"/>
        <v>8</v>
      </c>
      <c r="AH954" s="1" t="str">
        <f t="shared" si="169"/>
        <v>MCCULLUM</v>
      </c>
      <c r="AI954" s="1" t="str">
        <f t="shared" si="163"/>
        <v>BB McCullum belongs to New Zealand</v>
      </c>
    </row>
    <row r="955" spans="1:35" x14ac:dyDescent="0.3">
      <c r="A955" s="1">
        <v>954</v>
      </c>
      <c r="B955" s="2">
        <v>39630</v>
      </c>
      <c r="C955" t="s">
        <v>226</v>
      </c>
      <c r="D955" s="1">
        <v>161</v>
      </c>
      <c r="E955" s="1" t="s">
        <v>432</v>
      </c>
      <c r="F955" s="1" t="s">
        <v>214</v>
      </c>
      <c r="H955" s="1">
        <v>141</v>
      </c>
      <c r="I955" s="1">
        <v>11</v>
      </c>
      <c r="J955" s="1">
        <v>4</v>
      </c>
      <c r="K955" s="1">
        <v>114.18</v>
      </c>
      <c r="L955" s="1">
        <v>1</v>
      </c>
      <c r="M955" s="2" t="s">
        <v>25</v>
      </c>
      <c r="N955" s="1" t="s">
        <v>35</v>
      </c>
      <c r="O955" s="1">
        <f t="shared" si="159"/>
        <v>1</v>
      </c>
      <c r="P955" s="1">
        <f t="shared" si="160"/>
        <v>7</v>
      </c>
      <c r="Q955" s="1">
        <f t="shared" si="161"/>
        <v>2008</v>
      </c>
      <c r="R955" s="1">
        <f t="shared" si="162"/>
        <v>3</v>
      </c>
      <c r="S955" s="1" t="str">
        <f t="shared" si="164"/>
        <v>Ok</v>
      </c>
      <c r="T955" s="1" t="str">
        <f t="shared" si="165"/>
        <v>Ok</v>
      </c>
      <c r="U955" s="1" t="b">
        <f t="shared" si="166"/>
        <v>0</v>
      </c>
      <c r="V955" s="1">
        <f t="shared" si="167"/>
        <v>0</v>
      </c>
      <c r="W955" s="1" t="str">
        <f>VLOOKUP(K955,Master!$G$8:$H$12,2,1)</f>
        <v>Ok</v>
      </c>
      <c r="X955" s="1" t="str">
        <f>HLOOKUP(K955,Master!$F$3:$J$4,2,1)</f>
        <v>Ok</v>
      </c>
      <c r="Y955" s="1" t="s">
        <v>783</v>
      </c>
      <c r="Z955" s="1" t="s">
        <v>832</v>
      </c>
      <c r="AA955" s="1">
        <f>SEARCH("(",Sheet7!A955,1)</f>
        <v>14</v>
      </c>
      <c r="AB955" s="1">
        <f>SEARCH(")",Sheet7!A955,1)</f>
        <v>17</v>
      </c>
      <c r="AC955" s="1" t="str">
        <f>MID(Sheet7!A955,SEARCH("(",Sheet7!A955,1)+1,SEARCH(")",Sheet7!A955,1)-SEARCH("(",Sheet7!A955,1)-1)</f>
        <v>NZ</v>
      </c>
      <c r="AD955" s="1">
        <f>SEARCH(" ",Sheet7!A955,1)</f>
        <v>4</v>
      </c>
      <c r="AE955" s="1" t="str">
        <f>LEFT(Sheet7!A955,SEARCH(" ",Sheet7!A955,1)-1)</f>
        <v>JAH</v>
      </c>
      <c r="AF955" s="1" t="str">
        <f>MID(Sheet7!A955,SEARCH(" ",Sheet7!A955,1)+1,SEARCH("(",Sheet7!A955,1)-SEARCH(" ",Sheet7!A955,1)-2)</f>
        <v>Marshall</v>
      </c>
      <c r="AG955" s="1">
        <f t="shared" si="168"/>
        <v>8</v>
      </c>
      <c r="AH955" s="1" t="str">
        <f t="shared" si="169"/>
        <v>MARSHALL</v>
      </c>
      <c r="AI955" s="1" t="str">
        <f t="shared" si="163"/>
        <v>JAH Marshall belongs to New Zealand</v>
      </c>
    </row>
    <row r="956" spans="1:35" x14ac:dyDescent="0.3">
      <c r="A956" s="1">
        <v>955</v>
      </c>
      <c r="B956" s="2">
        <v>39630</v>
      </c>
      <c r="C956" t="s">
        <v>274</v>
      </c>
      <c r="D956" s="1">
        <v>130</v>
      </c>
      <c r="E956" s="1" t="s">
        <v>432</v>
      </c>
      <c r="F956" s="1" t="s">
        <v>214</v>
      </c>
      <c r="H956" s="1">
        <v>125</v>
      </c>
      <c r="I956" s="1">
        <v>12</v>
      </c>
      <c r="J956" s="1">
        <v>2</v>
      </c>
      <c r="K956" s="1">
        <v>104</v>
      </c>
      <c r="L956" s="1">
        <v>1</v>
      </c>
      <c r="M956" s="1" t="s">
        <v>444</v>
      </c>
      <c r="N956" s="1" t="s">
        <v>43</v>
      </c>
      <c r="O956" s="1">
        <f t="shared" si="159"/>
        <v>1</v>
      </c>
      <c r="P956" s="1">
        <f t="shared" si="160"/>
        <v>7</v>
      </c>
      <c r="Q956" s="1">
        <f t="shared" si="161"/>
        <v>2008</v>
      </c>
      <c r="R956" s="1">
        <f t="shared" si="162"/>
        <v>3</v>
      </c>
      <c r="S956" s="1" t="str">
        <f t="shared" si="164"/>
        <v>Ok</v>
      </c>
      <c r="T956" s="1" t="str">
        <f t="shared" si="165"/>
        <v>Ok</v>
      </c>
      <c r="U956" s="1" t="b">
        <f t="shared" si="166"/>
        <v>0</v>
      </c>
      <c r="V956" s="1">
        <f t="shared" si="167"/>
        <v>0</v>
      </c>
      <c r="W956" s="1" t="str">
        <f>VLOOKUP(K956,Master!$G$8:$H$12,2,1)</f>
        <v>Ok</v>
      </c>
      <c r="X956" s="1" t="str">
        <f>HLOOKUP(K956,Master!$F$3:$J$4,2,1)</f>
        <v>Ok</v>
      </c>
      <c r="Y956" s="1" t="s">
        <v>784</v>
      </c>
      <c r="Z956" s="1" t="s">
        <v>839</v>
      </c>
      <c r="AA956" s="1">
        <f>SEARCH("(",Sheet7!A956,1)</f>
        <v>10</v>
      </c>
      <c r="AB956" s="1">
        <f>SEARCH(")",Sheet7!A956,1)</f>
        <v>14</v>
      </c>
      <c r="AC956" s="1" t="str">
        <f>MID(Sheet7!A956,SEARCH("(",Sheet7!A956,1)+1,SEARCH(")",Sheet7!A956,1)-SEARCH("(",Sheet7!A956,1)-1)</f>
        <v>Can</v>
      </c>
      <c r="AD956" s="1">
        <f>SEARCH(" ",Sheet7!A956,1)</f>
        <v>3</v>
      </c>
      <c r="AE956" s="1" t="str">
        <f>LEFT(Sheet7!A956,SEARCH(" ",Sheet7!A956,1)-1)</f>
        <v>AM</v>
      </c>
      <c r="AF956" s="1" t="str">
        <f>MID(Sheet7!A956,SEARCH(" ",Sheet7!A956,1)+1,SEARCH("(",Sheet7!A956,1)-SEARCH(" ",Sheet7!A956,1)-2)</f>
        <v>Samad</v>
      </c>
      <c r="AG956" s="1">
        <f t="shared" si="168"/>
        <v>5</v>
      </c>
      <c r="AH956" s="1" t="str">
        <f t="shared" si="169"/>
        <v>SAMAD</v>
      </c>
      <c r="AI956" s="1" t="e">
        <f t="shared" si="163"/>
        <v>#N/A</v>
      </c>
    </row>
    <row r="957" spans="1:35" x14ac:dyDescent="0.3">
      <c r="A957" s="1">
        <v>956</v>
      </c>
      <c r="B957" s="2">
        <v>39631</v>
      </c>
      <c r="C957" t="s">
        <v>78</v>
      </c>
      <c r="D957" s="1">
        <v>123</v>
      </c>
      <c r="E957" s="1" t="s">
        <v>430</v>
      </c>
      <c r="F957" s="1">
        <v>169</v>
      </c>
      <c r="H957" s="1">
        <v>117</v>
      </c>
      <c r="I957" s="1">
        <v>11</v>
      </c>
      <c r="J957" s="1">
        <v>1</v>
      </c>
      <c r="K957" s="1">
        <v>105.12</v>
      </c>
      <c r="L957" s="1">
        <v>2</v>
      </c>
      <c r="M957" s="1" t="s">
        <v>4</v>
      </c>
      <c r="N957" s="1" t="s">
        <v>23</v>
      </c>
      <c r="O957" s="1">
        <f t="shared" si="159"/>
        <v>2</v>
      </c>
      <c r="P957" s="1">
        <f t="shared" si="160"/>
        <v>7</v>
      </c>
      <c r="Q957" s="1">
        <f t="shared" si="161"/>
        <v>2008</v>
      </c>
      <c r="R957" s="1">
        <f t="shared" si="162"/>
        <v>4</v>
      </c>
      <c r="S957" s="1" t="str">
        <f t="shared" si="164"/>
        <v>Ok</v>
      </c>
      <c r="T957" s="1" t="str">
        <f t="shared" si="165"/>
        <v>Ok</v>
      </c>
      <c r="U957" s="1" t="b">
        <f t="shared" si="166"/>
        <v>0</v>
      </c>
      <c r="V957" s="1">
        <f t="shared" si="167"/>
        <v>0</v>
      </c>
      <c r="W957" s="1" t="str">
        <f>VLOOKUP(K957,Master!$G$8:$H$12,2,1)</f>
        <v>Ok</v>
      </c>
      <c r="X957" s="1" t="str">
        <f>HLOOKUP(K957,Master!$F$3:$J$4,2,1)</f>
        <v>Ok</v>
      </c>
      <c r="Y957" s="1" t="s">
        <v>732</v>
      </c>
      <c r="Z957" s="1" t="s">
        <v>833</v>
      </c>
      <c r="AA957" s="1">
        <f>SEARCH("(",Sheet7!A957,1)</f>
        <v>13</v>
      </c>
      <c r="AB957" s="1">
        <f>SEARCH(")",Sheet7!A957,1)</f>
        <v>17</v>
      </c>
      <c r="AC957" s="1" t="str">
        <f>MID(Sheet7!A957,SEARCH("(",Sheet7!A957,1)+1,SEARCH(")",Sheet7!A957,1)-SEARCH("(",Sheet7!A957,1)-1)</f>
        <v>Pak</v>
      </c>
      <c r="AD957" s="1">
        <f>SEARCH(" ",Sheet7!A957,1)</f>
        <v>7</v>
      </c>
      <c r="AE957" s="1" t="str">
        <f>LEFT(Sheet7!A957,SEARCH(" ",Sheet7!A957,1)-1)</f>
        <v>Younis</v>
      </c>
      <c r="AF957" s="1" t="str">
        <f>MID(Sheet7!A957,SEARCH(" ",Sheet7!A957,1)+1,SEARCH("(",Sheet7!A957,1)-SEARCH(" ",Sheet7!A957,1)-2)</f>
        <v>Khan</v>
      </c>
      <c r="AG957" s="1">
        <f t="shared" si="168"/>
        <v>4</v>
      </c>
      <c r="AH957" s="1" t="str">
        <f t="shared" si="169"/>
        <v>KHAN</v>
      </c>
      <c r="AI957" s="1" t="str">
        <f t="shared" si="163"/>
        <v>Younis Khan belongs to Pakistan</v>
      </c>
    </row>
    <row r="958" spans="1:35" x14ac:dyDescent="0.3">
      <c r="A958" s="1">
        <v>957</v>
      </c>
      <c r="B958" s="2">
        <v>39631</v>
      </c>
      <c r="C958" t="s">
        <v>310</v>
      </c>
      <c r="D958" s="1">
        <v>115</v>
      </c>
      <c r="E958" s="1" t="s">
        <v>432</v>
      </c>
      <c r="F958" s="1">
        <v>164</v>
      </c>
      <c r="H958" s="1">
        <v>150</v>
      </c>
      <c r="I958" s="1">
        <v>13</v>
      </c>
      <c r="J958" s="1">
        <v>0</v>
      </c>
      <c r="K958" s="1">
        <v>76.66</v>
      </c>
      <c r="L958" s="1">
        <v>2</v>
      </c>
      <c r="M958" s="1" t="s">
        <v>25</v>
      </c>
      <c r="N958" s="1" t="s">
        <v>35</v>
      </c>
      <c r="O958" s="1">
        <f t="shared" si="159"/>
        <v>2</v>
      </c>
      <c r="P958" s="1">
        <f t="shared" si="160"/>
        <v>7</v>
      </c>
      <c r="Q958" s="1">
        <f t="shared" si="161"/>
        <v>2008</v>
      </c>
      <c r="R958" s="1">
        <f t="shared" si="162"/>
        <v>4</v>
      </c>
      <c r="S958" s="1" t="str">
        <f t="shared" si="164"/>
        <v>Slow</v>
      </c>
      <c r="T958" s="1" t="str">
        <f t="shared" si="165"/>
        <v>Ok</v>
      </c>
      <c r="U958" s="1" t="b">
        <f t="shared" si="166"/>
        <v>0</v>
      </c>
      <c r="V958" s="1">
        <f t="shared" si="167"/>
        <v>0</v>
      </c>
      <c r="W958" s="1" t="str">
        <f>VLOOKUP(K958,Master!$G$8:$H$12,2,1)</f>
        <v>Slow</v>
      </c>
      <c r="X958" s="1" t="str">
        <f>HLOOKUP(K958,Master!$F$3:$J$4,2,1)</f>
        <v>Slow</v>
      </c>
      <c r="Y958" s="1" t="s">
        <v>785</v>
      </c>
      <c r="Z958" s="1" t="s">
        <v>843</v>
      </c>
      <c r="AA958" s="1">
        <f>SEARCH("(",Sheet7!A958,1)</f>
        <v>13</v>
      </c>
      <c r="AB958" s="1">
        <f>SEARCH(")",Sheet7!A958,1)</f>
        <v>18</v>
      </c>
      <c r="AC958" s="1" t="str">
        <f>MID(Sheet7!A958,SEARCH("(",Sheet7!A958,1)+1,SEARCH(")",Sheet7!A958,1)-SEARCH("(",Sheet7!A958,1)-1)</f>
        <v>Scot</v>
      </c>
      <c r="AD958" s="1">
        <f>SEARCH(" ",Sheet7!A958,1)</f>
        <v>3</v>
      </c>
      <c r="AE958" s="1" t="str">
        <f>LEFT(Sheet7!A958,SEARCH(" ",Sheet7!A958,1)-1)</f>
        <v>GM</v>
      </c>
      <c r="AF958" s="1" t="str">
        <f>MID(Sheet7!A958,SEARCH(" ",Sheet7!A958,1)+1,SEARCH("(",Sheet7!A958,1)-SEARCH(" ",Sheet7!A958,1)-2)</f>
        <v>Hamilton</v>
      </c>
      <c r="AG958" s="1">
        <f t="shared" si="168"/>
        <v>8</v>
      </c>
      <c r="AH958" s="1" t="str">
        <f t="shared" si="169"/>
        <v>HAMILTON</v>
      </c>
      <c r="AI958" s="1" t="e">
        <f t="shared" si="163"/>
        <v>#N/A</v>
      </c>
    </row>
    <row r="959" spans="1:35" x14ac:dyDescent="0.3">
      <c r="A959" s="1">
        <v>958</v>
      </c>
      <c r="B959" s="2">
        <v>39635</v>
      </c>
      <c r="C959" t="s">
        <v>216</v>
      </c>
      <c r="D959" s="1">
        <v>125</v>
      </c>
      <c r="E959" s="1" t="s">
        <v>432</v>
      </c>
      <c r="F959" s="1">
        <v>146</v>
      </c>
      <c r="H959" s="1">
        <v>114</v>
      </c>
      <c r="I959" s="1">
        <v>9</v>
      </c>
      <c r="J959" s="1">
        <v>5</v>
      </c>
      <c r="K959" s="1">
        <v>109.64</v>
      </c>
      <c r="L959" s="1">
        <v>1</v>
      </c>
      <c r="M959" s="1" t="s">
        <v>4</v>
      </c>
      <c r="N959" s="1" t="s">
        <v>23</v>
      </c>
      <c r="O959" s="1">
        <f t="shared" si="159"/>
        <v>6</v>
      </c>
      <c r="P959" s="1">
        <f t="shared" si="160"/>
        <v>7</v>
      </c>
      <c r="Q959" s="1">
        <f t="shared" si="161"/>
        <v>2008</v>
      </c>
      <c r="R959" s="1">
        <f t="shared" si="162"/>
        <v>1</v>
      </c>
      <c r="S959" s="1" t="str">
        <f t="shared" si="164"/>
        <v>Ok</v>
      </c>
      <c r="T959" s="1" t="str">
        <f t="shared" si="165"/>
        <v>Ok</v>
      </c>
      <c r="U959" s="1" t="b">
        <f t="shared" si="166"/>
        <v>0</v>
      </c>
      <c r="V959" s="1">
        <f t="shared" si="167"/>
        <v>0</v>
      </c>
      <c r="W959" s="1" t="str">
        <f>VLOOKUP(K959,Master!$G$8:$H$12,2,1)</f>
        <v>Ok</v>
      </c>
      <c r="X959" s="1" t="str">
        <f>HLOOKUP(K959,Master!$F$3:$J$4,2,1)</f>
        <v>Ok</v>
      </c>
      <c r="Y959" s="1" t="s">
        <v>640</v>
      </c>
      <c r="Z959" s="1" t="s">
        <v>835</v>
      </c>
      <c r="AA959" s="1">
        <f>SEARCH("(",Sheet7!A959,1)</f>
        <v>15</v>
      </c>
      <c r="AB959" s="1">
        <f>SEARCH(")",Sheet7!A959,1)</f>
        <v>18</v>
      </c>
      <c r="AC959" s="1" t="str">
        <f>MID(Sheet7!A959,SEARCH("(",Sheet7!A959,1)+1,SEARCH(")",Sheet7!A959,1)-SEARCH("(",Sheet7!A959,1)-1)</f>
        <v>SL</v>
      </c>
      <c r="AD959" s="1">
        <f>SEARCH(" ",Sheet7!A959,1)</f>
        <v>3</v>
      </c>
      <c r="AE959" s="1" t="str">
        <f>LEFT(Sheet7!A959,SEARCH(" ",Sheet7!A959,1)-1)</f>
        <v>ST</v>
      </c>
      <c r="AF959" s="1" t="str">
        <f>MID(Sheet7!A959,SEARCH(" ",Sheet7!A959,1)+1,SEARCH("(",Sheet7!A959,1)-SEARCH(" ",Sheet7!A959,1)-2)</f>
        <v>Jayasuriya</v>
      </c>
      <c r="AG959" s="1">
        <f t="shared" si="168"/>
        <v>10</v>
      </c>
      <c r="AH959" s="1" t="str">
        <f t="shared" si="169"/>
        <v>JAYASURIYA</v>
      </c>
      <c r="AI959" s="1" t="str">
        <f t="shared" si="163"/>
        <v>ST Jayasuriya belongs to Sri Lanka</v>
      </c>
    </row>
    <row r="960" spans="1:35" x14ac:dyDescent="0.3">
      <c r="A960" s="1">
        <v>959</v>
      </c>
      <c r="B960" s="2">
        <v>39682</v>
      </c>
      <c r="C960" t="s">
        <v>228</v>
      </c>
      <c r="D960" s="1">
        <v>157</v>
      </c>
      <c r="E960" s="1" t="s">
        <v>430</v>
      </c>
      <c r="F960" s="1">
        <v>131</v>
      </c>
      <c r="H960" s="1">
        <v>118</v>
      </c>
      <c r="I960" s="1">
        <v>11</v>
      </c>
      <c r="J960" s="1">
        <v>12</v>
      </c>
      <c r="K960" s="1">
        <v>133.05000000000001</v>
      </c>
      <c r="L960" s="1">
        <v>1</v>
      </c>
      <c r="M960" s="2" t="s">
        <v>435</v>
      </c>
      <c r="N960" s="1" t="s">
        <v>43</v>
      </c>
      <c r="O960" s="1">
        <f t="shared" si="159"/>
        <v>22</v>
      </c>
      <c r="P960" s="1">
        <f t="shared" si="160"/>
        <v>8</v>
      </c>
      <c r="Q960" s="1">
        <f t="shared" si="161"/>
        <v>2008</v>
      </c>
      <c r="R960" s="1">
        <f t="shared" si="162"/>
        <v>6</v>
      </c>
      <c r="S960" s="1" t="str">
        <f t="shared" si="164"/>
        <v>Ok</v>
      </c>
      <c r="T960" s="1" t="str">
        <f t="shared" si="165"/>
        <v>Ok</v>
      </c>
      <c r="U960" s="1" t="b">
        <f t="shared" si="166"/>
        <v>1</v>
      </c>
      <c r="V960" s="1">
        <f t="shared" si="167"/>
        <v>1</v>
      </c>
      <c r="W960" s="1" t="str">
        <f>VLOOKUP(K960,Master!$G$8:$H$12,2,1)</f>
        <v>Ok</v>
      </c>
      <c r="X960" s="1" t="str">
        <f>HLOOKUP(K960,Master!$F$3:$J$4,2,1)</f>
        <v>Ok</v>
      </c>
      <c r="Y960" s="1" t="s">
        <v>786</v>
      </c>
      <c r="Z960" s="1" t="s">
        <v>831</v>
      </c>
      <c r="AA960" s="1">
        <f>SEARCH("(",Sheet7!A960,1)</f>
        <v>13</v>
      </c>
      <c r="AB960" s="1">
        <f>SEARCH(")",Sheet7!A960,1)</f>
        <v>16</v>
      </c>
      <c r="AC960" s="1" t="str">
        <f>MID(Sheet7!A960,SEARCH("(",Sheet7!A960,1)+1,SEARCH(")",Sheet7!A960,1)-SEARCH("(",Sheet7!A960,1)-1)</f>
        <v>WI</v>
      </c>
      <c r="AD960" s="1">
        <f>SEARCH(" ",Sheet7!A960,1)</f>
        <v>3</v>
      </c>
      <c r="AE960" s="1" t="str">
        <f>LEFT(Sheet7!A960,SEARCH(" ",Sheet7!A960,1)-1)</f>
        <v>XM</v>
      </c>
      <c r="AF960" s="1" t="str">
        <f>MID(Sheet7!A960,SEARCH(" ",Sheet7!A960,1)+1,SEARCH("(",Sheet7!A960,1)-SEARCH(" ",Sheet7!A960,1)-2)</f>
        <v>Marshall</v>
      </c>
      <c r="AG960" s="1">
        <f t="shared" si="168"/>
        <v>8</v>
      </c>
      <c r="AH960" s="1" t="str">
        <f t="shared" si="169"/>
        <v>MARSHALL</v>
      </c>
      <c r="AI960" s="1" t="str">
        <f t="shared" si="163"/>
        <v>XM Marshall belongs to West Indies</v>
      </c>
    </row>
    <row r="961" spans="1:35" x14ac:dyDescent="0.3">
      <c r="A961" s="1">
        <v>960</v>
      </c>
      <c r="B961" s="2">
        <v>39684</v>
      </c>
      <c r="C961" t="s">
        <v>229</v>
      </c>
      <c r="D961" s="1">
        <v>110</v>
      </c>
      <c r="E961" s="1" t="s">
        <v>430</v>
      </c>
      <c r="F961" s="1" t="s">
        <v>214</v>
      </c>
      <c r="H961" s="1">
        <v>77</v>
      </c>
      <c r="I961" s="1">
        <v>14</v>
      </c>
      <c r="J961" s="1">
        <v>6</v>
      </c>
      <c r="K961" s="1">
        <v>142.85</v>
      </c>
      <c r="L961" s="1">
        <v>2</v>
      </c>
      <c r="M961" s="1" t="s">
        <v>435</v>
      </c>
      <c r="N961" s="1" t="s">
        <v>43</v>
      </c>
      <c r="O961" s="1">
        <f t="shared" si="159"/>
        <v>24</v>
      </c>
      <c r="P961" s="1">
        <f t="shared" si="160"/>
        <v>8</v>
      </c>
      <c r="Q961" s="1">
        <f t="shared" si="161"/>
        <v>2008</v>
      </c>
      <c r="R961" s="1">
        <f t="shared" si="162"/>
        <v>1</v>
      </c>
      <c r="S961" s="1" t="str">
        <f t="shared" si="164"/>
        <v>Ok</v>
      </c>
      <c r="T961" s="1" t="str">
        <f t="shared" si="165"/>
        <v>Ok</v>
      </c>
      <c r="U961" s="1" t="b">
        <f t="shared" si="166"/>
        <v>0</v>
      </c>
      <c r="V961" s="1">
        <f t="shared" si="167"/>
        <v>0</v>
      </c>
      <c r="W961" s="1" t="str">
        <f>VLOOKUP(K961,Master!$G$8:$H$12,2,1)</f>
        <v>Ok</v>
      </c>
      <c r="X961" s="1" t="str">
        <f>HLOOKUP(K961,Master!$F$3:$J$4,2,1)</f>
        <v>Ok</v>
      </c>
      <c r="Y961" s="1" t="s">
        <v>703</v>
      </c>
      <c r="Z961" s="1" t="s">
        <v>831</v>
      </c>
      <c r="AA961" s="1">
        <f>SEARCH("(",Sheet7!A961,1)</f>
        <v>10</v>
      </c>
      <c r="AB961" s="1">
        <f>SEARCH(")",Sheet7!A961,1)</f>
        <v>13</v>
      </c>
      <c r="AC961" s="1" t="str">
        <f>MID(Sheet7!A961,SEARCH("(",Sheet7!A961,1)+1,SEARCH(")",Sheet7!A961,1)-SEARCH("(",Sheet7!A961,1)-1)</f>
        <v>WI</v>
      </c>
      <c r="AD961" s="1">
        <f>SEARCH(" ",Sheet7!A961,1)</f>
        <v>3</v>
      </c>
      <c r="AE961" s="1" t="str">
        <f>LEFT(Sheet7!A961,SEARCH(" ",Sheet7!A961,1)-1)</f>
        <v>CH</v>
      </c>
      <c r="AF961" s="1" t="str">
        <f>MID(Sheet7!A961,SEARCH(" ",Sheet7!A961,1)+1,SEARCH("(",Sheet7!A961,1)-SEARCH(" ",Sheet7!A961,1)-2)</f>
        <v>Gayle</v>
      </c>
      <c r="AG961" s="1">
        <f t="shared" si="168"/>
        <v>5</v>
      </c>
      <c r="AH961" s="1" t="str">
        <f t="shared" si="169"/>
        <v>GAYLE</v>
      </c>
      <c r="AI961" s="1" t="str">
        <f t="shared" si="163"/>
        <v>CH Gayle belongs to West Indies</v>
      </c>
    </row>
    <row r="962" spans="1:35" x14ac:dyDescent="0.3">
      <c r="A962" s="1">
        <v>961</v>
      </c>
      <c r="B962" s="2">
        <v>39735</v>
      </c>
      <c r="C962" t="s">
        <v>136</v>
      </c>
      <c r="D962" s="1">
        <v>103</v>
      </c>
      <c r="E962" s="1" t="s">
        <v>432</v>
      </c>
      <c r="F962" s="1">
        <v>174</v>
      </c>
      <c r="H962" s="1">
        <v>119</v>
      </c>
      <c r="I962" s="1">
        <v>5</v>
      </c>
      <c r="J962" s="1">
        <v>4</v>
      </c>
      <c r="K962" s="1">
        <v>86.55</v>
      </c>
      <c r="L962" s="1">
        <v>1</v>
      </c>
      <c r="M962" s="1" t="s">
        <v>47</v>
      </c>
      <c r="N962" s="1" t="s">
        <v>287</v>
      </c>
      <c r="O962" s="1">
        <f t="shared" ref="O962:O1025" si="170">DAY(B962)</f>
        <v>14</v>
      </c>
      <c r="P962" s="1">
        <f t="shared" ref="P962:P1025" si="171">MONTH(B962)</f>
        <v>10</v>
      </c>
      <c r="Q962" s="1">
        <f t="shared" ref="Q962:Q1025" si="172">YEAR(B962)</f>
        <v>2008</v>
      </c>
      <c r="R962" s="1">
        <f t="shared" ref="R962:R1025" si="173">WEEKDAY(B962)</f>
        <v>3</v>
      </c>
      <c r="S962" s="1" t="str">
        <f t="shared" si="164"/>
        <v>Slow</v>
      </c>
      <c r="T962" s="1" t="str">
        <f t="shared" si="165"/>
        <v>Ok</v>
      </c>
      <c r="U962" s="1" t="b">
        <f t="shared" si="166"/>
        <v>0</v>
      </c>
      <c r="V962" s="1">
        <f t="shared" si="167"/>
        <v>0</v>
      </c>
      <c r="W962" s="1" t="str">
        <f>VLOOKUP(K962,Master!$G$8:$H$12,2,1)</f>
        <v>Slow</v>
      </c>
      <c r="X962" s="1" t="str">
        <f>HLOOKUP(K962,Master!$F$3:$J$4,2,1)</f>
        <v>Slow</v>
      </c>
      <c r="Y962" s="1" t="s">
        <v>754</v>
      </c>
      <c r="Z962" s="1" t="s">
        <v>832</v>
      </c>
      <c r="AA962" s="1">
        <f>SEARCH("(",Sheet7!A962,1)</f>
        <v>13</v>
      </c>
      <c r="AB962" s="1">
        <f>SEARCH(")",Sheet7!A962,1)</f>
        <v>16</v>
      </c>
      <c r="AC962" s="1" t="str">
        <f>MID(Sheet7!A962,SEARCH("(",Sheet7!A962,1)+1,SEARCH(")",Sheet7!A962,1)-SEARCH("(",Sheet7!A962,1)-1)</f>
        <v>NZ</v>
      </c>
      <c r="AD962" s="1">
        <f>SEARCH(" ",Sheet7!A962,1)</f>
        <v>5</v>
      </c>
      <c r="AE962" s="1" t="str">
        <f>LEFT(Sheet7!A962,SEARCH(" ",Sheet7!A962,1)-1)</f>
        <v>LRPL</v>
      </c>
      <c r="AF962" s="1" t="str">
        <f>MID(Sheet7!A962,SEARCH(" ",Sheet7!A962,1)+1,SEARCH("(",Sheet7!A962,1)-SEARCH(" ",Sheet7!A962,1)-2)</f>
        <v>Taylor</v>
      </c>
      <c r="AG962" s="1">
        <f t="shared" si="168"/>
        <v>6</v>
      </c>
      <c r="AH962" s="1" t="str">
        <f t="shared" si="169"/>
        <v>TAYLOR</v>
      </c>
      <c r="AI962" s="1" t="str">
        <f t="shared" ref="AI962:AI1025" si="174">CONCATENATE(AE962," ",AF962," belongs to ",VLOOKUP(AC962,Countries,2,0))</f>
        <v>LRPL Taylor belongs to New Zealand</v>
      </c>
    </row>
    <row r="963" spans="1:35" x14ac:dyDescent="0.3">
      <c r="A963" s="1">
        <v>962</v>
      </c>
      <c r="B963" s="2">
        <v>39740</v>
      </c>
      <c r="C963" t="s">
        <v>356</v>
      </c>
      <c r="D963" s="1">
        <v>102</v>
      </c>
      <c r="E963" s="1" t="s">
        <v>432</v>
      </c>
      <c r="F963" s="1" t="s">
        <v>214</v>
      </c>
      <c r="H963" s="1">
        <v>99</v>
      </c>
      <c r="I963" s="1">
        <v>12</v>
      </c>
      <c r="J963" s="1">
        <v>2</v>
      </c>
      <c r="K963" s="1">
        <v>103.03</v>
      </c>
      <c r="L963" s="1">
        <v>1</v>
      </c>
      <c r="M963" s="1" t="s">
        <v>7</v>
      </c>
      <c r="N963" s="1" t="s">
        <v>199</v>
      </c>
      <c r="O963" s="1">
        <f t="shared" si="170"/>
        <v>19</v>
      </c>
      <c r="P963" s="1">
        <f t="shared" si="171"/>
        <v>10</v>
      </c>
      <c r="Q963" s="1">
        <f t="shared" si="172"/>
        <v>2008</v>
      </c>
      <c r="R963" s="1">
        <f t="shared" si="173"/>
        <v>1</v>
      </c>
      <c r="S963" s="1" t="str">
        <f t="shared" ref="S963:S1026" si="175">IF(K963&gt;$AK$7,$AK$13,IF(K963&gt;$AK$8,$AK$14,IF(K963&gt;$AK$9,$AK$15,IF(K963&gt;$AK$10,$AK$16,$AK$17))))</f>
        <v>Ok</v>
      </c>
      <c r="T963" s="1" t="str">
        <f t="shared" ref="T963:T1026" si="176">IF(AND(D963&gt;150,K963&gt;150,J963&gt;3),"Phenominal","Ok")</f>
        <v>Ok</v>
      </c>
      <c r="U963" s="1" t="b">
        <f t="shared" ref="U963:U1026" si="177">OR(D963&gt;175,K963&gt;200,J963&gt;7)</f>
        <v>0</v>
      </c>
      <c r="V963" s="1">
        <f t="shared" ref="V963:V1026" si="178">SUM(D963&gt;175,J963&gt;7,K963&gt;150)</f>
        <v>0</v>
      </c>
      <c r="W963" s="1" t="str">
        <f>VLOOKUP(K963,Master!$G$8:$H$12,2,1)</f>
        <v>Ok</v>
      </c>
      <c r="X963" s="1" t="str">
        <f>HLOOKUP(K963,Master!$F$3:$J$4,2,1)</f>
        <v>Ok</v>
      </c>
      <c r="Y963" s="1" t="s">
        <v>683</v>
      </c>
      <c r="Z963" s="1" t="s">
        <v>434</v>
      </c>
      <c r="AA963" s="1">
        <f>SEARCH("(",Sheet7!A963,1)</f>
        <v>11</v>
      </c>
      <c r="AB963" s="1">
        <f>SEARCH(")",Sheet7!A963,1)</f>
        <v>17</v>
      </c>
      <c r="AC963" s="1" t="str">
        <f>MID(Sheet7!A963,SEARCH("(",Sheet7!A963,1)+1,SEARCH(")",Sheet7!A963,1)-SEARCH("(",Sheet7!A963,1)-1)</f>
        <v>Kenya</v>
      </c>
      <c r="AD963" s="1">
        <f>SEARCH(" ",Sheet7!A963,1)</f>
        <v>3</v>
      </c>
      <c r="AE963" s="1" t="str">
        <f>LEFT(Sheet7!A963,SEARCH(" ",Sheet7!A963,1)-1)</f>
        <v>SO</v>
      </c>
      <c r="AF963" s="1" t="str">
        <f>MID(Sheet7!A963,SEARCH(" ",Sheet7!A963,1)+1,SEARCH("(",Sheet7!A963,1)-SEARCH(" ",Sheet7!A963,1)-2)</f>
        <v>Tikolo</v>
      </c>
      <c r="AG963" s="1">
        <f t="shared" ref="AG963:AG1026" si="179">LEN(AF963)</f>
        <v>6</v>
      </c>
      <c r="AH963" s="1" t="str">
        <f t="shared" ref="AH963:AH1026" si="180">UPPER(AF963)</f>
        <v>TIKOLO</v>
      </c>
      <c r="AI963" s="1" t="e">
        <f t="shared" si="174"/>
        <v>#N/A</v>
      </c>
    </row>
    <row r="964" spans="1:35" x14ac:dyDescent="0.3">
      <c r="A964" s="1">
        <v>963</v>
      </c>
      <c r="B964" s="2">
        <v>39761</v>
      </c>
      <c r="C964" t="s">
        <v>155</v>
      </c>
      <c r="D964" s="1">
        <v>140</v>
      </c>
      <c r="E964" s="1" t="s">
        <v>432</v>
      </c>
      <c r="F964" s="1">
        <v>166</v>
      </c>
      <c r="H964" s="1">
        <v>135</v>
      </c>
      <c r="I964" s="1">
        <v>8</v>
      </c>
      <c r="J964" s="1">
        <v>4</v>
      </c>
      <c r="K964" s="1">
        <v>103.7</v>
      </c>
      <c r="L964" s="1">
        <v>1</v>
      </c>
      <c r="M964" s="1" t="s">
        <v>47</v>
      </c>
      <c r="N964" s="1" t="s">
        <v>254</v>
      </c>
      <c r="O964" s="1">
        <f t="shared" si="170"/>
        <v>9</v>
      </c>
      <c r="P964" s="1">
        <f t="shared" si="171"/>
        <v>11</v>
      </c>
      <c r="Q964" s="1">
        <f t="shared" si="172"/>
        <v>2008</v>
      </c>
      <c r="R964" s="1">
        <f t="shared" si="173"/>
        <v>1</v>
      </c>
      <c r="S964" s="1" t="str">
        <f t="shared" si="175"/>
        <v>Ok</v>
      </c>
      <c r="T964" s="1" t="str">
        <f t="shared" si="176"/>
        <v>Ok</v>
      </c>
      <c r="U964" s="1" t="b">
        <f t="shared" si="177"/>
        <v>0</v>
      </c>
      <c r="V964" s="1">
        <f t="shared" si="178"/>
        <v>0</v>
      </c>
      <c r="W964" s="1" t="str">
        <f>VLOOKUP(K964,Master!$G$8:$H$12,2,1)</f>
        <v>Ok</v>
      </c>
      <c r="X964" s="1" t="str">
        <f>HLOOKUP(K964,Master!$F$3:$J$4,2,1)</f>
        <v>Ok</v>
      </c>
      <c r="Y964" s="1" t="s">
        <v>787</v>
      </c>
      <c r="Z964" s="1" t="s">
        <v>837</v>
      </c>
      <c r="AA964" s="1">
        <f>SEARCH("(",Sheet7!A964,1)</f>
        <v>9</v>
      </c>
      <c r="AB964" s="1">
        <f>SEARCH(")",Sheet7!A964,1)</f>
        <v>12</v>
      </c>
      <c r="AC964" s="1" t="str">
        <f>MID(Sheet7!A964,SEARCH("(",Sheet7!A964,1)+1,SEARCH(")",Sheet7!A964,1)-SEARCH("(",Sheet7!A964,1)-1)</f>
        <v>SA</v>
      </c>
      <c r="AD964" s="1">
        <f>SEARCH(" ",Sheet7!A964,1)</f>
        <v>3</v>
      </c>
      <c r="AE964" s="1" t="str">
        <f>LEFT(Sheet7!A964,SEARCH(" ",Sheet7!A964,1)-1)</f>
        <v>HM</v>
      </c>
      <c r="AF964" s="1" t="str">
        <f>MID(Sheet7!A964,SEARCH(" ",Sheet7!A964,1)+1,SEARCH("(",Sheet7!A964,1)-SEARCH(" ",Sheet7!A964,1)-2)</f>
        <v>Amla</v>
      </c>
      <c r="AG964" s="1">
        <f t="shared" si="179"/>
        <v>4</v>
      </c>
      <c r="AH964" s="1" t="str">
        <f t="shared" si="180"/>
        <v>AMLA</v>
      </c>
      <c r="AI964" s="1" t="e">
        <f t="shared" si="174"/>
        <v>#N/A</v>
      </c>
    </row>
    <row r="965" spans="1:35" x14ac:dyDescent="0.3">
      <c r="A965" s="1">
        <v>964</v>
      </c>
      <c r="B965" s="2">
        <v>39764</v>
      </c>
      <c r="C965" t="s">
        <v>229</v>
      </c>
      <c r="D965" s="1">
        <v>113</v>
      </c>
      <c r="E965" s="1" t="s">
        <v>432</v>
      </c>
      <c r="F965" s="1">
        <v>128</v>
      </c>
      <c r="H965" s="1">
        <v>106</v>
      </c>
      <c r="I965" s="1">
        <v>11</v>
      </c>
      <c r="J965" s="1">
        <v>5</v>
      </c>
      <c r="K965" s="1">
        <v>106.6</v>
      </c>
      <c r="L965" s="1">
        <v>1</v>
      </c>
      <c r="M965" s="1" t="s">
        <v>9</v>
      </c>
      <c r="N965" s="1" t="s">
        <v>271</v>
      </c>
      <c r="O965" s="1">
        <f t="shared" si="170"/>
        <v>12</v>
      </c>
      <c r="P965" s="1">
        <f t="shared" si="171"/>
        <v>11</v>
      </c>
      <c r="Q965" s="1">
        <f t="shared" si="172"/>
        <v>2008</v>
      </c>
      <c r="R965" s="1">
        <f t="shared" si="173"/>
        <v>4</v>
      </c>
      <c r="S965" s="1" t="str">
        <f t="shared" si="175"/>
        <v>Ok</v>
      </c>
      <c r="T965" s="1" t="str">
        <f t="shared" si="176"/>
        <v>Ok</v>
      </c>
      <c r="U965" s="1" t="b">
        <f t="shared" si="177"/>
        <v>0</v>
      </c>
      <c r="V965" s="1">
        <f t="shared" si="178"/>
        <v>0</v>
      </c>
      <c r="W965" s="1" t="str">
        <f>VLOOKUP(K965,Master!$G$8:$H$12,2,1)</f>
        <v>Ok</v>
      </c>
      <c r="X965" s="1" t="str">
        <f>HLOOKUP(K965,Master!$F$3:$J$4,2,1)</f>
        <v>Ok</v>
      </c>
      <c r="Y965" s="1" t="s">
        <v>703</v>
      </c>
      <c r="Z965" s="1" t="s">
        <v>831</v>
      </c>
      <c r="AA965" s="1">
        <f>SEARCH("(",Sheet7!A965,1)</f>
        <v>10</v>
      </c>
      <c r="AB965" s="1">
        <f>SEARCH(")",Sheet7!A965,1)</f>
        <v>13</v>
      </c>
      <c r="AC965" s="1" t="str">
        <f>MID(Sheet7!A965,SEARCH("(",Sheet7!A965,1)+1,SEARCH(")",Sheet7!A965,1)-SEARCH("(",Sheet7!A965,1)-1)</f>
        <v>WI</v>
      </c>
      <c r="AD965" s="1">
        <f>SEARCH(" ",Sheet7!A965,1)</f>
        <v>3</v>
      </c>
      <c r="AE965" s="1" t="str">
        <f>LEFT(Sheet7!A965,SEARCH(" ",Sheet7!A965,1)-1)</f>
        <v>CH</v>
      </c>
      <c r="AF965" s="1" t="str">
        <f>MID(Sheet7!A965,SEARCH(" ",Sheet7!A965,1)+1,SEARCH("(",Sheet7!A965,1)-SEARCH(" ",Sheet7!A965,1)-2)</f>
        <v>Gayle</v>
      </c>
      <c r="AG965" s="1">
        <f t="shared" si="179"/>
        <v>5</v>
      </c>
      <c r="AH965" s="1" t="str">
        <f t="shared" si="180"/>
        <v>GAYLE</v>
      </c>
      <c r="AI965" s="1" t="str">
        <f t="shared" si="174"/>
        <v>CH Gayle belongs to West Indies</v>
      </c>
    </row>
    <row r="966" spans="1:35" x14ac:dyDescent="0.3">
      <c r="A966" s="1">
        <v>965</v>
      </c>
      <c r="B966" s="2">
        <v>39766</v>
      </c>
      <c r="C966" t="s">
        <v>256</v>
      </c>
      <c r="D966" s="1">
        <v>138</v>
      </c>
      <c r="E966" s="1" t="s">
        <v>430</v>
      </c>
      <c r="F966" s="1">
        <v>125</v>
      </c>
      <c r="H966" s="1">
        <v>78</v>
      </c>
      <c r="I966" s="1">
        <v>16</v>
      </c>
      <c r="J966" s="1">
        <v>6</v>
      </c>
      <c r="K966" s="1">
        <v>176.92</v>
      </c>
      <c r="L966" s="1">
        <v>1</v>
      </c>
      <c r="M966" s="1" t="s">
        <v>34</v>
      </c>
      <c r="N966" s="1" t="s">
        <v>38</v>
      </c>
      <c r="O966" s="1">
        <f t="shared" si="170"/>
        <v>14</v>
      </c>
      <c r="P966" s="1">
        <f t="shared" si="171"/>
        <v>11</v>
      </c>
      <c r="Q966" s="1">
        <f t="shared" si="172"/>
        <v>2008</v>
      </c>
      <c r="R966" s="1">
        <f t="shared" si="173"/>
        <v>6</v>
      </c>
      <c r="S966" s="1" t="str">
        <f t="shared" si="175"/>
        <v>Great</v>
      </c>
      <c r="T966" s="1" t="str">
        <f t="shared" si="176"/>
        <v>Ok</v>
      </c>
      <c r="U966" s="1" t="b">
        <f t="shared" si="177"/>
        <v>0</v>
      </c>
      <c r="V966" s="1">
        <f t="shared" si="178"/>
        <v>1</v>
      </c>
      <c r="W966" s="1" t="str">
        <f>VLOOKUP(K966,Master!$G$8:$H$12,2,1)</f>
        <v>Great</v>
      </c>
      <c r="X966" s="1" t="str">
        <f>HLOOKUP(K966,Master!$F$3:$J$4,2,1)</f>
        <v>Great</v>
      </c>
      <c r="Y966" s="1" t="s">
        <v>722</v>
      </c>
      <c r="Z966" s="1" t="s">
        <v>4</v>
      </c>
      <c r="AA966" s="1">
        <f>SEARCH("(",Sheet7!A966,1)</f>
        <v>14</v>
      </c>
      <c r="AB966" s="1">
        <f>SEARCH(")",Sheet7!A966,1)</f>
        <v>20</v>
      </c>
      <c r="AC966" s="1" t="str">
        <f>MID(Sheet7!A966,SEARCH("(",Sheet7!A966,1)+1,SEARCH(")",Sheet7!A966,1)-SEARCH("(",Sheet7!A966,1)-1)</f>
        <v>India</v>
      </c>
      <c r="AD966" s="1">
        <f>SEARCH(" ",Sheet7!A966,1)</f>
        <v>7</v>
      </c>
      <c r="AE966" s="1" t="str">
        <f>LEFT(Sheet7!A966,SEARCH(" ",Sheet7!A966,1)-1)</f>
        <v>Yuvraj</v>
      </c>
      <c r="AF966" s="1" t="str">
        <f>MID(Sheet7!A966,SEARCH(" ",Sheet7!A966,1)+1,SEARCH("(",Sheet7!A966,1)-SEARCH(" ",Sheet7!A966,1)-2)</f>
        <v>Singh</v>
      </c>
      <c r="AG966" s="1">
        <f t="shared" si="179"/>
        <v>5</v>
      </c>
      <c r="AH966" s="1" t="str">
        <f t="shared" si="180"/>
        <v>SINGH</v>
      </c>
      <c r="AI966" s="1" t="e">
        <f t="shared" si="174"/>
        <v>#N/A</v>
      </c>
    </row>
    <row r="967" spans="1:35" x14ac:dyDescent="0.3">
      <c r="A967" s="1">
        <v>966</v>
      </c>
      <c r="B967" s="2">
        <v>39766</v>
      </c>
      <c r="C967" t="s">
        <v>64</v>
      </c>
      <c r="D967" s="1">
        <v>107</v>
      </c>
      <c r="E967" s="1" t="s">
        <v>430</v>
      </c>
      <c r="F967" s="1">
        <v>211</v>
      </c>
      <c r="H967" s="1">
        <v>149</v>
      </c>
      <c r="I967" s="1">
        <v>6</v>
      </c>
      <c r="J967" s="1">
        <v>0</v>
      </c>
      <c r="K967" s="1">
        <v>71.81</v>
      </c>
      <c r="L967" s="1">
        <v>2</v>
      </c>
      <c r="M967" s="1" t="s">
        <v>9</v>
      </c>
      <c r="N967" s="1" t="s">
        <v>271</v>
      </c>
      <c r="O967" s="1">
        <f t="shared" si="170"/>
        <v>14</v>
      </c>
      <c r="P967" s="1">
        <f t="shared" si="171"/>
        <v>11</v>
      </c>
      <c r="Q967" s="1">
        <f t="shared" si="172"/>
        <v>2008</v>
      </c>
      <c r="R967" s="1">
        <f t="shared" si="173"/>
        <v>6</v>
      </c>
      <c r="S967" s="1" t="str">
        <f t="shared" si="175"/>
        <v>Slow</v>
      </c>
      <c r="T967" s="1" t="str">
        <f t="shared" si="176"/>
        <v>Ok</v>
      </c>
      <c r="U967" s="1" t="b">
        <f t="shared" si="177"/>
        <v>0</v>
      </c>
      <c r="V967" s="1">
        <f t="shared" si="178"/>
        <v>0</v>
      </c>
      <c r="W967" s="1" t="str">
        <f>VLOOKUP(K967,Master!$G$8:$H$12,2,1)</f>
        <v>Slow</v>
      </c>
      <c r="X967" s="1" t="str">
        <f>HLOOKUP(K967,Master!$F$3:$J$4,2,1)</f>
        <v>Slow</v>
      </c>
      <c r="Y967" s="1" t="s">
        <v>662</v>
      </c>
      <c r="Z967" s="1" t="s">
        <v>831</v>
      </c>
      <c r="AA967" s="1">
        <f>SEARCH("(",Sheet7!A967,1)</f>
        <v>15</v>
      </c>
      <c r="AB967" s="1">
        <f>SEARCH(")",Sheet7!A967,1)</f>
        <v>18</v>
      </c>
      <c r="AC967" s="1" t="str">
        <f>MID(Sheet7!A967,SEARCH("(",Sheet7!A967,1)+1,SEARCH(")",Sheet7!A967,1)-SEARCH("(",Sheet7!A967,1)-1)</f>
        <v>WI</v>
      </c>
      <c r="AD967" s="1">
        <f>SEARCH(" ",Sheet7!A967,1)</f>
        <v>2</v>
      </c>
      <c r="AE967" s="1" t="str">
        <f>LEFT(Sheet7!A967,SEARCH(" ",Sheet7!A967,1)-1)</f>
        <v>S</v>
      </c>
      <c r="AF967" s="1" t="str">
        <f>MID(Sheet7!A967,SEARCH(" ",Sheet7!A967,1)+1,SEARCH("(",Sheet7!A967,1)-SEARCH(" ",Sheet7!A967,1)-2)</f>
        <v>Chanderpaul</v>
      </c>
      <c r="AG967" s="1">
        <f t="shared" si="179"/>
        <v>11</v>
      </c>
      <c r="AH967" s="1" t="str">
        <f t="shared" si="180"/>
        <v>CHANDERPAUL</v>
      </c>
      <c r="AI967" s="1" t="str">
        <f t="shared" si="174"/>
        <v>S Chanderpaul belongs to West Indies</v>
      </c>
    </row>
    <row r="968" spans="1:35" x14ac:dyDescent="0.3">
      <c r="A968" s="1">
        <v>967</v>
      </c>
      <c r="B968" s="2">
        <v>39768</v>
      </c>
      <c r="C968" t="s">
        <v>229</v>
      </c>
      <c r="D968" s="1">
        <v>122</v>
      </c>
      <c r="E968" s="1" t="s">
        <v>432</v>
      </c>
      <c r="F968" s="1">
        <v>200</v>
      </c>
      <c r="H968" s="1">
        <v>137</v>
      </c>
      <c r="I968" s="1">
        <v>5</v>
      </c>
      <c r="J968" s="1">
        <v>6</v>
      </c>
      <c r="K968" s="1">
        <v>89.05</v>
      </c>
      <c r="L968" s="1">
        <v>2</v>
      </c>
      <c r="M968" s="1" t="s">
        <v>9</v>
      </c>
      <c r="N968" s="1" t="s">
        <v>271</v>
      </c>
      <c r="O968" s="1">
        <f t="shared" si="170"/>
        <v>16</v>
      </c>
      <c r="P968" s="1">
        <f t="shared" si="171"/>
        <v>11</v>
      </c>
      <c r="Q968" s="1">
        <f t="shared" si="172"/>
        <v>2008</v>
      </c>
      <c r="R968" s="1">
        <f t="shared" si="173"/>
        <v>1</v>
      </c>
      <c r="S968" s="1" t="str">
        <f t="shared" si="175"/>
        <v>Slow</v>
      </c>
      <c r="T968" s="1" t="str">
        <f t="shared" si="176"/>
        <v>Ok</v>
      </c>
      <c r="U968" s="1" t="b">
        <f t="shared" si="177"/>
        <v>0</v>
      </c>
      <c r="V968" s="1">
        <f t="shared" si="178"/>
        <v>0</v>
      </c>
      <c r="W968" s="1" t="str">
        <f>VLOOKUP(K968,Master!$G$8:$H$12,2,1)</f>
        <v>Slow</v>
      </c>
      <c r="X968" s="1" t="str">
        <f>HLOOKUP(K968,Master!$F$3:$J$4,2,1)</f>
        <v>Slow</v>
      </c>
      <c r="Y968" s="1" t="s">
        <v>703</v>
      </c>
      <c r="Z968" s="1" t="s">
        <v>831</v>
      </c>
      <c r="AA968" s="1">
        <f>SEARCH("(",Sheet7!A968,1)</f>
        <v>10</v>
      </c>
      <c r="AB968" s="1">
        <f>SEARCH(")",Sheet7!A968,1)</f>
        <v>13</v>
      </c>
      <c r="AC968" s="1" t="str">
        <f>MID(Sheet7!A968,SEARCH("(",Sheet7!A968,1)+1,SEARCH(")",Sheet7!A968,1)-SEARCH("(",Sheet7!A968,1)-1)</f>
        <v>WI</v>
      </c>
      <c r="AD968" s="1">
        <f>SEARCH(" ",Sheet7!A968,1)</f>
        <v>3</v>
      </c>
      <c r="AE968" s="1" t="str">
        <f>LEFT(Sheet7!A968,SEARCH(" ",Sheet7!A968,1)-1)</f>
        <v>CH</v>
      </c>
      <c r="AF968" s="1" t="str">
        <f>MID(Sheet7!A968,SEARCH(" ",Sheet7!A968,1)+1,SEARCH("(",Sheet7!A968,1)-SEARCH(" ",Sheet7!A968,1)-2)</f>
        <v>Gayle</v>
      </c>
      <c r="AG968" s="1">
        <f t="shared" si="179"/>
        <v>5</v>
      </c>
      <c r="AH968" s="1" t="str">
        <f t="shared" si="180"/>
        <v>GAYLE</v>
      </c>
      <c r="AI968" s="1" t="str">
        <f t="shared" si="174"/>
        <v>CH Gayle belongs to West Indies</v>
      </c>
    </row>
    <row r="969" spans="1:35" x14ac:dyDescent="0.3">
      <c r="A969" s="1">
        <v>968</v>
      </c>
      <c r="B969" s="2">
        <v>39768</v>
      </c>
      <c r="C969" t="s">
        <v>78</v>
      </c>
      <c r="D969" s="1">
        <v>101</v>
      </c>
      <c r="E969" s="1" t="s">
        <v>432</v>
      </c>
      <c r="F969" s="1">
        <v>163</v>
      </c>
      <c r="H969" s="1">
        <v>119</v>
      </c>
      <c r="I969" s="1">
        <v>5</v>
      </c>
      <c r="J969" s="1">
        <v>1</v>
      </c>
      <c r="K969" s="1">
        <v>84.87</v>
      </c>
      <c r="L969" s="1">
        <v>1</v>
      </c>
      <c r="M969" s="1" t="s">
        <v>11</v>
      </c>
      <c r="N969" s="1" t="s">
        <v>271</v>
      </c>
      <c r="O969" s="1">
        <f t="shared" si="170"/>
        <v>16</v>
      </c>
      <c r="P969" s="1">
        <f t="shared" si="171"/>
        <v>11</v>
      </c>
      <c r="Q969" s="1">
        <f t="shared" si="172"/>
        <v>2008</v>
      </c>
      <c r="R969" s="1">
        <f t="shared" si="173"/>
        <v>1</v>
      </c>
      <c r="S969" s="1" t="str">
        <f t="shared" si="175"/>
        <v>Slow</v>
      </c>
      <c r="T969" s="1" t="str">
        <f t="shared" si="176"/>
        <v>Ok</v>
      </c>
      <c r="U969" s="1" t="b">
        <f t="shared" si="177"/>
        <v>0</v>
      </c>
      <c r="V969" s="1">
        <f t="shared" si="178"/>
        <v>0</v>
      </c>
      <c r="W969" s="1" t="str">
        <f>VLOOKUP(K969,Master!$G$8:$H$12,2,1)</f>
        <v>Slow</v>
      </c>
      <c r="X969" s="1" t="str">
        <f>HLOOKUP(K969,Master!$F$3:$J$4,2,1)</f>
        <v>Slow</v>
      </c>
      <c r="Y969" s="1" t="s">
        <v>732</v>
      </c>
      <c r="Z969" s="1" t="s">
        <v>833</v>
      </c>
      <c r="AA969" s="1">
        <f>SEARCH("(",Sheet7!A969,1)</f>
        <v>13</v>
      </c>
      <c r="AB969" s="1">
        <f>SEARCH(")",Sheet7!A969,1)</f>
        <v>17</v>
      </c>
      <c r="AC969" s="1" t="str">
        <f>MID(Sheet7!A969,SEARCH("(",Sheet7!A969,1)+1,SEARCH(")",Sheet7!A969,1)-SEARCH("(",Sheet7!A969,1)-1)</f>
        <v>Pak</v>
      </c>
      <c r="AD969" s="1">
        <f>SEARCH(" ",Sheet7!A969,1)</f>
        <v>7</v>
      </c>
      <c r="AE969" s="1" t="str">
        <f>LEFT(Sheet7!A969,SEARCH(" ",Sheet7!A969,1)-1)</f>
        <v>Younis</v>
      </c>
      <c r="AF969" s="1" t="str">
        <f>MID(Sheet7!A969,SEARCH(" ",Sheet7!A969,1)+1,SEARCH("(",Sheet7!A969,1)-SEARCH(" ",Sheet7!A969,1)-2)</f>
        <v>Khan</v>
      </c>
      <c r="AG969" s="1">
        <f t="shared" si="179"/>
        <v>4</v>
      </c>
      <c r="AH969" s="1" t="str">
        <f t="shared" si="180"/>
        <v>KHAN</v>
      </c>
      <c r="AI969" s="1" t="str">
        <f t="shared" si="174"/>
        <v>Younis Khan belongs to Pakistan</v>
      </c>
    </row>
    <row r="970" spans="1:35" x14ac:dyDescent="0.3">
      <c r="A970" s="1">
        <v>969</v>
      </c>
      <c r="B970" s="2">
        <v>39769</v>
      </c>
      <c r="C970" t="s">
        <v>256</v>
      </c>
      <c r="D970" s="1">
        <v>118</v>
      </c>
      <c r="E970" s="1" t="s">
        <v>432</v>
      </c>
      <c r="F970" s="1">
        <v>153</v>
      </c>
      <c r="H970" s="1">
        <v>122</v>
      </c>
      <c r="I970" s="1">
        <v>15</v>
      </c>
      <c r="J970" s="1">
        <v>2</v>
      </c>
      <c r="K970" s="1">
        <v>96.72</v>
      </c>
      <c r="L970" s="1">
        <v>1</v>
      </c>
      <c r="M970" s="1" t="s">
        <v>34</v>
      </c>
      <c r="N970" s="1" t="s">
        <v>5</v>
      </c>
      <c r="O970" s="1">
        <f t="shared" si="170"/>
        <v>17</v>
      </c>
      <c r="P970" s="1">
        <f t="shared" si="171"/>
        <v>11</v>
      </c>
      <c r="Q970" s="1">
        <f t="shared" si="172"/>
        <v>2008</v>
      </c>
      <c r="R970" s="1">
        <f t="shared" si="173"/>
        <v>2</v>
      </c>
      <c r="S970" s="1" t="str">
        <f t="shared" si="175"/>
        <v>Slow</v>
      </c>
      <c r="T970" s="1" t="str">
        <f t="shared" si="176"/>
        <v>Ok</v>
      </c>
      <c r="U970" s="1" t="b">
        <f t="shared" si="177"/>
        <v>0</v>
      </c>
      <c r="V970" s="1">
        <f t="shared" si="178"/>
        <v>0</v>
      </c>
      <c r="W970" s="1" t="str">
        <f>VLOOKUP(K970,Master!$G$8:$H$12,2,1)</f>
        <v>Slow</v>
      </c>
      <c r="X970" s="1" t="str">
        <f>HLOOKUP(K970,Master!$F$3:$J$4,2,1)</f>
        <v>Slow</v>
      </c>
      <c r="Y970" s="1" t="s">
        <v>722</v>
      </c>
      <c r="Z970" s="1" t="s">
        <v>4</v>
      </c>
      <c r="AA970" s="1">
        <f>SEARCH("(",Sheet7!A970,1)</f>
        <v>14</v>
      </c>
      <c r="AB970" s="1">
        <f>SEARCH(")",Sheet7!A970,1)</f>
        <v>20</v>
      </c>
      <c r="AC970" s="1" t="str">
        <f>MID(Sheet7!A970,SEARCH("(",Sheet7!A970,1)+1,SEARCH(")",Sheet7!A970,1)-SEARCH("(",Sheet7!A970,1)-1)</f>
        <v>India</v>
      </c>
      <c r="AD970" s="1">
        <f>SEARCH(" ",Sheet7!A970,1)</f>
        <v>7</v>
      </c>
      <c r="AE970" s="1" t="str">
        <f>LEFT(Sheet7!A970,SEARCH(" ",Sheet7!A970,1)-1)</f>
        <v>Yuvraj</v>
      </c>
      <c r="AF970" s="1" t="str">
        <f>MID(Sheet7!A970,SEARCH(" ",Sheet7!A970,1)+1,SEARCH("(",Sheet7!A970,1)-SEARCH(" ",Sheet7!A970,1)-2)</f>
        <v>Singh</v>
      </c>
      <c r="AG970" s="1">
        <f t="shared" si="179"/>
        <v>5</v>
      </c>
      <c r="AH970" s="1" t="str">
        <f t="shared" si="180"/>
        <v>SINGH</v>
      </c>
      <c r="AI970" s="1" t="e">
        <f t="shared" si="174"/>
        <v>#N/A</v>
      </c>
    </row>
    <row r="971" spans="1:35" x14ac:dyDescent="0.3">
      <c r="A971" s="1">
        <v>970</v>
      </c>
      <c r="B971" s="2">
        <v>39778</v>
      </c>
      <c r="C971" t="s">
        <v>323</v>
      </c>
      <c r="D971" s="1">
        <v>111</v>
      </c>
      <c r="E971" s="1" t="s">
        <v>430</v>
      </c>
      <c r="F971" s="1">
        <v>185</v>
      </c>
      <c r="H971" s="1">
        <v>128</v>
      </c>
      <c r="I971" s="1">
        <v>10</v>
      </c>
      <c r="J971" s="1">
        <v>1</v>
      </c>
      <c r="K971" s="1">
        <v>86.71</v>
      </c>
      <c r="L971" s="1">
        <v>1</v>
      </c>
      <c r="M971" s="1" t="s">
        <v>4</v>
      </c>
      <c r="N971" s="1" t="s">
        <v>48</v>
      </c>
      <c r="O971" s="1">
        <f t="shared" si="170"/>
        <v>26</v>
      </c>
      <c r="P971" s="1">
        <f t="shared" si="171"/>
        <v>11</v>
      </c>
      <c r="Q971" s="1">
        <f t="shared" si="172"/>
        <v>2008</v>
      </c>
      <c r="R971" s="1">
        <f t="shared" si="173"/>
        <v>4</v>
      </c>
      <c r="S971" s="1" t="str">
        <f t="shared" si="175"/>
        <v>Slow</v>
      </c>
      <c r="T971" s="1" t="str">
        <f t="shared" si="176"/>
        <v>Ok</v>
      </c>
      <c r="U971" s="1" t="b">
        <f t="shared" si="177"/>
        <v>0</v>
      </c>
      <c r="V971" s="1">
        <f t="shared" si="178"/>
        <v>0</v>
      </c>
      <c r="W971" s="1" t="str">
        <f>VLOOKUP(K971,Master!$G$8:$H$12,2,1)</f>
        <v>Slow</v>
      </c>
      <c r="X971" s="1" t="str">
        <f>HLOOKUP(K971,Master!$F$3:$J$4,2,1)</f>
        <v>Slow</v>
      </c>
      <c r="Y971" s="1" t="s">
        <v>735</v>
      </c>
      <c r="Z971" s="1" t="s">
        <v>830</v>
      </c>
      <c r="AA971" s="1">
        <f>SEARCH("(",Sheet7!A971,1)</f>
        <v>14</v>
      </c>
      <c r="AB971" s="1">
        <f>SEARCH(")",Sheet7!A971,1)</f>
        <v>18</v>
      </c>
      <c r="AC971" s="1" t="str">
        <f>MID(Sheet7!A971,SEARCH("(",Sheet7!A971,1)+1,SEARCH(")",Sheet7!A971,1)-SEARCH("(",Sheet7!A971,1)-1)</f>
        <v>Eng</v>
      </c>
      <c r="AD971" s="1">
        <f>SEARCH(" ",Sheet7!A971,1)</f>
        <v>3</v>
      </c>
      <c r="AE971" s="1" t="str">
        <f>LEFT(Sheet7!A971,SEARCH(" ",Sheet7!A971,1)-1)</f>
        <v>KP</v>
      </c>
      <c r="AF971" s="1" t="str">
        <f>MID(Sheet7!A971,SEARCH(" ",Sheet7!A971,1)+1,SEARCH("(",Sheet7!A971,1)-SEARCH(" ",Sheet7!A971,1)-2)</f>
        <v>Pietersen</v>
      </c>
      <c r="AG971" s="1">
        <f t="shared" si="179"/>
        <v>9</v>
      </c>
      <c r="AH971" s="1" t="str">
        <f t="shared" si="180"/>
        <v>PIETERSEN</v>
      </c>
      <c r="AI971" s="1" t="str">
        <f t="shared" si="174"/>
        <v>KP Pietersen belongs to England</v>
      </c>
    </row>
    <row r="972" spans="1:35" x14ac:dyDescent="0.3">
      <c r="A972" s="1">
        <v>971</v>
      </c>
      <c r="B972" s="2">
        <v>39823</v>
      </c>
      <c r="C972" t="s">
        <v>192</v>
      </c>
      <c r="D972" s="1">
        <v>122</v>
      </c>
      <c r="E972" s="1" t="s">
        <v>430</v>
      </c>
      <c r="F972" s="1">
        <v>201</v>
      </c>
      <c r="H972" s="1">
        <v>135</v>
      </c>
      <c r="I972" s="1">
        <v>8</v>
      </c>
      <c r="J972" s="1">
        <v>2</v>
      </c>
      <c r="K972" s="1">
        <v>90.37</v>
      </c>
      <c r="L972" s="1">
        <v>1</v>
      </c>
      <c r="M972" s="1" t="s">
        <v>11</v>
      </c>
      <c r="N972" s="1" t="s">
        <v>253</v>
      </c>
      <c r="O972" s="1">
        <f t="shared" si="170"/>
        <v>10</v>
      </c>
      <c r="P972" s="1">
        <f t="shared" si="171"/>
        <v>1</v>
      </c>
      <c r="Q972" s="1">
        <f t="shared" si="172"/>
        <v>2009</v>
      </c>
      <c r="R972" s="1">
        <f t="shared" si="173"/>
        <v>7</v>
      </c>
      <c r="S972" s="1" t="str">
        <f t="shared" si="175"/>
        <v>Slow</v>
      </c>
      <c r="T972" s="1" t="str">
        <f t="shared" si="176"/>
        <v>Ok</v>
      </c>
      <c r="U972" s="1" t="b">
        <f t="shared" si="177"/>
        <v>0</v>
      </c>
      <c r="V972" s="1">
        <f t="shared" si="178"/>
        <v>0</v>
      </c>
      <c r="W972" s="1" t="str">
        <f>VLOOKUP(K972,Master!$G$8:$H$12,2,1)</f>
        <v>Slow</v>
      </c>
      <c r="X972" s="1" t="str">
        <f>HLOOKUP(K972,Master!$F$3:$J$4,2,1)</f>
        <v>Slow</v>
      </c>
      <c r="Y972" s="1" t="s">
        <v>788</v>
      </c>
      <c r="Z972" s="1" t="s">
        <v>832</v>
      </c>
      <c r="AA972" s="1">
        <f>SEARCH("(",Sheet7!A972,1)</f>
        <v>12</v>
      </c>
      <c r="AB972" s="1">
        <f>SEARCH(")",Sheet7!A972,1)</f>
        <v>15</v>
      </c>
      <c r="AC972" s="1" t="str">
        <f>MID(Sheet7!A972,SEARCH("(",Sheet7!A972,1)+1,SEARCH(")",Sheet7!A972,1)-SEARCH("(",Sheet7!A972,1)-1)</f>
        <v>NZ</v>
      </c>
      <c r="AD972" s="1">
        <f>SEARCH(" ",Sheet7!A972,1)</f>
        <v>3</v>
      </c>
      <c r="AE972" s="1" t="str">
        <f>LEFT(Sheet7!A972,SEARCH(" ",Sheet7!A972,1)-1)</f>
        <v>MJ</v>
      </c>
      <c r="AF972" s="1" t="str">
        <f>MID(Sheet7!A972,SEARCH(" ",Sheet7!A972,1)+1,SEARCH("(",Sheet7!A972,1)-SEARCH(" ",Sheet7!A972,1)-2)</f>
        <v>Guptill</v>
      </c>
      <c r="AG972" s="1">
        <f t="shared" si="179"/>
        <v>7</v>
      </c>
      <c r="AH972" s="1" t="str">
        <f t="shared" si="180"/>
        <v>GUPTILL</v>
      </c>
      <c r="AI972" s="1" t="str">
        <f t="shared" si="174"/>
        <v>MJ Guptill belongs to New Zealand</v>
      </c>
    </row>
    <row r="973" spans="1:35" x14ac:dyDescent="0.3">
      <c r="A973" s="1">
        <v>972</v>
      </c>
      <c r="B973" s="2">
        <v>39826</v>
      </c>
      <c r="C973" t="s">
        <v>229</v>
      </c>
      <c r="D973" s="1">
        <v>135</v>
      </c>
      <c r="E973" s="1" t="s">
        <v>432</v>
      </c>
      <c r="F973" s="1">
        <v>175</v>
      </c>
      <c r="H973" s="1">
        <v>129</v>
      </c>
      <c r="I973" s="1">
        <v>9</v>
      </c>
      <c r="J973" s="1">
        <v>5</v>
      </c>
      <c r="K973" s="1">
        <v>104.65</v>
      </c>
      <c r="L973" s="1">
        <v>1</v>
      </c>
      <c r="M973" s="1" t="s">
        <v>31</v>
      </c>
      <c r="N973" s="1" t="s">
        <v>202</v>
      </c>
      <c r="O973" s="1">
        <f t="shared" si="170"/>
        <v>13</v>
      </c>
      <c r="P973" s="1">
        <f t="shared" si="171"/>
        <v>1</v>
      </c>
      <c r="Q973" s="1">
        <f t="shared" si="172"/>
        <v>2009</v>
      </c>
      <c r="R973" s="1">
        <f t="shared" si="173"/>
        <v>3</v>
      </c>
      <c r="S973" s="1" t="str">
        <f t="shared" si="175"/>
        <v>Ok</v>
      </c>
      <c r="T973" s="1" t="str">
        <f t="shared" si="176"/>
        <v>Ok</v>
      </c>
      <c r="U973" s="1" t="b">
        <f t="shared" si="177"/>
        <v>0</v>
      </c>
      <c r="V973" s="1">
        <f t="shared" si="178"/>
        <v>0</v>
      </c>
      <c r="W973" s="1" t="str">
        <f>VLOOKUP(K973,Master!$G$8:$H$12,2,1)</f>
        <v>Ok</v>
      </c>
      <c r="X973" s="1" t="str">
        <f>HLOOKUP(K973,Master!$F$3:$J$4,2,1)</f>
        <v>Ok</v>
      </c>
      <c r="Y973" s="1" t="s">
        <v>703</v>
      </c>
      <c r="Z973" s="1" t="s">
        <v>831</v>
      </c>
      <c r="AA973" s="1">
        <f>SEARCH("(",Sheet7!A973,1)</f>
        <v>10</v>
      </c>
      <c r="AB973" s="1">
        <f>SEARCH(")",Sheet7!A973,1)</f>
        <v>13</v>
      </c>
      <c r="AC973" s="1" t="str">
        <f>MID(Sheet7!A973,SEARCH("(",Sheet7!A973,1)+1,SEARCH(")",Sheet7!A973,1)-SEARCH("(",Sheet7!A973,1)-1)</f>
        <v>WI</v>
      </c>
      <c r="AD973" s="1">
        <f>SEARCH(" ",Sheet7!A973,1)</f>
        <v>3</v>
      </c>
      <c r="AE973" s="1" t="str">
        <f>LEFT(Sheet7!A973,SEARCH(" ",Sheet7!A973,1)-1)</f>
        <v>CH</v>
      </c>
      <c r="AF973" s="1" t="str">
        <f>MID(Sheet7!A973,SEARCH(" ",Sheet7!A973,1)+1,SEARCH("(",Sheet7!A973,1)-SEARCH(" ",Sheet7!A973,1)-2)</f>
        <v>Gayle</v>
      </c>
      <c r="AG973" s="1">
        <f t="shared" si="179"/>
        <v>5</v>
      </c>
      <c r="AH973" s="1" t="str">
        <f t="shared" si="180"/>
        <v>GAYLE</v>
      </c>
      <c r="AI973" s="1" t="str">
        <f t="shared" si="174"/>
        <v>CH Gayle belongs to West Indies</v>
      </c>
    </row>
    <row r="974" spans="1:35" x14ac:dyDescent="0.3">
      <c r="A974" s="1">
        <v>973</v>
      </c>
      <c r="B974" s="2">
        <v>39833</v>
      </c>
      <c r="C974" t="s">
        <v>151</v>
      </c>
      <c r="D974" s="1">
        <v>100</v>
      </c>
      <c r="E974" s="1" t="s">
        <v>430</v>
      </c>
      <c r="F974" s="1">
        <v>183</v>
      </c>
      <c r="H974" s="1">
        <v>117</v>
      </c>
      <c r="I974" s="1">
        <v>13</v>
      </c>
      <c r="J974" s="1">
        <v>0</v>
      </c>
      <c r="K974" s="1">
        <v>85.47</v>
      </c>
      <c r="L974" s="1">
        <v>2</v>
      </c>
      <c r="M974" s="1" t="s">
        <v>13</v>
      </c>
      <c r="N974" s="1" t="s">
        <v>23</v>
      </c>
      <c r="O974" s="1">
        <f t="shared" si="170"/>
        <v>20</v>
      </c>
      <c r="P974" s="1">
        <f t="shared" si="171"/>
        <v>1</v>
      </c>
      <c r="Q974" s="1">
        <f t="shared" si="172"/>
        <v>2009</v>
      </c>
      <c r="R974" s="1">
        <f t="shared" si="173"/>
        <v>3</v>
      </c>
      <c r="S974" s="1" t="str">
        <f t="shared" si="175"/>
        <v>Slow</v>
      </c>
      <c r="T974" s="1" t="str">
        <f t="shared" si="176"/>
        <v>Ok</v>
      </c>
      <c r="U974" s="1" t="b">
        <f t="shared" si="177"/>
        <v>0</v>
      </c>
      <c r="V974" s="1">
        <f t="shared" si="178"/>
        <v>0</v>
      </c>
      <c r="W974" s="1" t="str">
        <f>VLOOKUP(K974,Master!$G$8:$H$12,2,1)</f>
        <v>Slow</v>
      </c>
      <c r="X974" s="1" t="str">
        <f>HLOOKUP(K974,Master!$F$3:$J$4,2,1)</f>
        <v>Slow</v>
      </c>
      <c r="Y974" s="1" t="s">
        <v>733</v>
      </c>
      <c r="Z974" s="1" t="s">
        <v>833</v>
      </c>
      <c r="AA974" s="1">
        <f>SEARCH("(",Sheet7!A974,1)</f>
        <v>13</v>
      </c>
      <c r="AB974" s="1">
        <f>SEARCH(")",Sheet7!A974,1)</f>
        <v>17</v>
      </c>
      <c r="AC974" s="1" t="str">
        <f>MID(Sheet7!A974,SEARCH("(",Sheet7!A974,1)+1,SEARCH(")",Sheet7!A974,1)-SEARCH("(",Sheet7!A974,1)-1)</f>
        <v>Pak</v>
      </c>
      <c r="AD974" s="1">
        <f>SEARCH(" ",Sheet7!A974,1)</f>
        <v>7</v>
      </c>
      <c r="AE974" s="1" t="str">
        <f>LEFT(Sheet7!A974,SEARCH(" ",Sheet7!A974,1)-1)</f>
        <v>Salman</v>
      </c>
      <c r="AF974" s="1" t="str">
        <f>MID(Sheet7!A974,SEARCH(" ",Sheet7!A974,1)+1,SEARCH("(",Sheet7!A974,1)-SEARCH(" ",Sheet7!A974,1)-2)</f>
        <v>Butt</v>
      </c>
      <c r="AG974" s="1">
        <f t="shared" si="179"/>
        <v>4</v>
      </c>
      <c r="AH974" s="1" t="str">
        <f t="shared" si="180"/>
        <v>BUTT</v>
      </c>
      <c r="AI974" s="1" t="str">
        <f t="shared" si="174"/>
        <v>Salman Butt belongs to Pakistan</v>
      </c>
    </row>
    <row r="975" spans="1:35" x14ac:dyDescent="0.3">
      <c r="A975" s="1">
        <v>974</v>
      </c>
      <c r="B975" s="2">
        <v>39837</v>
      </c>
      <c r="C975" t="s">
        <v>89</v>
      </c>
      <c r="D975" s="1">
        <v>137</v>
      </c>
      <c r="E975" s="1" t="s">
        <v>430</v>
      </c>
      <c r="F975" s="1">
        <v>221</v>
      </c>
      <c r="H975" s="1">
        <v>139</v>
      </c>
      <c r="I975" s="1">
        <v>10</v>
      </c>
      <c r="J975" s="1">
        <v>0</v>
      </c>
      <c r="K975" s="1">
        <v>98.56</v>
      </c>
      <c r="L975" s="1">
        <v>1</v>
      </c>
      <c r="M975" s="1" t="s">
        <v>9</v>
      </c>
      <c r="N975" s="1" t="s">
        <v>209</v>
      </c>
      <c r="O975" s="1">
        <f t="shared" si="170"/>
        <v>24</v>
      </c>
      <c r="P975" s="1">
        <f t="shared" si="171"/>
        <v>1</v>
      </c>
      <c r="Q975" s="1">
        <f t="shared" si="172"/>
        <v>2009</v>
      </c>
      <c r="R975" s="1">
        <f t="shared" si="173"/>
        <v>7</v>
      </c>
      <c r="S975" s="1" t="str">
        <f t="shared" si="175"/>
        <v>Slow</v>
      </c>
      <c r="T975" s="1" t="str">
        <f t="shared" si="176"/>
        <v>Ok</v>
      </c>
      <c r="U975" s="1" t="b">
        <f t="shared" si="177"/>
        <v>0</v>
      </c>
      <c r="V975" s="1">
        <f t="shared" si="178"/>
        <v>0</v>
      </c>
      <c r="W975" s="1" t="str">
        <f>VLOOKUP(K975,Master!$G$8:$H$12,2,1)</f>
        <v>Slow</v>
      </c>
      <c r="X975" s="1" t="str">
        <f>HLOOKUP(K975,Master!$F$3:$J$4,2,1)</f>
        <v>Slow</v>
      </c>
      <c r="Y975" s="1" t="s">
        <v>747</v>
      </c>
      <c r="Z975" s="1" t="s">
        <v>835</v>
      </c>
      <c r="AA975" s="1">
        <f>SEARCH("(",Sheet7!A975,1)</f>
        <v>12</v>
      </c>
      <c r="AB975" s="1">
        <f>SEARCH(")",Sheet7!A975,1)</f>
        <v>15</v>
      </c>
      <c r="AC975" s="1" t="str">
        <f>MID(Sheet7!A975,SEARCH("(",Sheet7!A975,1)+1,SEARCH(")",Sheet7!A975,1)-SEARCH("(",Sheet7!A975,1)-1)</f>
        <v>SL</v>
      </c>
      <c r="AD975" s="1">
        <f>SEARCH(" ",Sheet7!A975,1)</f>
        <v>3</v>
      </c>
      <c r="AE975" s="1" t="str">
        <f>LEFT(Sheet7!A975,SEARCH(" ",Sheet7!A975,1)-1)</f>
        <v>TM</v>
      </c>
      <c r="AF975" s="1" t="str">
        <f>MID(Sheet7!A975,SEARCH(" ",Sheet7!A975,1)+1,SEARCH("(",Sheet7!A975,1)-SEARCH(" ",Sheet7!A975,1)-2)</f>
        <v>Dilshan</v>
      </c>
      <c r="AG975" s="1">
        <f t="shared" si="179"/>
        <v>7</v>
      </c>
      <c r="AH975" s="1" t="str">
        <f t="shared" si="180"/>
        <v>DILSHAN</v>
      </c>
      <c r="AI975" s="1" t="str">
        <f t="shared" si="174"/>
        <v>TM Dilshan belongs to Sri Lanka</v>
      </c>
    </row>
    <row r="976" spans="1:35" x14ac:dyDescent="0.3">
      <c r="A976" s="1">
        <v>975</v>
      </c>
      <c r="B976" s="2">
        <v>39841</v>
      </c>
      <c r="C976" t="s">
        <v>216</v>
      </c>
      <c r="D976" s="1">
        <v>107</v>
      </c>
      <c r="E976" s="1" t="s">
        <v>432</v>
      </c>
      <c r="F976" s="1">
        <v>166</v>
      </c>
      <c r="H976" s="1">
        <v>114</v>
      </c>
      <c r="I976" s="1">
        <v>10</v>
      </c>
      <c r="J976" s="1">
        <v>1</v>
      </c>
      <c r="K976" s="1">
        <v>93.85</v>
      </c>
      <c r="L976" s="1">
        <v>1</v>
      </c>
      <c r="M976" s="1" t="s">
        <v>4</v>
      </c>
      <c r="N976" s="1" t="s">
        <v>290</v>
      </c>
      <c r="O976" s="1">
        <f t="shared" si="170"/>
        <v>28</v>
      </c>
      <c r="P976" s="1">
        <f t="shared" si="171"/>
        <v>1</v>
      </c>
      <c r="Q976" s="1">
        <f t="shared" si="172"/>
        <v>2009</v>
      </c>
      <c r="R976" s="1">
        <f t="shared" si="173"/>
        <v>4</v>
      </c>
      <c r="S976" s="1" t="str">
        <f t="shared" si="175"/>
        <v>Slow</v>
      </c>
      <c r="T976" s="1" t="str">
        <f t="shared" si="176"/>
        <v>Ok</v>
      </c>
      <c r="U976" s="1" t="b">
        <f t="shared" si="177"/>
        <v>0</v>
      </c>
      <c r="V976" s="1">
        <f t="shared" si="178"/>
        <v>0</v>
      </c>
      <c r="W976" s="1" t="str">
        <f>VLOOKUP(K976,Master!$G$8:$H$12,2,1)</f>
        <v>Slow</v>
      </c>
      <c r="X976" s="1" t="str">
        <f>HLOOKUP(K976,Master!$F$3:$J$4,2,1)</f>
        <v>Slow</v>
      </c>
      <c r="Y976" s="1" t="s">
        <v>640</v>
      </c>
      <c r="Z976" s="1" t="s">
        <v>835</v>
      </c>
      <c r="AA976" s="1">
        <f>SEARCH("(",Sheet7!A976,1)</f>
        <v>15</v>
      </c>
      <c r="AB976" s="1">
        <f>SEARCH(")",Sheet7!A976,1)</f>
        <v>18</v>
      </c>
      <c r="AC976" s="1" t="str">
        <f>MID(Sheet7!A976,SEARCH("(",Sheet7!A976,1)+1,SEARCH(")",Sheet7!A976,1)-SEARCH("(",Sheet7!A976,1)-1)</f>
        <v>SL</v>
      </c>
      <c r="AD976" s="1">
        <f>SEARCH(" ",Sheet7!A976,1)</f>
        <v>3</v>
      </c>
      <c r="AE976" s="1" t="str">
        <f>LEFT(Sheet7!A976,SEARCH(" ",Sheet7!A976,1)-1)</f>
        <v>ST</v>
      </c>
      <c r="AF976" s="1" t="str">
        <f>MID(Sheet7!A976,SEARCH(" ",Sheet7!A976,1)+1,SEARCH("(",Sheet7!A976,1)-SEARCH(" ",Sheet7!A976,1)-2)</f>
        <v>Jayasuriya</v>
      </c>
      <c r="AG976" s="1">
        <f t="shared" si="179"/>
        <v>10</v>
      </c>
      <c r="AH976" s="1" t="str">
        <f t="shared" si="180"/>
        <v>JAYASURIYA</v>
      </c>
      <c r="AI976" s="1" t="str">
        <f t="shared" si="174"/>
        <v>ST Jayasuriya belongs to Sri Lanka</v>
      </c>
    </row>
    <row r="977" spans="1:35" x14ac:dyDescent="0.3">
      <c r="A977" s="1">
        <v>976</v>
      </c>
      <c r="B977" s="2">
        <v>39847</v>
      </c>
      <c r="C977" t="s">
        <v>256</v>
      </c>
      <c r="D977" s="1">
        <v>117</v>
      </c>
      <c r="E977" s="1" t="s">
        <v>432</v>
      </c>
      <c r="F977" s="1">
        <v>126</v>
      </c>
      <c r="H977" s="1">
        <v>95</v>
      </c>
      <c r="I977" s="1">
        <v>17</v>
      </c>
      <c r="J977" s="1">
        <v>1</v>
      </c>
      <c r="K977" s="1">
        <v>123.15</v>
      </c>
      <c r="L977" s="1">
        <v>1</v>
      </c>
      <c r="M977" s="1" t="s">
        <v>13</v>
      </c>
      <c r="N977" s="1" t="s">
        <v>59</v>
      </c>
      <c r="O977" s="1">
        <f t="shared" si="170"/>
        <v>3</v>
      </c>
      <c r="P977" s="1">
        <f t="shared" si="171"/>
        <v>2</v>
      </c>
      <c r="Q977" s="1">
        <f t="shared" si="172"/>
        <v>2009</v>
      </c>
      <c r="R977" s="1">
        <f t="shared" si="173"/>
        <v>3</v>
      </c>
      <c r="S977" s="1" t="str">
        <f t="shared" si="175"/>
        <v>Ok</v>
      </c>
      <c r="T977" s="1" t="str">
        <f t="shared" si="176"/>
        <v>Ok</v>
      </c>
      <c r="U977" s="1" t="b">
        <f t="shared" si="177"/>
        <v>0</v>
      </c>
      <c r="V977" s="1">
        <f t="shared" si="178"/>
        <v>0</v>
      </c>
      <c r="W977" s="1" t="str">
        <f>VLOOKUP(K977,Master!$G$8:$H$12,2,1)</f>
        <v>Ok</v>
      </c>
      <c r="X977" s="1" t="str">
        <f>HLOOKUP(K977,Master!$F$3:$J$4,2,1)</f>
        <v>Ok</v>
      </c>
      <c r="Y977" s="1" t="s">
        <v>722</v>
      </c>
      <c r="Z977" s="1" t="s">
        <v>4</v>
      </c>
      <c r="AA977" s="1">
        <f>SEARCH("(",Sheet7!A977,1)</f>
        <v>14</v>
      </c>
      <c r="AB977" s="1">
        <f>SEARCH(")",Sheet7!A977,1)</f>
        <v>20</v>
      </c>
      <c r="AC977" s="1" t="str">
        <f>MID(Sheet7!A977,SEARCH("(",Sheet7!A977,1)+1,SEARCH(")",Sheet7!A977,1)-SEARCH("(",Sheet7!A977,1)-1)</f>
        <v>India</v>
      </c>
      <c r="AD977" s="1">
        <f>SEARCH(" ",Sheet7!A977,1)</f>
        <v>7</v>
      </c>
      <c r="AE977" s="1" t="str">
        <f>LEFT(Sheet7!A977,SEARCH(" ",Sheet7!A977,1)-1)</f>
        <v>Yuvraj</v>
      </c>
      <c r="AF977" s="1" t="str">
        <f>MID(Sheet7!A977,SEARCH(" ",Sheet7!A977,1)+1,SEARCH("(",Sheet7!A977,1)-SEARCH(" ",Sheet7!A977,1)-2)</f>
        <v>Singh</v>
      </c>
      <c r="AG977" s="1">
        <f t="shared" si="179"/>
        <v>5</v>
      </c>
      <c r="AH977" s="1" t="str">
        <f t="shared" si="180"/>
        <v>SINGH</v>
      </c>
      <c r="AI977" s="1" t="e">
        <f t="shared" si="174"/>
        <v>#N/A</v>
      </c>
    </row>
    <row r="978" spans="1:35" x14ac:dyDescent="0.3">
      <c r="A978" s="1">
        <v>977</v>
      </c>
      <c r="B978" s="2">
        <v>39847</v>
      </c>
      <c r="C978" t="s">
        <v>213</v>
      </c>
      <c r="D978" s="1">
        <v>116</v>
      </c>
      <c r="E978" s="1" t="s">
        <v>432</v>
      </c>
      <c r="F978" s="1">
        <v>165</v>
      </c>
      <c r="H978" s="1">
        <v>90</v>
      </c>
      <c r="I978" s="1">
        <v>17</v>
      </c>
      <c r="J978" s="1">
        <v>0</v>
      </c>
      <c r="K978" s="1">
        <v>128.88</v>
      </c>
      <c r="L978" s="1">
        <v>1</v>
      </c>
      <c r="M978" s="1" t="s">
        <v>13</v>
      </c>
      <c r="N978" s="1" t="s">
        <v>59</v>
      </c>
      <c r="O978" s="1">
        <f t="shared" si="170"/>
        <v>3</v>
      </c>
      <c r="P978" s="1">
        <f t="shared" si="171"/>
        <v>2</v>
      </c>
      <c r="Q978" s="1">
        <f t="shared" si="172"/>
        <v>2009</v>
      </c>
      <c r="R978" s="1">
        <f t="shared" si="173"/>
        <v>3</v>
      </c>
      <c r="S978" s="1" t="str">
        <f t="shared" si="175"/>
        <v>Ok</v>
      </c>
      <c r="T978" s="1" t="str">
        <f t="shared" si="176"/>
        <v>Ok</v>
      </c>
      <c r="U978" s="1" t="b">
        <f t="shared" si="177"/>
        <v>0</v>
      </c>
      <c r="V978" s="1">
        <f t="shared" si="178"/>
        <v>0</v>
      </c>
      <c r="W978" s="1" t="str">
        <f>VLOOKUP(K978,Master!$G$8:$H$12,2,1)</f>
        <v>Ok</v>
      </c>
      <c r="X978" s="1" t="str">
        <f>HLOOKUP(K978,Master!$F$3:$J$4,2,1)</f>
        <v>Ok</v>
      </c>
      <c r="Y978" s="1" t="s">
        <v>702</v>
      </c>
      <c r="Z978" s="1" t="s">
        <v>4</v>
      </c>
      <c r="AA978" s="1">
        <f>SEARCH("(",Sheet7!A978,1)</f>
        <v>10</v>
      </c>
      <c r="AB978" s="1">
        <f>SEARCH(")",Sheet7!A978,1)</f>
        <v>16</v>
      </c>
      <c r="AC978" s="1" t="str">
        <f>MID(Sheet7!A978,SEARCH("(",Sheet7!A978,1)+1,SEARCH(")",Sheet7!A978,1)-SEARCH("(",Sheet7!A978,1)-1)</f>
        <v>India</v>
      </c>
      <c r="AD978" s="1">
        <f>SEARCH(" ",Sheet7!A978,1)</f>
        <v>2</v>
      </c>
      <c r="AE978" s="1" t="str">
        <f>LEFT(Sheet7!A978,SEARCH(" ",Sheet7!A978,1)-1)</f>
        <v>V</v>
      </c>
      <c r="AF978" s="1" t="str">
        <f>MID(Sheet7!A978,SEARCH(" ",Sheet7!A978,1)+1,SEARCH("(",Sheet7!A978,1)-SEARCH(" ",Sheet7!A978,1)-2)</f>
        <v>Sehwag</v>
      </c>
      <c r="AG978" s="1">
        <f t="shared" si="179"/>
        <v>6</v>
      </c>
      <c r="AH978" s="1" t="str">
        <f t="shared" si="180"/>
        <v>SEHWAG</v>
      </c>
      <c r="AI978" s="1" t="e">
        <f t="shared" si="174"/>
        <v>#N/A</v>
      </c>
    </row>
    <row r="979" spans="1:35" x14ac:dyDescent="0.3">
      <c r="A979" s="1">
        <v>978</v>
      </c>
      <c r="B979" s="2">
        <v>39849</v>
      </c>
      <c r="C979" t="s">
        <v>108</v>
      </c>
      <c r="D979" s="1">
        <v>150</v>
      </c>
      <c r="E979" s="1" t="s">
        <v>432</v>
      </c>
      <c r="F979" s="1">
        <v>214</v>
      </c>
      <c r="H979" s="1">
        <v>147</v>
      </c>
      <c r="I979" s="1">
        <v>14</v>
      </c>
      <c r="J979" s="1">
        <v>1</v>
      </c>
      <c r="K979" s="1">
        <v>102.04</v>
      </c>
      <c r="L979" s="1">
        <v>1</v>
      </c>
      <c r="M979" s="1" t="s">
        <v>13</v>
      </c>
      <c r="N979" s="1" t="s">
        <v>59</v>
      </c>
      <c r="O979" s="1">
        <f t="shared" si="170"/>
        <v>5</v>
      </c>
      <c r="P979" s="1">
        <f t="shared" si="171"/>
        <v>2</v>
      </c>
      <c r="Q979" s="1">
        <f t="shared" si="172"/>
        <v>2009</v>
      </c>
      <c r="R979" s="1">
        <f t="shared" si="173"/>
        <v>5</v>
      </c>
      <c r="S979" s="1" t="str">
        <f t="shared" si="175"/>
        <v>Ok</v>
      </c>
      <c r="T979" s="1" t="str">
        <f t="shared" si="176"/>
        <v>Ok</v>
      </c>
      <c r="U979" s="1" t="b">
        <f t="shared" si="177"/>
        <v>0</v>
      </c>
      <c r="V979" s="1">
        <f t="shared" si="178"/>
        <v>0</v>
      </c>
      <c r="W979" s="1" t="str">
        <f>VLOOKUP(K979,Master!$G$8:$H$12,2,1)</f>
        <v>Ok</v>
      </c>
      <c r="X979" s="1" t="str">
        <f>HLOOKUP(K979,Master!$F$3:$J$4,2,1)</f>
        <v>Ok</v>
      </c>
      <c r="Y979" s="1" t="s">
        <v>741</v>
      </c>
      <c r="Z979" s="1" t="s">
        <v>4</v>
      </c>
      <c r="AA979" s="1">
        <f>SEARCH("(",Sheet7!A979,1)</f>
        <v>11</v>
      </c>
      <c r="AB979" s="1">
        <f>SEARCH(")",Sheet7!A979,1)</f>
        <v>17</v>
      </c>
      <c r="AC979" s="1" t="str">
        <f>MID(Sheet7!A979,SEARCH("(",Sheet7!A979,1)+1,SEARCH(")",Sheet7!A979,1)-SEARCH("(",Sheet7!A979,1)-1)</f>
        <v>India</v>
      </c>
      <c r="AD979" s="1">
        <f>SEARCH(" ",Sheet7!A979,1)</f>
        <v>2</v>
      </c>
      <c r="AE979" s="1" t="str">
        <f>LEFT(Sheet7!A979,SEARCH(" ",Sheet7!A979,1)-1)</f>
        <v>G</v>
      </c>
      <c r="AF979" s="1" t="str">
        <f>MID(Sheet7!A979,SEARCH(" ",Sheet7!A979,1)+1,SEARCH("(",Sheet7!A979,1)-SEARCH(" ",Sheet7!A979,1)-2)</f>
        <v>Gambhir</v>
      </c>
      <c r="AG979" s="1">
        <f t="shared" si="179"/>
        <v>7</v>
      </c>
      <c r="AH979" s="1" t="str">
        <f t="shared" si="180"/>
        <v>GAMBHIR</v>
      </c>
      <c r="AI979" s="1" t="e">
        <f t="shared" si="174"/>
        <v>#N/A</v>
      </c>
    </row>
    <row r="980" spans="1:35" x14ac:dyDescent="0.3">
      <c r="A980" s="1">
        <v>979</v>
      </c>
      <c r="B980" s="2">
        <v>39852</v>
      </c>
      <c r="C980" t="s">
        <v>334</v>
      </c>
      <c r="D980" s="1">
        <v>115</v>
      </c>
      <c r="E980" s="1" t="s">
        <v>432</v>
      </c>
      <c r="F980" s="1">
        <v>188</v>
      </c>
      <c r="H980" s="1">
        <v>124</v>
      </c>
      <c r="I980" s="1">
        <v>8</v>
      </c>
      <c r="J980" s="1">
        <v>0</v>
      </c>
      <c r="K980" s="1">
        <v>92.74</v>
      </c>
      <c r="L980" s="1">
        <v>2</v>
      </c>
      <c r="M980" s="1" t="s">
        <v>18</v>
      </c>
      <c r="N980" s="1" t="s">
        <v>56</v>
      </c>
      <c r="O980" s="1">
        <f t="shared" si="170"/>
        <v>8</v>
      </c>
      <c r="P980" s="1">
        <f t="shared" si="171"/>
        <v>2</v>
      </c>
      <c r="Q980" s="1">
        <f t="shared" si="172"/>
        <v>2009</v>
      </c>
      <c r="R980" s="1">
        <f t="shared" si="173"/>
        <v>1</v>
      </c>
      <c r="S980" s="1" t="str">
        <f t="shared" si="175"/>
        <v>Slow</v>
      </c>
      <c r="T980" s="1" t="str">
        <f t="shared" si="176"/>
        <v>Ok</v>
      </c>
      <c r="U980" s="1" t="b">
        <f t="shared" si="177"/>
        <v>0</v>
      </c>
      <c r="V980" s="1">
        <f t="shared" si="178"/>
        <v>0</v>
      </c>
      <c r="W980" s="1" t="str">
        <f>VLOOKUP(K980,Master!$G$8:$H$12,2,1)</f>
        <v>Slow</v>
      </c>
      <c r="X980" s="1" t="str">
        <f>HLOOKUP(K980,Master!$F$3:$J$4,2,1)</f>
        <v>Slow</v>
      </c>
      <c r="Y980" s="1" t="s">
        <v>789</v>
      </c>
      <c r="Z980" s="1" t="s">
        <v>832</v>
      </c>
      <c r="AA980" s="1">
        <f>SEARCH("(",Sheet7!A980,1)</f>
        <v>12</v>
      </c>
      <c r="AB980" s="1">
        <f>SEARCH(")",Sheet7!A980,1)</f>
        <v>15</v>
      </c>
      <c r="AC980" s="1" t="str">
        <f>MID(Sheet7!A980,SEARCH("(",Sheet7!A980,1)+1,SEARCH(")",Sheet7!A980,1)-SEARCH("(",Sheet7!A980,1)-1)</f>
        <v>NZ</v>
      </c>
      <c r="AD980" s="1">
        <f>SEARCH(" ",Sheet7!A980,1)</f>
        <v>3</v>
      </c>
      <c r="AE980" s="1" t="str">
        <f>LEFT(Sheet7!A980,SEARCH(" ",Sheet7!A980,1)-1)</f>
        <v>GD</v>
      </c>
      <c r="AF980" s="1" t="str">
        <f>MID(Sheet7!A980,SEARCH(" ",Sheet7!A980,1)+1,SEARCH("(",Sheet7!A980,1)-SEARCH(" ",Sheet7!A980,1)-2)</f>
        <v>Elliott</v>
      </c>
      <c r="AG980" s="1">
        <f t="shared" si="179"/>
        <v>7</v>
      </c>
      <c r="AH980" s="1" t="str">
        <f t="shared" si="180"/>
        <v>ELLIOTT</v>
      </c>
      <c r="AI980" s="1" t="str">
        <f t="shared" si="174"/>
        <v>GD Elliott belongs to New Zealand</v>
      </c>
    </row>
    <row r="981" spans="1:35" x14ac:dyDescent="0.3">
      <c r="A981" s="1">
        <v>980</v>
      </c>
      <c r="B981" s="2">
        <v>39852</v>
      </c>
      <c r="C981" t="s">
        <v>156</v>
      </c>
      <c r="D981" s="1">
        <v>109</v>
      </c>
      <c r="E981" s="1" t="s">
        <v>432</v>
      </c>
      <c r="F981" s="1">
        <v>156</v>
      </c>
      <c r="H981" s="1">
        <v>114</v>
      </c>
      <c r="I981" s="1">
        <v>8</v>
      </c>
      <c r="J981" s="1">
        <v>3</v>
      </c>
      <c r="K981" s="1">
        <v>95.61</v>
      </c>
      <c r="L981" s="1">
        <v>1</v>
      </c>
      <c r="M981" s="1" t="s">
        <v>31</v>
      </c>
      <c r="N981" s="1" t="s">
        <v>56</v>
      </c>
      <c r="O981" s="1">
        <f t="shared" si="170"/>
        <v>8</v>
      </c>
      <c r="P981" s="1">
        <f t="shared" si="171"/>
        <v>2</v>
      </c>
      <c r="Q981" s="1">
        <f t="shared" si="172"/>
        <v>2009</v>
      </c>
      <c r="R981" s="1">
        <f t="shared" si="173"/>
        <v>1</v>
      </c>
      <c r="S981" s="1" t="str">
        <f t="shared" si="175"/>
        <v>Slow</v>
      </c>
      <c r="T981" s="1" t="str">
        <f t="shared" si="176"/>
        <v>Ok</v>
      </c>
      <c r="U981" s="1" t="b">
        <f t="shared" si="177"/>
        <v>0</v>
      </c>
      <c r="V981" s="1">
        <f t="shared" si="178"/>
        <v>0</v>
      </c>
      <c r="W981" s="1" t="str">
        <f>VLOOKUP(K981,Master!$G$8:$H$12,2,1)</f>
        <v>Slow</v>
      </c>
      <c r="X981" s="1" t="str">
        <f>HLOOKUP(K981,Master!$F$3:$J$4,2,1)</f>
        <v>Slow</v>
      </c>
      <c r="Y981" s="1" t="s">
        <v>790</v>
      </c>
      <c r="Z981" s="1" t="s">
        <v>834</v>
      </c>
      <c r="AA981" s="1">
        <f>SEARCH("(",Sheet7!A981,1)</f>
        <v>11</v>
      </c>
      <c r="AB981" s="1">
        <f>SEARCH(")",Sheet7!A981,1)</f>
        <v>15</v>
      </c>
      <c r="AC981" s="1" t="str">
        <f>MID(Sheet7!A981,SEARCH("(",Sheet7!A981,1)+1,SEARCH(")",Sheet7!A981,1)-SEARCH("(",Sheet7!A981,1)-1)</f>
        <v>Aus</v>
      </c>
      <c r="AD981" s="1">
        <f>SEARCH(" ",Sheet7!A981,1)</f>
        <v>3</v>
      </c>
      <c r="AE981" s="1" t="str">
        <f>LEFT(Sheet7!A981,SEARCH(" ",Sheet7!A981,1)-1)</f>
        <v>BJ</v>
      </c>
      <c r="AF981" s="1" t="str">
        <f>MID(Sheet7!A981,SEARCH(" ",Sheet7!A981,1)+1,SEARCH("(",Sheet7!A981,1)-SEARCH(" ",Sheet7!A981,1)-2)</f>
        <v>Haddin</v>
      </c>
      <c r="AG981" s="1">
        <f t="shared" si="179"/>
        <v>6</v>
      </c>
      <c r="AH981" s="1" t="str">
        <f t="shared" si="180"/>
        <v>HADDIN</v>
      </c>
      <c r="AI981" s="1" t="str">
        <f t="shared" si="174"/>
        <v>BJ Haddin belongs to Australia</v>
      </c>
    </row>
    <row r="982" spans="1:35" x14ac:dyDescent="0.3">
      <c r="A982" s="1">
        <v>981</v>
      </c>
      <c r="B982" s="2">
        <v>39880</v>
      </c>
      <c r="C982" t="s">
        <v>60</v>
      </c>
      <c r="D982" s="1">
        <v>163</v>
      </c>
      <c r="E982" s="1" t="s">
        <v>430</v>
      </c>
      <c r="F982" s="1">
        <v>206</v>
      </c>
      <c r="H982" s="1">
        <v>133</v>
      </c>
      <c r="I982" s="1">
        <v>16</v>
      </c>
      <c r="J982" s="1">
        <v>5</v>
      </c>
      <c r="K982" s="1">
        <v>122.55</v>
      </c>
      <c r="L982" s="1">
        <v>1</v>
      </c>
      <c r="M982" s="2" t="s">
        <v>31</v>
      </c>
      <c r="N982" s="1" t="s">
        <v>36</v>
      </c>
      <c r="O982" s="1">
        <f t="shared" si="170"/>
        <v>8</v>
      </c>
      <c r="P982" s="1">
        <f t="shared" si="171"/>
        <v>3</v>
      </c>
      <c r="Q982" s="1">
        <f t="shared" si="172"/>
        <v>2009</v>
      </c>
      <c r="R982" s="1">
        <f t="shared" si="173"/>
        <v>1</v>
      </c>
      <c r="S982" s="1" t="str">
        <f t="shared" si="175"/>
        <v>Ok</v>
      </c>
      <c r="T982" s="1" t="str">
        <f t="shared" si="176"/>
        <v>Ok</v>
      </c>
      <c r="U982" s="1" t="b">
        <f t="shared" si="177"/>
        <v>0</v>
      </c>
      <c r="V982" s="1">
        <f t="shared" si="178"/>
        <v>0</v>
      </c>
      <c r="W982" s="1" t="str">
        <f>VLOOKUP(K982,Master!$G$8:$H$12,2,1)</f>
        <v>Ok</v>
      </c>
      <c r="X982" s="1" t="str">
        <f>HLOOKUP(K982,Master!$F$3:$J$4,2,1)</f>
        <v>Ok</v>
      </c>
      <c r="Y982" s="1" t="s">
        <v>635</v>
      </c>
      <c r="Z982" s="1" t="s">
        <v>4</v>
      </c>
      <c r="AA982" s="1">
        <f>SEARCH("(",Sheet7!A982,1)</f>
        <v>14</v>
      </c>
      <c r="AB982" s="1">
        <f>SEARCH(")",Sheet7!A982,1)</f>
        <v>20</v>
      </c>
      <c r="AC982" s="1" t="str">
        <f>MID(Sheet7!A982,SEARCH("(",Sheet7!A982,1)+1,SEARCH(")",Sheet7!A982,1)-SEARCH("(",Sheet7!A982,1)-1)</f>
        <v>India</v>
      </c>
      <c r="AD982" s="1">
        <f>SEARCH(" ",Sheet7!A982,1)</f>
        <v>3</v>
      </c>
      <c r="AE982" s="1" t="str">
        <f>LEFT(Sheet7!A982,SEARCH(" ",Sheet7!A982,1)-1)</f>
        <v>SR</v>
      </c>
      <c r="AF982" s="1" t="str">
        <f>MID(Sheet7!A982,SEARCH(" ",Sheet7!A982,1)+1,SEARCH("(",Sheet7!A982,1)-SEARCH(" ",Sheet7!A982,1)-2)</f>
        <v>Tendulkar</v>
      </c>
      <c r="AG982" s="1">
        <f t="shared" si="179"/>
        <v>9</v>
      </c>
      <c r="AH982" s="1" t="str">
        <f t="shared" si="180"/>
        <v>TENDULKAR</v>
      </c>
      <c r="AI982" s="1" t="e">
        <f t="shared" si="174"/>
        <v>#N/A</v>
      </c>
    </row>
    <row r="983" spans="1:35" x14ac:dyDescent="0.3">
      <c r="A983" s="1">
        <v>982</v>
      </c>
      <c r="B983" s="2">
        <v>39880</v>
      </c>
      <c r="C983" t="s">
        <v>383</v>
      </c>
      <c r="D983" s="1">
        <v>105</v>
      </c>
      <c r="E983" s="1" t="s">
        <v>432</v>
      </c>
      <c r="F983" s="1">
        <v>108</v>
      </c>
      <c r="H983" s="1">
        <v>80</v>
      </c>
      <c r="I983" s="1">
        <v>12</v>
      </c>
      <c r="J983" s="1">
        <v>4</v>
      </c>
      <c r="K983" s="1">
        <v>131.25</v>
      </c>
      <c r="L983" s="1">
        <v>2</v>
      </c>
      <c r="M983" s="1" t="s">
        <v>4</v>
      </c>
      <c r="N983" s="1" t="s">
        <v>36</v>
      </c>
      <c r="O983" s="1">
        <f t="shared" si="170"/>
        <v>8</v>
      </c>
      <c r="P983" s="1">
        <f t="shared" si="171"/>
        <v>3</v>
      </c>
      <c r="Q983" s="1">
        <f t="shared" si="172"/>
        <v>2009</v>
      </c>
      <c r="R983" s="1">
        <f t="shared" si="173"/>
        <v>1</v>
      </c>
      <c r="S983" s="1" t="str">
        <f t="shared" si="175"/>
        <v>Ok</v>
      </c>
      <c r="T983" s="1" t="str">
        <f t="shared" si="176"/>
        <v>Ok</v>
      </c>
      <c r="U983" s="1" t="b">
        <f t="shared" si="177"/>
        <v>0</v>
      </c>
      <c r="V983" s="1">
        <f t="shared" si="178"/>
        <v>0</v>
      </c>
      <c r="W983" s="1" t="str">
        <f>VLOOKUP(K983,Master!$G$8:$H$12,2,1)</f>
        <v>Ok</v>
      </c>
      <c r="X983" s="1" t="str">
        <f>HLOOKUP(K983,Master!$F$3:$J$4,2,1)</f>
        <v>Ok</v>
      </c>
      <c r="Y983" s="1" t="s">
        <v>791</v>
      </c>
      <c r="Z983" s="1" t="s">
        <v>832</v>
      </c>
      <c r="AA983" s="1">
        <f>SEARCH("(",Sheet7!A983,1)</f>
        <v>10</v>
      </c>
      <c r="AB983" s="1">
        <f>SEARCH(")",Sheet7!A983,1)</f>
        <v>13</v>
      </c>
      <c r="AC983" s="1" t="str">
        <f>MID(Sheet7!A983,SEARCH("(",Sheet7!A983,1)+1,SEARCH(")",Sheet7!A983,1)-SEARCH("(",Sheet7!A983,1)-1)</f>
        <v>NZ</v>
      </c>
      <c r="AD983" s="1">
        <f>SEARCH(" ",Sheet7!A983,1)</f>
        <v>3</v>
      </c>
      <c r="AE983" s="1" t="str">
        <f>LEFT(Sheet7!A983,SEARCH(" ",Sheet7!A983,1)-1)</f>
        <v>JD</v>
      </c>
      <c r="AF983" s="1" t="str">
        <f>MID(Sheet7!A983,SEARCH(" ",Sheet7!A983,1)+1,SEARCH("(",Sheet7!A983,1)-SEARCH(" ",Sheet7!A983,1)-2)</f>
        <v>Ryder</v>
      </c>
      <c r="AG983" s="1">
        <f t="shared" si="179"/>
        <v>5</v>
      </c>
      <c r="AH983" s="1" t="str">
        <f t="shared" si="180"/>
        <v>RYDER</v>
      </c>
      <c r="AI983" s="1" t="str">
        <f t="shared" si="174"/>
        <v>JD Ryder belongs to New Zealand</v>
      </c>
    </row>
    <row r="984" spans="1:35" x14ac:dyDescent="0.3">
      <c r="A984" s="1">
        <v>983</v>
      </c>
      <c r="B984" s="2">
        <v>39883</v>
      </c>
      <c r="C984" t="s">
        <v>213</v>
      </c>
      <c r="D984" s="1">
        <v>125</v>
      </c>
      <c r="E984" s="1" t="s">
        <v>430</v>
      </c>
      <c r="F984" s="1">
        <v>106</v>
      </c>
      <c r="H984" s="1">
        <v>74</v>
      </c>
      <c r="I984" s="1">
        <v>14</v>
      </c>
      <c r="J984" s="1">
        <v>6</v>
      </c>
      <c r="K984" s="1">
        <v>168.91</v>
      </c>
      <c r="L984" s="1">
        <v>2</v>
      </c>
      <c r="M984" s="1" t="s">
        <v>31</v>
      </c>
      <c r="N984" s="1" t="s">
        <v>22</v>
      </c>
      <c r="O984" s="1">
        <f t="shared" si="170"/>
        <v>11</v>
      </c>
      <c r="P984" s="1">
        <f t="shared" si="171"/>
        <v>3</v>
      </c>
      <c r="Q984" s="1">
        <f t="shared" si="172"/>
        <v>2009</v>
      </c>
      <c r="R984" s="1">
        <f t="shared" si="173"/>
        <v>4</v>
      </c>
      <c r="S984" s="1" t="str">
        <f t="shared" si="175"/>
        <v>Good</v>
      </c>
      <c r="T984" s="1" t="str">
        <f t="shared" si="176"/>
        <v>Ok</v>
      </c>
      <c r="U984" s="1" t="b">
        <f t="shared" si="177"/>
        <v>0</v>
      </c>
      <c r="V984" s="1">
        <f t="shared" si="178"/>
        <v>1</v>
      </c>
      <c r="W984" s="1" t="str">
        <f>VLOOKUP(K984,Master!$G$8:$H$12,2,1)</f>
        <v>Good</v>
      </c>
      <c r="X984" s="1" t="str">
        <f>HLOOKUP(K984,Master!$F$3:$J$4,2,1)</f>
        <v>Good</v>
      </c>
      <c r="Y984" s="1" t="s">
        <v>702</v>
      </c>
      <c r="Z984" s="1" t="s">
        <v>4</v>
      </c>
      <c r="AA984" s="1">
        <f>SEARCH("(",Sheet7!A984,1)</f>
        <v>10</v>
      </c>
      <c r="AB984" s="1">
        <f>SEARCH(")",Sheet7!A984,1)</f>
        <v>16</v>
      </c>
      <c r="AC984" s="1" t="str">
        <f>MID(Sheet7!A984,SEARCH("(",Sheet7!A984,1)+1,SEARCH(")",Sheet7!A984,1)-SEARCH("(",Sheet7!A984,1)-1)</f>
        <v>India</v>
      </c>
      <c r="AD984" s="1">
        <f>SEARCH(" ",Sheet7!A984,1)</f>
        <v>2</v>
      </c>
      <c r="AE984" s="1" t="str">
        <f>LEFT(Sheet7!A984,SEARCH(" ",Sheet7!A984,1)-1)</f>
        <v>V</v>
      </c>
      <c r="AF984" s="1" t="str">
        <f>MID(Sheet7!A984,SEARCH(" ",Sheet7!A984,1)+1,SEARCH("(",Sheet7!A984,1)-SEARCH(" ",Sheet7!A984,1)-2)</f>
        <v>Sehwag</v>
      </c>
      <c r="AG984" s="1">
        <f t="shared" si="179"/>
        <v>6</v>
      </c>
      <c r="AH984" s="1" t="str">
        <f t="shared" si="180"/>
        <v>SEHWAG</v>
      </c>
      <c r="AI984" s="1" t="e">
        <f t="shared" si="174"/>
        <v>#N/A</v>
      </c>
    </row>
    <row r="985" spans="1:35" x14ac:dyDescent="0.3">
      <c r="A985" s="1">
        <v>984</v>
      </c>
      <c r="B985" s="2">
        <v>39894</v>
      </c>
      <c r="C985" t="s">
        <v>64</v>
      </c>
      <c r="D985" s="1">
        <v>112</v>
      </c>
      <c r="E985" s="1" t="s">
        <v>430</v>
      </c>
      <c r="F985" s="1">
        <v>208</v>
      </c>
      <c r="H985" s="1">
        <v>134</v>
      </c>
      <c r="I985" s="1">
        <v>10</v>
      </c>
      <c r="J985" s="1">
        <v>0</v>
      </c>
      <c r="K985" s="1">
        <v>83.58</v>
      </c>
      <c r="L985" s="1">
        <v>1</v>
      </c>
      <c r="M985" s="1" t="s">
        <v>34</v>
      </c>
      <c r="N985" s="1" t="s">
        <v>332</v>
      </c>
      <c r="O985" s="1">
        <f t="shared" si="170"/>
        <v>22</v>
      </c>
      <c r="P985" s="1">
        <f t="shared" si="171"/>
        <v>3</v>
      </c>
      <c r="Q985" s="1">
        <f t="shared" si="172"/>
        <v>2009</v>
      </c>
      <c r="R985" s="1">
        <f t="shared" si="173"/>
        <v>1</v>
      </c>
      <c r="S985" s="1" t="str">
        <f t="shared" si="175"/>
        <v>Slow</v>
      </c>
      <c r="T985" s="1" t="str">
        <f t="shared" si="176"/>
        <v>Ok</v>
      </c>
      <c r="U985" s="1" t="b">
        <f t="shared" si="177"/>
        <v>0</v>
      </c>
      <c r="V985" s="1">
        <f t="shared" si="178"/>
        <v>0</v>
      </c>
      <c r="W985" s="1" t="str">
        <f>VLOOKUP(K985,Master!$G$8:$H$12,2,1)</f>
        <v>Slow</v>
      </c>
      <c r="X985" s="1" t="str">
        <f>HLOOKUP(K985,Master!$F$3:$J$4,2,1)</f>
        <v>Slow</v>
      </c>
      <c r="Y985" s="1" t="s">
        <v>662</v>
      </c>
      <c r="Z985" s="1" t="s">
        <v>831</v>
      </c>
      <c r="AA985" s="1">
        <f>SEARCH("(",Sheet7!A985,1)</f>
        <v>15</v>
      </c>
      <c r="AB985" s="1">
        <f>SEARCH(")",Sheet7!A985,1)</f>
        <v>18</v>
      </c>
      <c r="AC985" s="1" t="str">
        <f>MID(Sheet7!A985,SEARCH("(",Sheet7!A985,1)+1,SEARCH(")",Sheet7!A985,1)-SEARCH("(",Sheet7!A985,1)-1)</f>
        <v>WI</v>
      </c>
      <c r="AD985" s="1">
        <f>SEARCH(" ",Sheet7!A985,1)</f>
        <v>2</v>
      </c>
      <c r="AE985" s="1" t="str">
        <f>LEFT(Sheet7!A985,SEARCH(" ",Sheet7!A985,1)-1)</f>
        <v>S</v>
      </c>
      <c r="AF985" s="1" t="str">
        <f>MID(Sheet7!A985,SEARCH(" ",Sheet7!A985,1)+1,SEARCH("(",Sheet7!A985,1)-SEARCH(" ",Sheet7!A985,1)-2)</f>
        <v>Chanderpaul</v>
      </c>
      <c r="AG985" s="1">
        <f t="shared" si="179"/>
        <v>11</v>
      </c>
      <c r="AH985" s="1" t="str">
        <f t="shared" si="180"/>
        <v>CHANDERPAUL</v>
      </c>
      <c r="AI985" s="1" t="str">
        <f t="shared" si="174"/>
        <v>S Chanderpaul belongs to West Indies</v>
      </c>
    </row>
    <row r="986" spans="1:35" x14ac:dyDescent="0.3">
      <c r="A986" s="1">
        <v>985</v>
      </c>
      <c r="B986" s="2">
        <v>39894</v>
      </c>
      <c r="C986" t="s">
        <v>112</v>
      </c>
      <c r="D986" s="1">
        <v>105</v>
      </c>
      <c r="E986" s="1" t="s">
        <v>432</v>
      </c>
      <c r="F986" s="1">
        <v>204</v>
      </c>
      <c r="H986" s="1">
        <v>129</v>
      </c>
      <c r="I986" s="1">
        <v>7</v>
      </c>
      <c r="J986" s="1">
        <v>0</v>
      </c>
      <c r="K986" s="1">
        <v>81.39</v>
      </c>
      <c r="L986" s="1">
        <v>2</v>
      </c>
      <c r="M986" s="1" t="s">
        <v>11</v>
      </c>
      <c r="N986" s="1" t="s">
        <v>332</v>
      </c>
      <c r="O986" s="1">
        <f t="shared" si="170"/>
        <v>22</v>
      </c>
      <c r="P986" s="1">
        <f t="shared" si="171"/>
        <v>3</v>
      </c>
      <c r="Q986" s="1">
        <f t="shared" si="172"/>
        <v>2009</v>
      </c>
      <c r="R986" s="1">
        <f t="shared" si="173"/>
        <v>1</v>
      </c>
      <c r="S986" s="1" t="str">
        <f t="shared" si="175"/>
        <v>Slow</v>
      </c>
      <c r="T986" s="1" t="str">
        <f t="shared" si="176"/>
        <v>Ok</v>
      </c>
      <c r="U986" s="1" t="b">
        <f t="shared" si="177"/>
        <v>0</v>
      </c>
      <c r="V986" s="1">
        <f t="shared" si="178"/>
        <v>0</v>
      </c>
      <c r="W986" s="1" t="str">
        <f>VLOOKUP(K986,Master!$G$8:$H$12,2,1)</f>
        <v>Slow</v>
      </c>
      <c r="X986" s="1" t="str">
        <f>HLOOKUP(K986,Master!$F$3:$J$4,2,1)</f>
        <v>Slow</v>
      </c>
      <c r="Y986" s="1" t="s">
        <v>731</v>
      </c>
      <c r="Z986" s="1" t="s">
        <v>830</v>
      </c>
      <c r="AA986" s="1">
        <f>SEARCH("(",Sheet7!A986,1)</f>
        <v>12</v>
      </c>
      <c r="AB986" s="1">
        <f>SEARCH(")",Sheet7!A986,1)</f>
        <v>16</v>
      </c>
      <c r="AC986" s="1" t="str">
        <f>MID(Sheet7!A986,SEARCH("(",Sheet7!A986,1)+1,SEARCH(")",Sheet7!A986,1)-SEARCH("(",Sheet7!A986,1)-1)</f>
        <v>Eng</v>
      </c>
      <c r="AD986" s="1">
        <f>SEARCH(" ",Sheet7!A986,1)</f>
        <v>3</v>
      </c>
      <c r="AE986" s="1" t="str">
        <f>LEFT(Sheet7!A986,SEARCH(" ",Sheet7!A986,1)-1)</f>
        <v>AJ</v>
      </c>
      <c r="AF986" s="1" t="str">
        <f>MID(Sheet7!A986,SEARCH(" ",Sheet7!A986,1)+1,SEARCH("(",Sheet7!A986,1)-SEARCH(" ",Sheet7!A986,1)-2)</f>
        <v>Strauss</v>
      </c>
      <c r="AG986" s="1">
        <f t="shared" si="179"/>
        <v>7</v>
      </c>
      <c r="AH986" s="1" t="str">
        <f t="shared" si="180"/>
        <v>STRAUSS</v>
      </c>
      <c r="AI986" s="1" t="str">
        <f t="shared" si="174"/>
        <v>AJ Strauss belongs to England</v>
      </c>
    </row>
    <row r="987" spans="1:35" x14ac:dyDescent="0.3">
      <c r="A987" s="1">
        <v>986</v>
      </c>
      <c r="B987" s="2">
        <v>39904</v>
      </c>
      <c r="C987" t="s">
        <v>302</v>
      </c>
      <c r="D987" s="1">
        <v>121</v>
      </c>
      <c r="E987" s="1" t="s">
        <v>430</v>
      </c>
      <c r="F987" s="1">
        <v>176</v>
      </c>
      <c r="H987" s="1">
        <v>138</v>
      </c>
      <c r="I987" s="1">
        <v>12</v>
      </c>
      <c r="J987" s="1">
        <v>3</v>
      </c>
      <c r="K987" s="1">
        <v>87.68</v>
      </c>
      <c r="L987" s="1">
        <v>1</v>
      </c>
      <c r="M987" s="1" t="s">
        <v>25</v>
      </c>
      <c r="N987" s="1" t="s">
        <v>254</v>
      </c>
      <c r="O987" s="1">
        <f t="shared" si="170"/>
        <v>1</v>
      </c>
      <c r="P987" s="1">
        <f t="shared" si="171"/>
        <v>4</v>
      </c>
      <c r="Q987" s="1">
        <f t="shared" si="172"/>
        <v>2009</v>
      </c>
      <c r="R987" s="1">
        <f t="shared" si="173"/>
        <v>4</v>
      </c>
      <c r="S987" s="1" t="str">
        <f t="shared" si="175"/>
        <v>Slow</v>
      </c>
      <c r="T987" s="1" t="str">
        <f t="shared" si="176"/>
        <v>Ok</v>
      </c>
      <c r="U987" s="1" t="b">
        <f t="shared" si="177"/>
        <v>0</v>
      </c>
      <c r="V987" s="1">
        <f t="shared" si="178"/>
        <v>0</v>
      </c>
      <c r="W987" s="1" t="str">
        <f>VLOOKUP(K987,Master!$G$8:$H$12,2,1)</f>
        <v>Slow</v>
      </c>
      <c r="X987" s="1" t="str">
        <f>HLOOKUP(K987,Master!$F$3:$J$4,2,1)</f>
        <v>Slow</v>
      </c>
      <c r="Y987" s="1" t="s">
        <v>759</v>
      </c>
      <c r="Z987" s="1" t="s">
        <v>843</v>
      </c>
      <c r="AA987" s="1">
        <f>SEARCH("(",Sheet7!A987,1)</f>
        <v>14</v>
      </c>
      <c r="AB987" s="1">
        <f>SEARCH(")",Sheet7!A987,1)</f>
        <v>19</v>
      </c>
      <c r="AC987" s="1" t="str">
        <f>MID(Sheet7!A987,SEARCH("(",Sheet7!A987,1)+1,SEARCH(")",Sheet7!A987,1)-SEARCH("(",Sheet7!A987,1)-1)</f>
        <v>Scot</v>
      </c>
      <c r="AD987" s="1">
        <f>SEARCH(" ",Sheet7!A987,1)</f>
        <v>4</v>
      </c>
      <c r="AE987" s="1" t="str">
        <f>LEFT(Sheet7!A987,SEARCH(" ",Sheet7!A987,1)-1)</f>
        <v>NFI</v>
      </c>
      <c r="AF987" s="1" t="str">
        <f>MID(Sheet7!A987,SEARCH(" ",Sheet7!A987,1)+1,SEARCH("(",Sheet7!A987,1)-SEARCH(" ",Sheet7!A987,1)-2)</f>
        <v>McCallum</v>
      </c>
      <c r="AG987" s="1">
        <f t="shared" si="179"/>
        <v>8</v>
      </c>
      <c r="AH987" s="1" t="str">
        <f t="shared" si="180"/>
        <v>MCCALLUM</v>
      </c>
      <c r="AI987" s="1" t="e">
        <f t="shared" si="174"/>
        <v>#N/A</v>
      </c>
    </row>
    <row r="988" spans="1:35" x14ac:dyDescent="0.3">
      <c r="A988" s="1">
        <v>987</v>
      </c>
      <c r="B988" s="2">
        <v>39904</v>
      </c>
      <c r="C988" t="s">
        <v>311</v>
      </c>
      <c r="D988" s="1">
        <v>106</v>
      </c>
      <c r="E988" s="1" t="s">
        <v>430</v>
      </c>
      <c r="F988" s="1">
        <v>129</v>
      </c>
      <c r="H988" s="1">
        <v>84</v>
      </c>
      <c r="I988" s="1">
        <v>9</v>
      </c>
      <c r="J988" s="1">
        <v>3</v>
      </c>
      <c r="K988" s="1">
        <v>126.19</v>
      </c>
      <c r="L988" s="1">
        <v>2</v>
      </c>
      <c r="M988" s="1" t="s">
        <v>434</v>
      </c>
      <c r="N988" s="1" t="s">
        <v>49</v>
      </c>
      <c r="O988" s="1">
        <f t="shared" si="170"/>
        <v>1</v>
      </c>
      <c r="P988" s="1">
        <f t="shared" si="171"/>
        <v>4</v>
      </c>
      <c r="Q988" s="1">
        <f t="shared" si="172"/>
        <v>2009</v>
      </c>
      <c r="R988" s="1">
        <f t="shared" si="173"/>
        <v>4</v>
      </c>
      <c r="S988" s="1" t="str">
        <f t="shared" si="175"/>
        <v>Ok</v>
      </c>
      <c r="T988" s="1" t="str">
        <f t="shared" si="176"/>
        <v>Ok</v>
      </c>
      <c r="U988" s="1" t="b">
        <f t="shared" si="177"/>
        <v>0</v>
      </c>
      <c r="V988" s="1">
        <f t="shared" si="178"/>
        <v>0</v>
      </c>
      <c r="W988" s="1" t="str">
        <f>VLOOKUP(K988,Master!$G$8:$H$12,2,1)</f>
        <v>Ok</v>
      </c>
      <c r="X988" s="1" t="str">
        <f>HLOOKUP(K988,Master!$F$3:$J$4,2,1)</f>
        <v>Ok</v>
      </c>
      <c r="Y988" s="1" t="s">
        <v>765</v>
      </c>
      <c r="Z988" s="1" t="s">
        <v>840</v>
      </c>
      <c r="AA988" s="1">
        <f>SEARCH("(",Sheet7!A988,1)</f>
        <v>18</v>
      </c>
      <c r="AB988" s="1">
        <f>SEARCH(")",Sheet7!A988,1)</f>
        <v>23</v>
      </c>
      <c r="AC988" s="1" t="str">
        <f>MID(Sheet7!A988,SEARCH("(",Sheet7!A988,1)+1,SEARCH(")",Sheet7!A988,1)-SEARCH("(",Sheet7!A988,1)-1)</f>
        <v>Neth</v>
      </c>
      <c r="AD988" s="1">
        <f>SEARCH(" ",Sheet7!A988,1)</f>
        <v>3</v>
      </c>
      <c r="AE988" s="1" t="str">
        <f>LEFT(Sheet7!A988,SEARCH(" ",Sheet7!A988,1)-1)</f>
        <v>RN</v>
      </c>
      <c r="AF988" s="1" t="str">
        <f>MID(Sheet7!A988,SEARCH(" ",Sheet7!A988,1)+1,SEARCH("(",Sheet7!A988,1)-SEARCH(" ",Sheet7!A988,1)-2)</f>
        <v>ten Doeschate</v>
      </c>
      <c r="AG988" s="1">
        <f t="shared" si="179"/>
        <v>13</v>
      </c>
      <c r="AH988" s="1" t="str">
        <f t="shared" si="180"/>
        <v>TEN DOESCHATE</v>
      </c>
      <c r="AI988" s="1" t="e">
        <f t="shared" si="174"/>
        <v>#N/A</v>
      </c>
    </row>
    <row r="989" spans="1:35" x14ac:dyDescent="0.3">
      <c r="A989" s="1">
        <v>988</v>
      </c>
      <c r="B989" s="2">
        <v>39904</v>
      </c>
      <c r="C989" t="s">
        <v>193</v>
      </c>
      <c r="D989" s="1">
        <v>101</v>
      </c>
      <c r="E989" s="1" t="s">
        <v>432</v>
      </c>
      <c r="F989" s="1">
        <v>121</v>
      </c>
      <c r="H989" s="1">
        <v>89</v>
      </c>
      <c r="I989" s="1">
        <v>12</v>
      </c>
      <c r="J989" s="1">
        <v>3</v>
      </c>
      <c r="K989" s="1">
        <v>113.48</v>
      </c>
      <c r="L989" s="1">
        <v>2</v>
      </c>
      <c r="M989" s="1" t="s">
        <v>442</v>
      </c>
      <c r="N989" s="1" t="s">
        <v>254</v>
      </c>
      <c r="O989" s="1">
        <f t="shared" si="170"/>
        <v>1</v>
      </c>
      <c r="P989" s="1">
        <f t="shared" si="171"/>
        <v>4</v>
      </c>
      <c r="Q989" s="1">
        <f t="shared" si="172"/>
        <v>2009</v>
      </c>
      <c r="R989" s="1">
        <f t="shared" si="173"/>
        <v>4</v>
      </c>
      <c r="S989" s="1" t="str">
        <f t="shared" si="175"/>
        <v>Ok</v>
      </c>
      <c r="T989" s="1" t="str">
        <f t="shared" si="176"/>
        <v>Ok</v>
      </c>
      <c r="U989" s="1" t="b">
        <f t="shared" si="177"/>
        <v>0</v>
      </c>
      <c r="V989" s="1">
        <f t="shared" si="178"/>
        <v>0</v>
      </c>
      <c r="W989" s="1" t="str">
        <f>VLOOKUP(K989,Master!$G$8:$H$12,2,1)</f>
        <v>Ok</v>
      </c>
      <c r="X989" s="1" t="str">
        <f>HLOOKUP(K989,Master!$F$3:$J$4,2,1)</f>
        <v>Ok</v>
      </c>
      <c r="Y989" s="1" t="s">
        <v>761</v>
      </c>
      <c r="Z989" s="1" t="s">
        <v>844</v>
      </c>
      <c r="AA989" s="1">
        <f>SEARCH("(",Sheet7!A989,1)</f>
        <v>17</v>
      </c>
      <c r="AB989" s="1">
        <f>SEARCH(")",Sheet7!A989,1)</f>
        <v>21</v>
      </c>
      <c r="AC989" s="1" t="str">
        <f>MID(Sheet7!A989,SEARCH("(",Sheet7!A989,1)+1,SEARCH(")",Sheet7!A989,1)-SEARCH("(",Sheet7!A989,1)-1)</f>
        <v>Ire</v>
      </c>
      <c r="AD989" s="1">
        <f>SEARCH(" ",Sheet7!A989,1)</f>
        <v>4</v>
      </c>
      <c r="AE989" s="1" t="str">
        <f>LEFT(Sheet7!A989,SEARCH(" ",Sheet7!A989,1)-1)</f>
        <v>WTS</v>
      </c>
      <c r="AF989" s="1" t="str">
        <f>MID(Sheet7!A989,SEARCH(" ",Sheet7!A989,1)+1,SEARCH("(",Sheet7!A989,1)-SEARCH(" ",Sheet7!A989,1)-2)</f>
        <v>Porterfield</v>
      </c>
      <c r="AG989" s="1">
        <f t="shared" si="179"/>
        <v>11</v>
      </c>
      <c r="AH989" s="1" t="str">
        <f t="shared" si="180"/>
        <v>PORTERFIELD</v>
      </c>
      <c r="AI989" s="1" t="e">
        <f t="shared" si="174"/>
        <v>#N/A</v>
      </c>
    </row>
    <row r="990" spans="1:35" x14ac:dyDescent="0.3">
      <c r="A990" s="1">
        <v>989</v>
      </c>
      <c r="B990" s="2">
        <v>39909</v>
      </c>
      <c r="C990" t="s">
        <v>405</v>
      </c>
      <c r="D990" s="1">
        <v>102</v>
      </c>
      <c r="E990" s="1" t="s">
        <v>430</v>
      </c>
      <c r="F990" s="1">
        <v>281</v>
      </c>
      <c r="H990" s="1">
        <v>152</v>
      </c>
      <c r="I990" s="1">
        <v>9</v>
      </c>
      <c r="J990" s="1">
        <v>0</v>
      </c>
      <c r="K990" s="1">
        <v>67.099999999999994</v>
      </c>
      <c r="L990" s="1">
        <v>1</v>
      </c>
      <c r="M990" s="1" t="s">
        <v>434</v>
      </c>
      <c r="N990" s="1" t="s">
        <v>49</v>
      </c>
      <c r="O990" s="1">
        <f t="shared" si="170"/>
        <v>6</v>
      </c>
      <c r="P990" s="1">
        <f t="shared" si="171"/>
        <v>4</v>
      </c>
      <c r="Q990" s="1">
        <f t="shared" si="172"/>
        <v>2009</v>
      </c>
      <c r="R990" s="1">
        <f t="shared" si="173"/>
        <v>2</v>
      </c>
      <c r="S990" s="1" t="str">
        <f t="shared" si="175"/>
        <v>Slow</v>
      </c>
      <c r="T990" s="1" t="str">
        <f t="shared" si="176"/>
        <v>Ok</v>
      </c>
      <c r="U990" s="1" t="b">
        <f t="shared" si="177"/>
        <v>0</v>
      </c>
      <c r="V990" s="1">
        <f t="shared" si="178"/>
        <v>0</v>
      </c>
      <c r="W990" s="1" t="str">
        <f>VLOOKUP(K990,Master!$G$8:$H$12,2,1)</f>
        <v>Slow</v>
      </c>
      <c r="X990" s="1" t="str">
        <f>HLOOKUP(K990,Master!$F$3:$J$4,2,1)</f>
        <v>Slow</v>
      </c>
      <c r="Y990" s="1" t="s">
        <v>792</v>
      </c>
      <c r="Z990" s="1" t="s">
        <v>842</v>
      </c>
      <c r="AA990" s="1">
        <f>SEARCH("(",Sheet7!A990,1)</f>
        <v>9</v>
      </c>
      <c r="AB990" s="1">
        <f>SEARCH(")",Sheet7!A990,1)</f>
        <v>13</v>
      </c>
      <c r="AC990" s="1" t="str">
        <f>MID(Sheet7!A990,SEARCH("(",Sheet7!A990,1)+1,SEARCH(")",Sheet7!A990,1)-SEARCH("(",Sheet7!A990,1)-1)</f>
        <v>Ber</v>
      </c>
      <c r="AD990" s="1">
        <f>SEARCH(" ",Sheet7!A990,1)</f>
        <v>3</v>
      </c>
      <c r="AE990" s="1" t="str">
        <f>LEFT(Sheet7!A990,SEARCH(" ",Sheet7!A990,1)-1)</f>
        <v>DL</v>
      </c>
      <c r="AF990" s="1" t="str">
        <f>MID(Sheet7!A990,SEARCH(" ",Sheet7!A990,1)+1,SEARCH("(",Sheet7!A990,1)-SEARCH(" ",Sheet7!A990,1)-2)</f>
        <v>Hemp</v>
      </c>
      <c r="AG990" s="1">
        <f t="shared" si="179"/>
        <v>4</v>
      </c>
      <c r="AH990" s="1" t="str">
        <f t="shared" si="180"/>
        <v>HEMP</v>
      </c>
      <c r="AI990" s="1" t="e">
        <f t="shared" si="174"/>
        <v>#N/A</v>
      </c>
    </row>
    <row r="991" spans="1:35" x14ac:dyDescent="0.3">
      <c r="A991" s="1">
        <v>990</v>
      </c>
      <c r="B991" s="2">
        <v>39916</v>
      </c>
      <c r="C991" t="s">
        <v>68</v>
      </c>
      <c r="D991" s="1">
        <v>110</v>
      </c>
      <c r="E991" s="1" t="s">
        <v>432</v>
      </c>
      <c r="F991" s="1">
        <v>162</v>
      </c>
      <c r="H991" s="1">
        <v>116</v>
      </c>
      <c r="I991" s="1">
        <v>9</v>
      </c>
      <c r="J991" s="1">
        <v>2</v>
      </c>
      <c r="K991" s="1">
        <v>94.82</v>
      </c>
      <c r="L991" s="1">
        <v>1</v>
      </c>
      <c r="M991" s="1" t="s">
        <v>18</v>
      </c>
      <c r="N991" s="1" t="s">
        <v>263</v>
      </c>
      <c r="O991" s="1">
        <f t="shared" si="170"/>
        <v>13</v>
      </c>
      <c r="P991" s="1">
        <f t="shared" si="171"/>
        <v>4</v>
      </c>
      <c r="Q991" s="1">
        <f t="shared" si="172"/>
        <v>2009</v>
      </c>
      <c r="R991" s="1">
        <f t="shared" si="173"/>
        <v>2</v>
      </c>
      <c r="S991" s="1" t="str">
        <f t="shared" si="175"/>
        <v>Slow</v>
      </c>
      <c r="T991" s="1" t="str">
        <f t="shared" si="176"/>
        <v>Ok</v>
      </c>
      <c r="U991" s="1" t="b">
        <f t="shared" si="177"/>
        <v>0</v>
      </c>
      <c r="V991" s="1">
        <f t="shared" si="178"/>
        <v>0</v>
      </c>
      <c r="W991" s="1" t="str">
        <f>VLOOKUP(K991,Master!$G$8:$H$12,2,1)</f>
        <v>Slow</v>
      </c>
      <c r="X991" s="1" t="str">
        <f>HLOOKUP(K991,Master!$F$3:$J$4,2,1)</f>
        <v>Slow</v>
      </c>
      <c r="Y991" s="1" t="s">
        <v>681</v>
      </c>
      <c r="Z991" s="1" t="s">
        <v>837</v>
      </c>
      <c r="AA991" s="1">
        <f>SEARCH("(",Sheet7!A991,1)</f>
        <v>10</v>
      </c>
      <c r="AB991" s="1">
        <f>SEARCH(")",Sheet7!A991,1)</f>
        <v>13</v>
      </c>
      <c r="AC991" s="1" t="str">
        <f>MID(Sheet7!A991,SEARCH("(",Sheet7!A991,1)+1,SEARCH(")",Sheet7!A991,1)-SEARCH("(",Sheet7!A991,1)-1)</f>
        <v>SA</v>
      </c>
      <c r="AD991" s="1">
        <f>SEARCH(" ",Sheet7!A991,1)</f>
        <v>3</v>
      </c>
      <c r="AE991" s="1" t="str">
        <f>LEFT(Sheet7!A991,SEARCH(" ",Sheet7!A991,1)-1)</f>
        <v>HH</v>
      </c>
      <c r="AF991" s="1" t="str">
        <f>MID(Sheet7!A991,SEARCH(" ",Sheet7!A991,1)+1,SEARCH("(",Sheet7!A991,1)-SEARCH(" ",Sheet7!A991,1)-2)</f>
        <v>Gibbs</v>
      </c>
      <c r="AG991" s="1">
        <f t="shared" si="179"/>
        <v>5</v>
      </c>
      <c r="AH991" s="1" t="str">
        <f t="shared" si="180"/>
        <v>GIBBS</v>
      </c>
      <c r="AI991" s="1" t="e">
        <f t="shared" si="174"/>
        <v>#N/A</v>
      </c>
    </row>
    <row r="992" spans="1:35" x14ac:dyDescent="0.3">
      <c r="A992" s="1">
        <v>991</v>
      </c>
      <c r="B992" s="2">
        <v>39922</v>
      </c>
      <c r="C992" t="s">
        <v>193</v>
      </c>
      <c r="D992" s="1">
        <v>104</v>
      </c>
      <c r="E992" s="1" t="s">
        <v>430</v>
      </c>
      <c r="F992" s="1">
        <v>164</v>
      </c>
      <c r="H992" s="1">
        <v>133</v>
      </c>
      <c r="I992" s="1">
        <v>13</v>
      </c>
      <c r="J992" s="1">
        <v>0</v>
      </c>
      <c r="K992" s="1">
        <v>78.19</v>
      </c>
      <c r="L992" s="1">
        <v>2</v>
      </c>
      <c r="M992" s="1" t="s">
        <v>435</v>
      </c>
      <c r="N992" s="1" t="s">
        <v>33</v>
      </c>
      <c r="O992" s="1">
        <f t="shared" si="170"/>
        <v>19</v>
      </c>
      <c r="P992" s="1">
        <f t="shared" si="171"/>
        <v>4</v>
      </c>
      <c r="Q992" s="1">
        <f t="shared" si="172"/>
        <v>2009</v>
      </c>
      <c r="R992" s="1">
        <f t="shared" si="173"/>
        <v>1</v>
      </c>
      <c r="S992" s="1" t="str">
        <f t="shared" si="175"/>
        <v>Slow</v>
      </c>
      <c r="T992" s="1" t="str">
        <f t="shared" si="176"/>
        <v>Ok</v>
      </c>
      <c r="U992" s="1" t="b">
        <f t="shared" si="177"/>
        <v>0</v>
      </c>
      <c r="V992" s="1">
        <f t="shared" si="178"/>
        <v>0</v>
      </c>
      <c r="W992" s="1" t="str">
        <f>VLOOKUP(K992,Master!$G$8:$H$12,2,1)</f>
        <v>Slow</v>
      </c>
      <c r="X992" s="1" t="str">
        <f>HLOOKUP(K992,Master!$F$3:$J$4,2,1)</f>
        <v>Slow</v>
      </c>
      <c r="Y992" s="1" t="s">
        <v>761</v>
      </c>
      <c r="Z992" s="1" t="s">
        <v>844</v>
      </c>
      <c r="AA992" s="1">
        <f>SEARCH("(",Sheet7!A992,1)</f>
        <v>17</v>
      </c>
      <c r="AB992" s="1">
        <f>SEARCH(")",Sheet7!A992,1)</f>
        <v>21</v>
      </c>
      <c r="AC992" s="1" t="str">
        <f>MID(Sheet7!A992,SEARCH("(",Sheet7!A992,1)+1,SEARCH(")",Sheet7!A992,1)-SEARCH("(",Sheet7!A992,1)-1)</f>
        <v>Ire</v>
      </c>
      <c r="AD992" s="1">
        <f>SEARCH(" ",Sheet7!A992,1)</f>
        <v>4</v>
      </c>
      <c r="AE992" s="1" t="str">
        <f>LEFT(Sheet7!A992,SEARCH(" ",Sheet7!A992,1)-1)</f>
        <v>WTS</v>
      </c>
      <c r="AF992" s="1" t="str">
        <f>MID(Sheet7!A992,SEARCH(" ",Sheet7!A992,1)+1,SEARCH("(",Sheet7!A992,1)-SEARCH(" ",Sheet7!A992,1)-2)</f>
        <v>Porterfield</v>
      </c>
      <c r="AG992" s="1">
        <f t="shared" si="179"/>
        <v>11</v>
      </c>
      <c r="AH992" s="1" t="str">
        <f t="shared" si="180"/>
        <v>PORTERFIELD</v>
      </c>
      <c r="AI992" s="1" t="e">
        <f t="shared" si="174"/>
        <v>#N/A</v>
      </c>
    </row>
    <row r="993" spans="1:35" x14ac:dyDescent="0.3">
      <c r="A993" s="1">
        <v>992</v>
      </c>
      <c r="B993" s="2">
        <v>39934</v>
      </c>
      <c r="C993" t="s">
        <v>79</v>
      </c>
      <c r="D993" s="1">
        <v>100</v>
      </c>
      <c r="E993" s="1" t="s">
        <v>430</v>
      </c>
      <c r="F993" s="1" t="s">
        <v>214</v>
      </c>
      <c r="H993" s="1">
        <v>122</v>
      </c>
      <c r="I993" s="1">
        <v>14</v>
      </c>
      <c r="J993" s="1">
        <v>0</v>
      </c>
      <c r="K993" s="1">
        <v>81.96</v>
      </c>
      <c r="L993" s="1">
        <v>2</v>
      </c>
      <c r="M993" s="1" t="s">
        <v>9</v>
      </c>
      <c r="N993" s="1" t="s">
        <v>271</v>
      </c>
      <c r="O993" s="1">
        <f t="shared" si="170"/>
        <v>1</v>
      </c>
      <c r="P993" s="1">
        <f t="shared" si="171"/>
        <v>5</v>
      </c>
      <c r="Q993" s="1">
        <f t="shared" si="172"/>
        <v>2009</v>
      </c>
      <c r="R993" s="1">
        <f t="shared" si="173"/>
        <v>6</v>
      </c>
      <c r="S993" s="1" t="str">
        <f t="shared" si="175"/>
        <v>Slow</v>
      </c>
      <c r="T993" s="1" t="str">
        <f t="shared" si="176"/>
        <v>Ok</v>
      </c>
      <c r="U993" s="1" t="b">
        <f t="shared" si="177"/>
        <v>0</v>
      </c>
      <c r="V993" s="1">
        <f t="shared" si="178"/>
        <v>0</v>
      </c>
      <c r="W993" s="1" t="str">
        <f>VLOOKUP(K993,Master!$G$8:$H$12,2,1)</f>
        <v>Slow</v>
      </c>
      <c r="X993" s="1" t="str">
        <f>HLOOKUP(K993,Master!$F$3:$J$4,2,1)</f>
        <v>Slow</v>
      </c>
      <c r="Y993" s="1" t="s">
        <v>729</v>
      </c>
      <c r="Z993" s="1" t="s">
        <v>834</v>
      </c>
      <c r="AA993" s="1">
        <f>SEARCH("(",Sheet7!A993,1)</f>
        <v>11</v>
      </c>
      <c r="AB993" s="1">
        <f>SEARCH(")",Sheet7!A993,1)</f>
        <v>15</v>
      </c>
      <c r="AC993" s="1" t="str">
        <f>MID(Sheet7!A993,SEARCH("(",Sheet7!A993,1)+1,SEARCH(")",Sheet7!A993,1)-SEARCH("(",Sheet7!A993,1)-1)</f>
        <v>Aus</v>
      </c>
      <c r="AD993" s="1">
        <f>SEARCH(" ",Sheet7!A993,1)</f>
        <v>3</v>
      </c>
      <c r="AE993" s="1" t="str">
        <f>LEFT(Sheet7!A993,SEARCH(" ",Sheet7!A993,1)-1)</f>
        <v>MJ</v>
      </c>
      <c r="AF993" s="1" t="str">
        <f>MID(Sheet7!A993,SEARCH(" ",Sheet7!A993,1)+1,SEARCH("(",Sheet7!A993,1)-SEARCH(" ",Sheet7!A993,1)-2)</f>
        <v>Clarke</v>
      </c>
      <c r="AG993" s="1">
        <f t="shared" si="179"/>
        <v>6</v>
      </c>
      <c r="AH993" s="1" t="str">
        <f t="shared" si="180"/>
        <v>CLARKE</v>
      </c>
      <c r="AI993" s="1" t="str">
        <f t="shared" si="174"/>
        <v>MJ Clarke belongs to Australia</v>
      </c>
    </row>
    <row r="994" spans="1:35" x14ac:dyDescent="0.3">
      <c r="A994" s="1">
        <v>993</v>
      </c>
      <c r="B994" s="2">
        <v>39936</v>
      </c>
      <c r="C994" t="s">
        <v>145</v>
      </c>
      <c r="D994" s="1">
        <v>116</v>
      </c>
      <c r="E994" s="1" t="s">
        <v>430</v>
      </c>
      <c r="F994" s="1" t="s">
        <v>214</v>
      </c>
      <c r="H994" s="1">
        <v>115</v>
      </c>
      <c r="I994" s="1">
        <v>13</v>
      </c>
      <c r="J994" s="1">
        <v>0</v>
      </c>
      <c r="K994" s="1">
        <v>100.86</v>
      </c>
      <c r="L994" s="1">
        <v>2</v>
      </c>
      <c r="M994" s="1" t="s">
        <v>18</v>
      </c>
      <c r="N994" s="1" t="s">
        <v>271</v>
      </c>
      <c r="O994" s="1">
        <f t="shared" si="170"/>
        <v>3</v>
      </c>
      <c r="P994" s="1">
        <f t="shared" si="171"/>
        <v>5</v>
      </c>
      <c r="Q994" s="1">
        <f t="shared" si="172"/>
        <v>2009</v>
      </c>
      <c r="R994" s="1">
        <f t="shared" si="173"/>
        <v>1</v>
      </c>
      <c r="S994" s="1" t="str">
        <f t="shared" si="175"/>
        <v>Ok</v>
      </c>
      <c r="T994" s="1" t="str">
        <f t="shared" si="176"/>
        <v>Ok</v>
      </c>
      <c r="U994" s="1" t="b">
        <f t="shared" si="177"/>
        <v>0</v>
      </c>
      <c r="V994" s="1">
        <f t="shared" si="178"/>
        <v>0</v>
      </c>
      <c r="W994" s="1" t="str">
        <f>VLOOKUP(K994,Master!$G$8:$H$12,2,1)</f>
        <v>Ok</v>
      </c>
      <c r="X994" s="1" t="str">
        <f>HLOOKUP(K994,Master!$F$3:$J$4,2,1)</f>
        <v>Ok</v>
      </c>
      <c r="Y994" s="1" t="s">
        <v>734</v>
      </c>
      <c r="Z994" s="1" t="s">
        <v>833</v>
      </c>
      <c r="AA994" s="1">
        <f>SEARCH("(",Sheet7!A994,1)</f>
        <v>14</v>
      </c>
      <c r="AB994" s="1">
        <f>SEARCH(")",Sheet7!A994,1)</f>
        <v>18</v>
      </c>
      <c r="AC994" s="1" t="str">
        <f>MID(Sheet7!A994,SEARCH("(",Sheet7!A994,1)+1,SEARCH(")",Sheet7!A994,1)-SEARCH("(",Sheet7!A994,1)-1)</f>
        <v>Pak</v>
      </c>
      <c r="AD994" s="1">
        <f>SEARCH(" ",Sheet7!A994,1)</f>
        <v>7</v>
      </c>
      <c r="AE994" s="1" t="str">
        <f>LEFT(Sheet7!A994,SEARCH(" ",Sheet7!A994,1)-1)</f>
        <v>Kamran</v>
      </c>
      <c r="AF994" s="1" t="str">
        <f>MID(Sheet7!A994,SEARCH(" ",Sheet7!A994,1)+1,SEARCH("(",Sheet7!A994,1)-SEARCH(" ",Sheet7!A994,1)-2)</f>
        <v>Akmal</v>
      </c>
      <c r="AG994" s="1">
        <f t="shared" si="179"/>
        <v>5</v>
      </c>
      <c r="AH994" s="1" t="str">
        <f t="shared" si="180"/>
        <v>AKMAL</v>
      </c>
      <c r="AI994" s="1" t="str">
        <f t="shared" si="174"/>
        <v>Kamran Akmal belongs to Pakistan</v>
      </c>
    </row>
    <row r="995" spans="1:35" x14ac:dyDescent="0.3">
      <c r="A995" s="1">
        <v>994</v>
      </c>
      <c r="B995" s="2">
        <v>39936</v>
      </c>
      <c r="C995" t="s">
        <v>113</v>
      </c>
      <c r="D995" s="1">
        <v>116</v>
      </c>
      <c r="E995" s="1" t="s">
        <v>430</v>
      </c>
      <c r="F995" s="1" t="s">
        <v>214</v>
      </c>
      <c r="H995" s="1">
        <v>146</v>
      </c>
      <c r="I995" s="1">
        <v>6</v>
      </c>
      <c r="J995" s="1">
        <v>2</v>
      </c>
      <c r="K995" s="1">
        <v>79.45</v>
      </c>
      <c r="L995" s="1">
        <v>1</v>
      </c>
      <c r="M995" s="1" t="s">
        <v>9</v>
      </c>
      <c r="N995" s="1" t="s">
        <v>271</v>
      </c>
      <c r="O995" s="1">
        <f t="shared" si="170"/>
        <v>3</v>
      </c>
      <c r="P995" s="1">
        <f t="shared" si="171"/>
        <v>5</v>
      </c>
      <c r="Q995" s="1">
        <f t="shared" si="172"/>
        <v>2009</v>
      </c>
      <c r="R995" s="1">
        <f t="shared" si="173"/>
        <v>1</v>
      </c>
      <c r="S995" s="1" t="str">
        <f t="shared" si="175"/>
        <v>Slow</v>
      </c>
      <c r="T995" s="1" t="str">
        <f t="shared" si="176"/>
        <v>Ok</v>
      </c>
      <c r="U995" s="1" t="b">
        <f t="shared" si="177"/>
        <v>0</v>
      </c>
      <c r="V995" s="1">
        <f t="shared" si="178"/>
        <v>0</v>
      </c>
      <c r="W995" s="1" t="str">
        <f>VLOOKUP(K995,Master!$G$8:$H$12,2,1)</f>
        <v>Slow</v>
      </c>
      <c r="X995" s="1" t="str">
        <f>HLOOKUP(K995,Master!$F$3:$J$4,2,1)</f>
        <v>Slow</v>
      </c>
      <c r="Y995" s="1" t="s">
        <v>781</v>
      </c>
      <c r="Z995" s="1" t="s">
        <v>834</v>
      </c>
      <c r="AA995" s="1">
        <f>SEARCH("(",Sheet7!A995,1)</f>
        <v>11</v>
      </c>
      <c r="AB995" s="1">
        <f>SEARCH(")",Sheet7!A995,1)</f>
        <v>15</v>
      </c>
      <c r="AC995" s="1" t="str">
        <f>MID(Sheet7!A995,SEARCH("(",Sheet7!A995,1)+1,SEARCH(")",Sheet7!A995,1)-SEARCH("(",Sheet7!A995,1)-1)</f>
        <v>Aus</v>
      </c>
      <c r="AD995" s="1">
        <f>SEARCH(" ",Sheet7!A995,1)</f>
        <v>3</v>
      </c>
      <c r="AE995" s="1" t="str">
        <f>LEFT(Sheet7!A995,SEARCH(" ",Sheet7!A995,1)-1)</f>
        <v>SR</v>
      </c>
      <c r="AF995" s="1" t="str">
        <f>MID(Sheet7!A995,SEARCH(" ",Sheet7!A995,1)+1,SEARCH("(",Sheet7!A995,1)-SEARCH(" ",Sheet7!A995,1)-2)</f>
        <v>Watson</v>
      </c>
      <c r="AG995" s="1">
        <f t="shared" si="179"/>
        <v>6</v>
      </c>
      <c r="AH995" s="1" t="str">
        <f t="shared" si="180"/>
        <v>WATSON</v>
      </c>
      <c r="AI995" s="1" t="str">
        <f t="shared" si="174"/>
        <v>SR Watson belongs to Australia</v>
      </c>
    </row>
    <row r="996" spans="1:35" x14ac:dyDescent="0.3">
      <c r="A996" s="1">
        <v>995</v>
      </c>
      <c r="B996" s="2">
        <v>39990</v>
      </c>
      <c r="C996" t="s">
        <v>256</v>
      </c>
      <c r="D996" s="1">
        <v>131</v>
      </c>
      <c r="E996" s="1" t="s">
        <v>432</v>
      </c>
      <c r="F996" s="1">
        <v>134</v>
      </c>
      <c r="H996" s="1">
        <v>102</v>
      </c>
      <c r="I996" s="1">
        <v>10</v>
      </c>
      <c r="J996" s="1">
        <v>7</v>
      </c>
      <c r="K996" s="1">
        <v>128.43</v>
      </c>
      <c r="L996" s="1">
        <v>1</v>
      </c>
      <c r="M996" s="1" t="s">
        <v>11</v>
      </c>
      <c r="N996" s="1" t="s">
        <v>37</v>
      </c>
      <c r="O996" s="1">
        <f t="shared" si="170"/>
        <v>26</v>
      </c>
      <c r="P996" s="1">
        <f t="shared" si="171"/>
        <v>6</v>
      </c>
      <c r="Q996" s="1">
        <f t="shared" si="172"/>
        <v>2009</v>
      </c>
      <c r="R996" s="1">
        <f t="shared" si="173"/>
        <v>6</v>
      </c>
      <c r="S996" s="1" t="str">
        <f t="shared" si="175"/>
        <v>Ok</v>
      </c>
      <c r="T996" s="1" t="str">
        <f t="shared" si="176"/>
        <v>Ok</v>
      </c>
      <c r="U996" s="1" t="b">
        <f t="shared" si="177"/>
        <v>0</v>
      </c>
      <c r="V996" s="1">
        <f t="shared" si="178"/>
        <v>0</v>
      </c>
      <c r="W996" s="1" t="str">
        <f>VLOOKUP(K996,Master!$G$8:$H$12,2,1)</f>
        <v>Ok</v>
      </c>
      <c r="X996" s="1" t="str">
        <f>HLOOKUP(K996,Master!$F$3:$J$4,2,1)</f>
        <v>Ok</v>
      </c>
      <c r="Y996" s="1" t="s">
        <v>722</v>
      </c>
      <c r="Z996" s="1" t="s">
        <v>4</v>
      </c>
      <c r="AA996" s="1">
        <f>SEARCH("(",Sheet7!A996,1)</f>
        <v>14</v>
      </c>
      <c r="AB996" s="1">
        <f>SEARCH(")",Sheet7!A996,1)</f>
        <v>20</v>
      </c>
      <c r="AC996" s="1" t="str">
        <f>MID(Sheet7!A996,SEARCH("(",Sheet7!A996,1)+1,SEARCH(")",Sheet7!A996,1)-SEARCH("(",Sheet7!A996,1)-1)</f>
        <v>India</v>
      </c>
      <c r="AD996" s="1">
        <f>SEARCH(" ",Sheet7!A996,1)</f>
        <v>7</v>
      </c>
      <c r="AE996" s="1" t="str">
        <f>LEFT(Sheet7!A996,SEARCH(" ",Sheet7!A996,1)-1)</f>
        <v>Yuvraj</v>
      </c>
      <c r="AF996" s="1" t="str">
        <f>MID(Sheet7!A996,SEARCH(" ",Sheet7!A996,1)+1,SEARCH("(",Sheet7!A996,1)-SEARCH(" ",Sheet7!A996,1)-2)</f>
        <v>Singh</v>
      </c>
      <c r="AG996" s="1">
        <f t="shared" si="179"/>
        <v>5</v>
      </c>
      <c r="AH996" s="1" t="str">
        <f t="shared" si="180"/>
        <v>SINGH</v>
      </c>
      <c r="AI996" s="1" t="e">
        <f t="shared" si="174"/>
        <v>#N/A</v>
      </c>
    </row>
    <row r="997" spans="1:35" x14ac:dyDescent="0.3">
      <c r="A997" s="1">
        <v>996</v>
      </c>
      <c r="B997" s="2">
        <v>40001</v>
      </c>
      <c r="C997" t="s">
        <v>310</v>
      </c>
      <c r="D997" s="1">
        <v>119</v>
      </c>
      <c r="E997" s="1" t="s">
        <v>432</v>
      </c>
      <c r="F997" s="1">
        <v>191</v>
      </c>
      <c r="H997" s="1">
        <v>152</v>
      </c>
      <c r="I997" s="1">
        <v>3</v>
      </c>
      <c r="J997" s="1">
        <v>1</v>
      </c>
      <c r="K997" s="1">
        <v>78.28</v>
      </c>
      <c r="L997" s="1">
        <v>1</v>
      </c>
      <c r="M997" s="1" t="s">
        <v>435</v>
      </c>
      <c r="N997" s="1" t="s">
        <v>35</v>
      </c>
      <c r="O997" s="1">
        <f t="shared" si="170"/>
        <v>7</v>
      </c>
      <c r="P997" s="1">
        <f t="shared" si="171"/>
        <v>7</v>
      </c>
      <c r="Q997" s="1">
        <f t="shared" si="172"/>
        <v>2009</v>
      </c>
      <c r="R997" s="1">
        <f t="shared" si="173"/>
        <v>3</v>
      </c>
      <c r="S997" s="1" t="str">
        <f t="shared" si="175"/>
        <v>Slow</v>
      </c>
      <c r="T997" s="1" t="str">
        <f t="shared" si="176"/>
        <v>Ok</v>
      </c>
      <c r="U997" s="1" t="b">
        <f t="shared" si="177"/>
        <v>0</v>
      </c>
      <c r="V997" s="1">
        <f t="shared" si="178"/>
        <v>0</v>
      </c>
      <c r="W997" s="1" t="str">
        <f>VLOOKUP(K997,Master!$G$8:$H$12,2,1)</f>
        <v>Slow</v>
      </c>
      <c r="X997" s="1" t="str">
        <f>HLOOKUP(K997,Master!$F$3:$J$4,2,1)</f>
        <v>Slow</v>
      </c>
      <c r="Y997" s="1" t="s">
        <v>785</v>
      </c>
      <c r="Z997" s="1" t="s">
        <v>843</v>
      </c>
      <c r="AA997" s="1">
        <f>SEARCH("(",Sheet7!A997,1)</f>
        <v>13</v>
      </c>
      <c r="AB997" s="1">
        <f>SEARCH(")",Sheet7!A997,1)</f>
        <v>18</v>
      </c>
      <c r="AC997" s="1" t="str">
        <f>MID(Sheet7!A997,SEARCH("(",Sheet7!A997,1)+1,SEARCH(")",Sheet7!A997,1)-SEARCH("(",Sheet7!A997,1)-1)</f>
        <v>Scot</v>
      </c>
      <c r="AD997" s="1">
        <f>SEARCH(" ",Sheet7!A997,1)</f>
        <v>3</v>
      </c>
      <c r="AE997" s="1" t="str">
        <f>LEFT(Sheet7!A997,SEARCH(" ",Sheet7!A997,1)-1)</f>
        <v>GM</v>
      </c>
      <c r="AF997" s="1" t="str">
        <f>MID(Sheet7!A997,SEARCH(" ",Sheet7!A997,1)+1,SEARCH("(",Sheet7!A997,1)-SEARCH(" ",Sheet7!A997,1)-2)</f>
        <v>Hamilton</v>
      </c>
      <c r="AG997" s="1">
        <f t="shared" si="179"/>
        <v>8</v>
      </c>
      <c r="AH997" s="1" t="str">
        <f t="shared" si="180"/>
        <v>HAMILTON</v>
      </c>
      <c r="AI997" s="1" t="e">
        <f t="shared" si="174"/>
        <v>#N/A</v>
      </c>
    </row>
    <row r="998" spans="1:35" x14ac:dyDescent="0.3">
      <c r="A998" s="1">
        <v>997</v>
      </c>
      <c r="B998" s="2">
        <v>40001</v>
      </c>
      <c r="C998" t="s">
        <v>321</v>
      </c>
      <c r="D998" s="1">
        <v>117</v>
      </c>
      <c r="E998" s="1" t="s">
        <v>432</v>
      </c>
      <c r="F998" s="1">
        <v>158</v>
      </c>
      <c r="H998" s="1">
        <v>122</v>
      </c>
      <c r="I998" s="1">
        <v>10</v>
      </c>
      <c r="J998" s="1">
        <v>1</v>
      </c>
      <c r="K998" s="1">
        <v>95.9</v>
      </c>
      <c r="L998" s="1">
        <v>2</v>
      </c>
      <c r="M998" s="1" t="s">
        <v>442</v>
      </c>
      <c r="N998" s="1" t="s">
        <v>35</v>
      </c>
      <c r="O998" s="1">
        <f t="shared" si="170"/>
        <v>7</v>
      </c>
      <c r="P998" s="1">
        <f t="shared" si="171"/>
        <v>7</v>
      </c>
      <c r="Q998" s="1">
        <f t="shared" si="172"/>
        <v>2009</v>
      </c>
      <c r="R998" s="1">
        <f t="shared" si="173"/>
        <v>3</v>
      </c>
      <c r="S998" s="1" t="str">
        <f t="shared" si="175"/>
        <v>Slow</v>
      </c>
      <c r="T998" s="1" t="str">
        <f t="shared" si="176"/>
        <v>Ok</v>
      </c>
      <c r="U998" s="1" t="b">
        <f t="shared" si="177"/>
        <v>0</v>
      </c>
      <c r="V998" s="1">
        <f t="shared" si="178"/>
        <v>0</v>
      </c>
      <c r="W998" s="1" t="str">
        <f>VLOOKUP(K998,Master!$G$8:$H$12,2,1)</f>
        <v>Slow</v>
      </c>
      <c r="X998" s="1" t="str">
        <f>HLOOKUP(K998,Master!$F$3:$J$4,2,1)</f>
        <v>Slow</v>
      </c>
      <c r="Y998" s="1" t="s">
        <v>793</v>
      </c>
      <c r="Z998" s="1" t="s">
        <v>839</v>
      </c>
      <c r="AA998" s="1">
        <f>SEARCH("(",Sheet7!A998,1)</f>
        <v>9</v>
      </c>
      <c r="AB998" s="1">
        <f>SEARCH(")",Sheet7!A998,1)</f>
        <v>13</v>
      </c>
      <c r="AC998" s="1" t="str">
        <f>MID(Sheet7!A998,SEARCH("(",Sheet7!A998,1)+1,SEARCH(")",Sheet7!A998,1)-SEARCH("(",Sheet7!A998,1)-1)</f>
        <v>Can</v>
      </c>
      <c r="AD998" s="1">
        <f>SEARCH(" ",Sheet7!A998,1)</f>
        <v>2</v>
      </c>
      <c r="AE998" s="1" t="str">
        <f>LEFT(Sheet7!A998,SEARCH(" ",Sheet7!A998,1)-1)</f>
        <v>S</v>
      </c>
      <c r="AF998" s="1" t="str">
        <f>MID(Sheet7!A998,SEARCH(" ",Sheet7!A998,1)+1,SEARCH("(",Sheet7!A998,1)-SEARCH(" ",Sheet7!A998,1)-2)</f>
        <v>Jyoti</v>
      </c>
      <c r="AG998" s="1">
        <f t="shared" si="179"/>
        <v>5</v>
      </c>
      <c r="AH998" s="1" t="str">
        <f t="shared" si="180"/>
        <v>JYOTI</v>
      </c>
      <c r="AI998" s="1" t="e">
        <f t="shared" si="174"/>
        <v>#N/A</v>
      </c>
    </row>
    <row r="999" spans="1:35" x14ac:dyDescent="0.3">
      <c r="A999" s="1">
        <v>998</v>
      </c>
      <c r="B999" s="2">
        <v>40001</v>
      </c>
      <c r="C999" t="s">
        <v>415</v>
      </c>
      <c r="D999" s="1">
        <v>101</v>
      </c>
      <c r="E999" s="1" t="s">
        <v>432</v>
      </c>
      <c r="F999" s="1">
        <v>159</v>
      </c>
      <c r="H999" s="1">
        <v>108</v>
      </c>
      <c r="I999" s="1">
        <v>6</v>
      </c>
      <c r="J999" s="1">
        <v>2</v>
      </c>
      <c r="K999" s="1">
        <v>93.51</v>
      </c>
      <c r="L999" s="1">
        <v>1</v>
      </c>
      <c r="M999" s="1" t="s">
        <v>435</v>
      </c>
      <c r="N999" s="1" t="s">
        <v>35</v>
      </c>
      <c r="O999" s="1">
        <f t="shared" si="170"/>
        <v>7</v>
      </c>
      <c r="P999" s="1">
        <f t="shared" si="171"/>
        <v>7</v>
      </c>
      <c r="Q999" s="1">
        <f t="shared" si="172"/>
        <v>2009</v>
      </c>
      <c r="R999" s="1">
        <f t="shared" si="173"/>
        <v>3</v>
      </c>
      <c r="S999" s="1" t="str">
        <f t="shared" si="175"/>
        <v>Slow</v>
      </c>
      <c r="T999" s="1" t="str">
        <f t="shared" si="176"/>
        <v>Ok</v>
      </c>
      <c r="U999" s="1" t="b">
        <f t="shared" si="177"/>
        <v>0</v>
      </c>
      <c r="V999" s="1">
        <f t="shared" si="178"/>
        <v>0</v>
      </c>
      <c r="W999" s="1" t="str">
        <f>VLOOKUP(K999,Master!$G$8:$H$12,2,1)</f>
        <v>Slow</v>
      </c>
      <c r="X999" s="1" t="str">
        <f>HLOOKUP(K999,Master!$F$3:$J$4,2,1)</f>
        <v>Slow</v>
      </c>
      <c r="Y999" s="1" t="s">
        <v>794</v>
      </c>
      <c r="Z999" s="1" t="s">
        <v>843</v>
      </c>
      <c r="AA999" s="1">
        <f>SEARCH("(",Sheet7!A999,1)</f>
        <v>10</v>
      </c>
      <c r="AB999" s="1">
        <f>SEARCH(")",Sheet7!A999,1)</f>
        <v>15</v>
      </c>
      <c r="AC999" s="1" t="str">
        <f>MID(Sheet7!A999,SEARCH("(",Sheet7!A999,1)+1,SEARCH(")",Sheet7!A999,1)-SEARCH("(",Sheet7!A999,1)-1)</f>
        <v>Scot</v>
      </c>
      <c r="AD999" s="1">
        <f>SEARCH(" ",Sheet7!A999,1)</f>
        <v>3</v>
      </c>
      <c r="AE999" s="1" t="str">
        <f>LEFT(Sheet7!A999,SEARCH(" ",Sheet7!A999,1)-1)</f>
        <v>DF</v>
      </c>
      <c r="AF999" s="1" t="str">
        <f>MID(Sheet7!A999,SEARCH(" ",Sheet7!A999,1)+1,SEARCH("(",Sheet7!A999,1)-SEARCH(" ",Sheet7!A999,1)-2)</f>
        <v>Watts</v>
      </c>
      <c r="AG999" s="1">
        <f t="shared" si="179"/>
        <v>5</v>
      </c>
      <c r="AH999" s="1" t="str">
        <f t="shared" si="180"/>
        <v>WATTS</v>
      </c>
      <c r="AI999" s="1" t="e">
        <f t="shared" si="174"/>
        <v>#N/A</v>
      </c>
    </row>
    <row r="1000" spans="1:35" x14ac:dyDescent="0.3">
      <c r="A1000" s="1">
        <v>999</v>
      </c>
      <c r="B1000" s="2">
        <v>40022</v>
      </c>
      <c r="C1000" t="s">
        <v>422</v>
      </c>
      <c r="D1000" s="1">
        <v>100</v>
      </c>
      <c r="E1000" s="1" t="s">
        <v>430</v>
      </c>
      <c r="F1000" s="1">
        <v>165</v>
      </c>
      <c r="H1000" s="1">
        <v>117</v>
      </c>
      <c r="I1000" s="1">
        <v>6</v>
      </c>
      <c r="J1000" s="1">
        <v>1</v>
      </c>
      <c r="K1000" s="1">
        <v>85.47</v>
      </c>
      <c r="L1000" s="1">
        <v>1</v>
      </c>
      <c r="M1000" s="1" t="s">
        <v>47</v>
      </c>
      <c r="N1000" s="1" t="s">
        <v>277</v>
      </c>
      <c r="O1000" s="1">
        <f t="shared" si="170"/>
        <v>28</v>
      </c>
      <c r="P1000" s="1">
        <f t="shared" si="171"/>
        <v>7</v>
      </c>
      <c r="Q1000" s="1">
        <f t="shared" si="172"/>
        <v>2009</v>
      </c>
      <c r="R1000" s="1">
        <f t="shared" si="173"/>
        <v>3</v>
      </c>
      <c r="S1000" s="1" t="str">
        <f t="shared" si="175"/>
        <v>Slow</v>
      </c>
      <c r="T1000" s="1" t="str">
        <f t="shared" si="176"/>
        <v>Ok</v>
      </c>
      <c r="U1000" s="1" t="b">
        <f t="shared" si="177"/>
        <v>0</v>
      </c>
      <c r="V1000" s="1">
        <f t="shared" si="178"/>
        <v>0</v>
      </c>
      <c r="W1000" s="1" t="str">
        <f>VLOOKUP(K1000,Master!$G$8:$H$12,2,1)</f>
        <v>Slow</v>
      </c>
      <c r="X1000" s="1" t="str">
        <f>HLOOKUP(K1000,Master!$F$3:$J$4,2,1)</f>
        <v>Slow</v>
      </c>
      <c r="Y1000" s="1" t="s">
        <v>795</v>
      </c>
      <c r="Z1000" s="1" t="s">
        <v>831</v>
      </c>
      <c r="AA1000" s="1">
        <f>SEARCH("(",Sheet7!A1000,1)</f>
        <v>11</v>
      </c>
      <c r="AB1000" s="1">
        <f>SEARCH(")",Sheet7!A1000,1)</f>
        <v>14</v>
      </c>
      <c r="AC1000" s="1" t="str">
        <f>MID(Sheet7!A1000,SEARCH("(",Sheet7!A1000,1)+1,SEARCH(")",Sheet7!A1000,1)-SEARCH("(",Sheet7!A1000,1)-1)</f>
        <v>WI</v>
      </c>
      <c r="AD1000" s="1">
        <f>SEARCH(" ",Sheet7!A1000,1)</f>
        <v>3</v>
      </c>
      <c r="AE1000" s="1" t="str">
        <f>LEFT(Sheet7!A1000,SEARCH(" ",Sheet7!A1000,1)-1)</f>
        <v>TM</v>
      </c>
      <c r="AF1000" s="1" t="str">
        <f>MID(Sheet7!A1000,SEARCH(" ",Sheet7!A1000,1)+1,SEARCH("(",Sheet7!A1000,1)-SEARCH(" ",Sheet7!A1000,1)-2)</f>
        <v>Dowlin</v>
      </c>
      <c r="AG1000" s="1">
        <f t="shared" si="179"/>
        <v>6</v>
      </c>
      <c r="AH1000" s="1" t="str">
        <f t="shared" si="180"/>
        <v>DOWLIN</v>
      </c>
      <c r="AI1000" s="1" t="str">
        <f t="shared" si="174"/>
        <v>TM Dowlin belongs to West Indies</v>
      </c>
    </row>
    <row r="1001" spans="1:35" x14ac:dyDescent="0.3">
      <c r="A1001" s="1">
        <v>1000</v>
      </c>
      <c r="B1001" s="2">
        <v>40028</v>
      </c>
      <c r="C1001" t="s">
        <v>244</v>
      </c>
      <c r="D1001" s="1">
        <v>123</v>
      </c>
      <c r="E1001" s="1" t="s">
        <v>432</v>
      </c>
      <c r="F1001" s="1">
        <v>140</v>
      </c>
      <c r="H1001" s="1">
        <v>108</v>
      </c>
      <c r="I1001" s="1">
        <v>14</v>
      </c>
      <c r="J1001" s="1">
        <v>1</v>
      </c>
      <c r="K1001" s="1">
        <v>113.88</v>
      </c>
      <c r="L1001" s="1">
        <v>2</v>
      </c>
      <c r="M1001" s="1" t="s">
        <v>9</v>
      </c>
      <c r="N1001" s="1" t="s">
        <v>290</v>
      </c>
      <c r="O1001" s="1">
        <f t="shared" si="170"/>
        <v>3</v>
      </c>
      <c r="P1001" s="1">
        <f t="shared" si="171"/>
        <v>8</v>
      </c>
      <c r="Q1001" s="1">
        <f t="shared" si="172"/>
        <v>2009</v>
      </c>
      <c r="R1001" s="1">
        <f t="shared" si="173"/>
        <v>2</v>
      </c>
      <c r="S1001" s="1" t="str">
        <f t="shared" si="175"/>
        <v>Ok</v>
      </c>
      <c r="T1001" s="1" t="str">
        <f t="shared" si="176"/>
        <v>Ok</v>
      </c>
      <c r="U1001" s="1" t="b">
        <f t="shared" si="177"/>
        <v>0</v>
      </c>
      <c r="V1001" s="1">
        <f t="shared" si="178"/>
        <v>0</v>
      </c>
      <c r="W1001" s="1" t="str">
        <f>VLOOKUP(K1001,Master!$G$8:$H$12,2,1)</f>
        <v>Ok</v>
      </c>
      <c r="X1001" s="1" t="str">
        <f>HLOOKUP(K1001,Master!$F$3:$J$4,2,1)</f>
        <v>Ok</v>
      </c>
      <c r="Y1001" s="1" t="s">
        <v>680</v>
      </c>
      <c r="Z1001" s="1" t="s">
        <v>835</v>
      </c>
      <c r="AA1001" s="1">
        <f>SEARCH("(",Sheet7!A1001,1)</f>
        <v>18</v>
      </c>
      <c r="AB1001" s="1">
        <f>SEARCH(")",Sheet7!A1001,1)</f>
        <v>21</v>
      </c>
      <c r="AC1001" s="1" t="str">
        <f>MID(Sheet7!A1001,SEARCH("(",Sheet7!A1001,1)+1,SEARCH(")",Sheet7!A1001,1)-SEARCH("(",Sheet7!A1001,1)-1)</f>
        <v>SL</v>
      </c>
      <c r="AD1001" s="1">
        <f>SEARCH(" ",Sheet7!A1001,1)</f>
        <v>5</v>
      </c>
      <c r="AE1001" s="1" t="str">
        <f>LEFT(Sheet7!A1001,SEARCH(" ",Sheet7!A1001,1)-1)</f>
        <v>DPMD</v>
      </c>
      <c r="AF1001" s="1" t="str">
        <f>MID(Sheet7!A1001,SEARCH(" ",Sheet7!A1001,1)+1,SEARCH("(",Sheet7!A1001,1)-SEARCH(" ",Sheet7!A1001,1)-2)</f>
        <v>Jayawardene</v>
      </c>
      <c r="AG1001" s="1">
        <f t="shared" si="179"/>
        <v>11</v>
      </c>
      <c r="AH1001" s="1" t="str">
        <f t="shared" si="180"/>
        <v>JAYAWARDENE</v>
      </c>
      <c r="AI1001" s="1" t="str">
        <f t="shared" si="174"/>
        <v>DPMD Jayawardene belongs to Sri Lanka</v>
      </c>
    </row>
    <row r="1002" spans="1:35" x14ac:dyDescent="0.3">
      <c r="A1002" s="1">
        <v>1001</v>
      </c>
      <c r="B1002" s="2">
        <v>40032</v>
      </c>
      <c r="C1002" t="s">
        <v>406</v>
      </c>
      <c r="D1002" s="1">
        <v>102</v>
      </c>
      <c r="E1002" s="1" t="s">
        <v>430</v>
      </c>
      <c r="F1002" s="1">
        <v>101</v>
      </c>
      <c r="H1002" s="1">
        <v>72</v>
      </c>
      <c r="I1002" s="1">
        <v>5</v>
      </c>
      <c r="J1002" s="1">
        <v>4</v>
      </c>
      <c r="K1002" s="1">
        <v>141.66</v>
      </c>
      <c r="L1002" s="1">
        <v>1</v>
      </c>
      <c r="M1002" s="1" t="s">
        <v>13</v>
      </c>
      <c r="N1002" s="1" t="s">
        <v>59</v>
      </c>
      <c r="O1002" s="1">
        <f t="shared" si="170"/>
        <v>7</v>
      </c>
      <c r="P1002" s="1">
        <f t="shared" si="171"/>
        <v>8</v>
      </c>
      <c r="Q1002" s="1">
        <f t="shared" si="172"/>
        <v>2009</v>
      </c>
      <c r="R1002" s="1">
        <f t="shared" si="173"/>
        <v>6</v>
      </c>
      <c r="S1002" s="1" t="str">
        <f t="shared" si="175"/>
        <v>Ok</v>
      </c>
      <c r="T1002" s="1" t="str">
        <f t="shared" si="176"/>
        <v>Ok</v>
      </c>
      <c r="U1002" s="1" t="b">
        <f t="shared" si="177"/>
        <v>0</v>
      </c>
      <c r="V1002" s="1">
        <f t="shared" si="178"/>
        <v>0</v>
      </c>
      <c r="W1002" s="1" t="str">
        <f>VLOOKUP(K1002,Master!$G$8:$H$12,2,1)</f>
        <v>Ok</v>
      </c>
      <c r="X1002" s="1" t="str">
        <f>HLOOKUP(K1002,Master!$F$3:$J$4,2,1)</f>
        <v>Ok</v>
      </c>
      <c r="Y1002" s="1" t="s">
        <v>796</v>
      </c>
      <c r="Z1002" s="1" t="s">
        <v>833</v>
      </c>
      <c r="AA1002" s="1">
        <f>SEARCH("(",Sheet7!A1002,1)</f>
        <v>12</v>
      </c>
      <c r="AB1002" s="1">
        <f>SEARCH(")",Sheet7!A1002,1)</f>
        <v>16</v>
      </c>
      <c r="AC1002" s="1" t="str">
        <f>MID(Sheet7!A1002,SEARCH("(",Sheet7!A1002,1)+1,SEARCH(")",Sheet7!A1002,1)-SEARCH("(",Sheet7!A1002,1)-1)</f>
        <v>Pak</v>
      </c>
      <c r="AD1002" s="1">
        <f>SEARCH(" ",Sheet7!A1002,1)</f>
        <v>5</v>
      </c>
      <c r="AE1002" s="1" t="str">
        <f>LEFT(Sheet7!A1002,SEARCH(" ",Sheet7!A1002,1)-1)</f>
        <v>Umar</v>
      </c>
      <c r="AF1002" s="1" t="str">
        <f>MID(Sheet7!A1002,SEARCH(" ",Sheet7!A1002,1)+1,SEARCH("(",Sheet7!A1002,1)-SEARCH(" ",Sheet7!A1002,1)-2)</f>
        <v>Akmal</v>
      </c>
      <c r="AG1002" s="1">
        <f t="shared" si="179"/>
        <v>5</v>
      </c>
      <c r="AH1002" s="1" t="str">
        <f t="shared" si="180"/>
        <v>AKMAL</v>
      </c>
      <c r="AI1002" s="1" t="str">
        <f t="shared" si="174"/>
        <v>Umar Akmal belongs to Pakistan</v>
      </c>
    </row>
    <row r="1003" spans="1:35" x14ac:dyDescent="0.3">
      <c r="A1003" s="1">
        <v>1002</v>
      </c>
      <c r="B1003" s="2">
        <v>40034</v>
      </c>
      <c r="C1003" t="s">
        <v>368</v>
      </c>
      <c r="D1003" s="1">
        <v>103</v>
      </c>
      <c r="E1003" s="1" t="s">
        <v>430</v>
      </c>
      <c r="F1003" s="1">
        <v>127</v>
      </c>
      <c r="H1003" s="1">
        <v>103</v>
      </c>
      <c r="I1003" s="1">
        <v>12</v>
      </c>
      <c r="J1003" s="1">
        <v>2</v>
      </c>
      <c r="K1003" s="1">
        <v>100</v>
      </c>
      <c r="L1003" s="1">
        <v>2</v>
      </c>
      <c r="M1003" s="1" t="s">
        <v>7</v>
      </c>
      <c r="N1003" s="1" t="s">
        <v>8</v>
      </c>
      <c r="O1003" s="1">
        <f t="shared" si="170"/>
        <v>9</v>
      </c>
      <c r="P1003" s="1">
        <f t="shared" si="171"/>
        <v>8</v>
      </c>
      <c r="Q1003" s="1">
        <f t="shared" si="172"/>
        <v>2009</v>
      </c>
      <c r="R1003" s="1">
        <f t="shared" si="173"/>
        <v>1</v>
      </c>
      <c r="S1003" s="1" t="str">
        <f t="shared" si="175"/>
        <v>Slow</v>
      </c>
      <c r="T1003" s="1" t="str">
        <f t="shared" si="176"/>
        <v>Ok</v>
      </c>
      <c r="U1003" s="1" t="b">
        <f t="shared" si="177"/>
        <v>0</v>
      </c>
      <c r="V1003" s="1">
        <f t="shared" si="178"/>
        <v>0</v>
      </c>
      <c r="W1003" s="1" t="str">
        <f>VLOOKUP(K1003,Master!$G$8:$H$12,2,1)</f>
        <v>Ok</v>
      </c>
      <c r="X1003" s="1" t="str">
        <f>HLOOKUP(K1003,Master!$F$3:$J$4,2,1)</f>
        <v>Ok</v>
      </c>
      <c r="Y1003" s="1" t="s">
        <v>738</v>
      </c>
      <c r="Z1003" s="1" t="s">
        <v>838</v>
      </c>
      <c r="AA1003" s="1">
        <f>SEARCH("(",Sheet7!A1003,1)</f>
        <v>19</v>
      </c>
      <c r="AB1003" s="1">
        <f>SEARCH(")",Sheet7!A1003,1)</f>
        <v>23</v>
      </c>
      <c r="AC1003" s="1" t="str">
        <f>MID(Sheet7!A1003,SEARCH("(",Sheet7!A1003,1)+1,SEARCH(")",Sheet7!A1003,1)-SEARCH("(",Sheet7!A1003,1)-1)</f>
        <v>Ban</v>
      </c>
      <c r="AD1003" s="1">
        <f>SEARCH(" ",Sheet7!A1003,1)</f>
        <v>9</v>
      </c>
      <c r="AE1003" s="1" t="str">
        <f>LEFT(Sheet7!A1003,SEARCH(" ",Sheet7!A1003,1)-1)</f>
        <v>Mohammad</v>
      </c>
      <c r="AF1003" s="1" t="str">
        <f>MID(Sheet7!A1003,SEARCH(" ",Sheet7!A1003,1)+1,SEARCH("(",Sheet7!A1003,1)-SEARCH(" ",Sheet7!A1003,1)-2)</f>
        <v>Ashraful</v>
      </c>
      <c r="AG1003" s="1">
        <f t="shared" si="179"/>
        <v>8</v>
      </c>
      <c r="AH1003" s="1" t="str">
        <f t="shared" si="180"/>
        <v>ASHRAFUL</v>
      </c>
      <c r="AI1003" s="1" t="e">
        <f t="shared" si="174"/>
        <v>#N/A</v>
      </c>
    </row>
    <row r="1004" spans="1:35" x14ac:dyDescent="0.3">
      <c r="A1004" s="1">
        <v>1003</v>
      </c>
      <c r="B1004" s="2">
        <v>40036</v>
      </c>
      <c r="C1004" t="s">
        <v>132</v>
      </c>
      <c r="D1004" s="1">
        <v>104</v>
      </c>
      <c r="E1004" s="1" t="s">
        <v>432</v>
      </c>
      <c r="F1004" s="1">
        <v>92</v>
      </c>
      <c r="H1004" s="1">
        <v>64</v>
      </c>
      <c r="I1004" s="1">
        <v>9</v>
      </c>
      <c r="J1004" s="1">
        <v>4</v>
      </c>
      <c r="K1004" s="1">
        <v>162.5</v>
      </c>
      <c r="L1004" s="1">
        <v>1</v>
      </c>
      <c r="M1004" s="1" t="s">
        <v>7</v>
      </c>
      <c r="N1004" s="1" t="s">
        <v>8</v>
      </c>
      <c r="O1004" s="1">
        <f t="shared" si="170"/>
        <v>11</v>
      </c>
      <c r="P1004" s="1">
        <f t="shared" si="171"/>
        <v>8</v>
      </c>
      <c r="Q1004" s="1">
        <f t="shared" si="172"/>
        <v>2009</v>
      </c>
      <c r="R1004" s="1">
        <f t="shared" si="173"/>
        <v>3</v>
      </c>
      <c r="S1004" s="1" t="str">
        <f t="shared" si="175"/>
        <v>Good</v>
      </c>
      <c r="T1004" s="1" t="str">
        <f t="shared" si="176"/>
        <v>Ok</v>
      </c>
      <c r="U1004" s="1" t="b">
        <f t="shared" si="177"/>
        <v>0</v>
      </c>
      <c r="V1004" s="1">
        <f t="shared" si="178"/>
        <v>1</v>
      </c>
      <c r="W1004" s="1" t="str">
        <f>VLOOKUP(K1004,Master!$G$8:$H$12,2,1)</f>
        <v>Good</v>
      </c>
      <c r="X1004" s="1" t="str">
        <f>HLOOKUP(K1004,Master!$F$3:$J$4,2,1)</f>
        <v>Good</v>
      </c>
      <c r="Y1004" s="1" t="s">
        <v>768</v>
      </c>
      <c r="Z1004" s="1" t="s">
        <v>838</v>
      </c>
      <c r="AA1004" s="1">
        <f>SEARCH("(",Sheet7!A1004,1)</f>
        <v>17</v>
      </c>
      <c r="AB1004" s="1">
        <f>SEARCH(")",Sheet7!A1004,1)</f>
        <v>21</v>
      </c>
      <c r="AC1004" s="1" t="str">
        <f>MID(Sheet7!A1004,SEARCH("(",Sheet7!A1004,1)+1,SEARCH(")",Sheet7!A1004,1)-SEARCH("(",Sheet7!A1004,1)-1)</f>
        <v>Ban</v>
      </c>
      <c r="AD1004" s="1">
        <f>SEARCH(" ",Sheet7!A1004,1)</f>
        <v>7</v>
      </c>
      <c r="AE1004" s="1" t="str">
        <f>LEFT(Sheet7!A1004,SEARCH(" ",Sheet7!A1004,1)-1)</f>
        <v>Shakib</v>
      </c>
      <c r="AF1004" s="1" t="str">
        <f>MID(Sheet7!A1004,SEARCH(" ",Sheet7!A1004,1)+1,SEARCH("(",Sheet7!A1004,1)-SEARCH(" ",Sheet7!A1004,1)-2)</f>
        <v>Al Hasan</v>
      </c>
      <c r="AG1004" s="1">
        <f t="shared" si="179"/>
        <v>8</v>
      </c>
      <c r="AH1004" s="1" t="str">
        <f t="shared" si="180"/>
        <v>AL HASAN</v>
      </c>
      <c r="AI1004" s="1" t="e">
        <f t="shared" si="174"/>
        <v>#N/A</v>
      </c>
    </row>
    <row r="1005" spans="1:35" x14ac:dyDescent="0.3">
      <c r="A1005" s="1">
        <v>1004</v>
      </c>
      <c r="B1005" s="2">
        <v>40039</v>
      </c>
      <c r="C1005" t="s">
        <v>143</v>
      </c>
      <c r="D1005" s="1">
        <v>102</v>
      </c>
      <c r="E1005" s="1" t="s">
        <v>432</v>
      </c>
      <c r="F1005" s="1">
        <v>129</v>
      </c>
      <c r="H1005" s="1">
        <v>112</v>
      </c>
      <c r="I1005" s="1">
        <v>4</v>
      </c>
      <c r="J1005" s="1">
        <v>2</v>
      </c>
      <c r="K1005" s="1">
        <v>91.07</v>
      </c>
      <c r="L1005" s="1">
        <v>1</v>
      </c>
      <c r="M1005" s="1" t="s">
        <v>47</v>
      </c>
      <c r="N1005" s="1" t="s">
        <v>8</v>
      </c>
      <c r="O1005" s="1">
        <f t="shared" si="170"/>
        <v>14</v>
      </c>
      <c r="P1005" s="1">
        <f t="shared" si="171"/>
        <v>8</v>
      </c>
      <c r="Q1005" s="1">
        <f t="shared" si="172"/>
        <v>2009</v>
      </c>
      <c r="R1005" s="1">
        <f t="shared" si="173"/>
        <v>6</v>
      </c>
      <c r="S1005" s="1" t="str">
        <f t="shared" si="175"/>
        <v>Slow</v>
      </c>
      <c r="T1005" s="1" t="str">
        <f t="shared" si="176"/>
        <v>Ok</v>
      </c>
      <c r="U1005" s="1" t="b">
        <f t="shared" si="177"/>
        <v>0</v>
      </c>
      <c r="V1005" s="1">
        <f t="shared" si="178"/>
        <v>0</v>
      </c>
      <c r="W1005" s="1" t="str">
        <f>VLOOKUP(K1005,Master!$G$8:$H$12,2,1)</f>
        <v>Slow</v>
      </c>
      <c r="X1005" s="1" t="str">
        <f>HLOOKUP(K1005,Master!$F$3:$J$4,2,1)</f>
        <v>Slow</v>
      </c>
      <c r="Y1005" s="1" t="s">
        <v>797</v>
      </c>
      <c r="Z1005" s="1" t="s">
        <v>836</v>
      </c>
      <c r="AA1005" s="1">
        <f>SEARCH("(",Sheet7!A1005,1)</f>
        <v>13</v>
      </c>
      <c r="AB1005" s="1">
        <f>SEARCH(")",Sheet7!A1005,1)</f>
        <v>17</v>
      </c>
      <c r="AC1005" s="1" t="str">
        <f>MID(Sheet7!A1005,SEARCH("(",Sheet7!A1005,1)+1,SEARCH(")",Sheet7!A1005,1)-SEARCH("(",Sheet7!A1005,1)-1)</f>
        <v>Zim</v>
      </c>
      <c r="AD1005" s="1">
        <f>SEARCH(" ",Sheet7!A1005,1)</f>
        <v>2</v>
      </c>
      <c r="AE1005" s="1" t="str">
        <f>LEFT(Sheet7!A1005,SEARCH(" ",Sheet7!A1005,1)-1)</f>
        <v>H</v>
      </c>
      <c r="AF1005" s="1" t="str">
        <f>MID(Sheet7!A1005,SEARCH(" ",Sheet7!A1005,1)+1,SEARCH("(",Sheet7!A1005,1)-SEARCH(" ",Sheet7!A1005,1)-2)</f>
        <v>Masakadza</v>
      </c>
      <c r="AG1005" s="1">
        <f t="shared" si="179"/>
        <v>9</v>
      </c>
      <c r="AH1005" s="1" t="str">
        <f t="shared" si="180"/>
        <v>MASAKADZA</v>
      </c>
      <c r="AI1005" s="1" t="e">
        <f t="shared" si="174"/>
        <v>#N/A</v>
      </c>
    </row>
    <row r="1006" spans="1:35" x14ac:dyDescent="0.3">
      <c r="A1006" s="1">
        <v>1005</v>
      </c>
      <c r="B1006" s="2">
        <v>40041</v>
      </c>
      <c r="C1006" t="s">
        <v>215</v>
      </c>
      <c r="D1006" s="1">
        <v>194</v>
      </c>
      <c r="E1006" s="1" t="s">
        <v>430</v>
      </c>
      <c r="F1006" s="1">
        <v>191</v>
      </c>
      <c r="H1006" s="1">
        <v>156</v>
      </c>
      <c r="I1006" s="1">
        <v>16</v>
      </c>
      <c r="J1006" s="1">
        <v>7</v>
      </c>
      <c r="K1006" s="1">
        <v>124.35</v>
      </c>
      <c r="L1006" s="1">
        <v>1</v>
      </c>
      <c r="M1006" s="2" t="s">
        <v>47</v>
      </c>
      <c r="N1006" s="1" t="s">
        <v>8</v>
      </c>
      <c r="O1006" s="1">
        <f t="shared" si="170"/>
        <v>16</v>
      </c>
      <c r="P1006" s="1">
        <f t="shared" si="171"/>
        <v>8</v>
      </c>
      <c r="Q1006" s="1">
        <f t="shared" si="172"/>
        <v>2009</v>
      </c>
      <c r="R1006" s="1">
        <f t="shared" si="173"/>
        <v>1</v>
      </c>
      <c r="S1006" s="1" t="str">
        <f t="shared" si="175"/>
        <v>Ok</v>
      </c>
      <c r="T1006" s="1" t="str">
        <f t="shared" si="176"/>
        <v>Ok</v>
      </c>
      <c r="U1006" s="1" t="b">
        <f t="shared" si="177"/>
        <v>1</v>
      </c>
      <c r="V1006" s="1">
        <f t="shared" si="178"/>
        <v>1</v>
      </c>
      <c r="W1006" s="1" t="str">
        <f>VLOOKUP(K1006,Master!$G$8:$H$12,2,1)</f>
        <v>Ok</v>
      </c>
      <c r="X1006" s="1" t="str">
        <f>HLOOKUP(K1006,Master!$F$3:$J$4,2,1)</f>
        <v>Ok</v>
      </c>
      <c r="Y1006" s="1" t="s">
        <v>798</v>
      </c>
      <c r="Z1006" s="1" t="s">
        <v>836</v>
      </c>
      <c r="AA1006" s="1">
        <f>SEARCH("(",Sheet7!A1006,1)</f>
        <v>13</v>
      </c>
      <c r="AB1006" s="1">
        <f>SEARCH(")",Sheet7!A1006,1)</f>
        <v>17</v>
      </c>
      <c r="AC1006" s="1" t="str">
        <f>MID(Sheet7!A1006,SEARCH("(",Sheet7!A1006,1)+1,SEARCH(")",Sheet7!A1006,1)-SEARCH("(",Sheet7!A1006,1)-1)</f>
        <v>Zim</v>
      </c>
      <c r="AD1006" s="1">
        <f>SEARCH(" ",Sheet7!A1006,1)</f>
        <v>3</v>
      </c>
      <c r="AE1006" s="1" t="str">
        <f>LEFT(Sheet7!A1006,SEARCH(" ",Sheet7!A1006,1)-1)</f>
        <v>CK</v>
      </c>
      <c r="AF1006" s="1" t="str">
        <f>MID(Sheet7!A1006,SEARCH(" ",Sheet7!A1006,1)+1,SEARCH("(",Sheet7!A1006,1)-SEARCH(" ",Sheet7!A1006,1)-2)</f>
        <v>Coventry</v>
      </c>
      <c r="AG1006" s="1">
        <f t="shared" si="179"/>
        <v>8</v>
      </c>
      <c r="AH1006" s="1" t="str">
        <f t="shared" si="180"/>
        <v>COVENTRY</v>
      </c>
      <c r="AI1006" s="1" t="e">
        <f t="shared" si="174"/>
        <v>#N/A</v>
      </c>
    </row>
    <row r="1007" spans="1:35" x14ac:dyDescent="0.3">
      <c r="A1007" s="1">
        <v>1006</v>
      </c>
      <c r="B1007" s="2">
        <v>40041</v>
      </c>
      <c r="C1007" t="s">
        <v>139</v>
      </c>
      <c r="D1007" s="1">
        <v>154</v>
      </c>
      <c r="E1007" s="1" t="s">
        <v>432</v>
      </c>
      <c r="F1007" s="1">
        <v>191</v>
      </c>
      <c r="H1007" s="1">
        <v>138</v>
      </c>
      <c r="I1007" s="1">
        <v>7</v>
      </c>
      <c r="J1007" s="1">
        <v>6</v>
      </c>
      <c r="K1007" s="1">
        <v>111.59</v>
      </c>
      <c r="L1007" s="1">
        <v>2</v>
      </c>
      <c r="M1007" s="2" t="s">
        <v>7</v>
      </c>
      <c r="N1007" s="1" t="s">
        <v>8</v>
      </c>
      <c r="O1007" s="1">
        <f t="shared" si="170"/>
        <v>16</v>
      </c>
      <c r="P1007" s="1">
        <f t="shared" si="171"/>
        <v>8</v>
      </c>
      <c r="Q1007" s="1">
        <f t="shared" si="172"/>
        <v>2009</v>
      </c>
      <c r="R1007" s="1">
        <f t="shared" si="173"/>
        <v>1</v>
      </c>
      <c r="S1007" s="1" t="str">
        <f t="shared" si="175"/>
        <v>Ok</v>
      </c>
      <c r="T1007" s="1" t="str">
        <f t="shared" si="176"/>
        <v>Ok</v>
      </c>
      <c r="U1007" s="1" t="b">
        <f t="shared" si="177"/>
        <v>0</v>
      </c>
      <c r="V1007" s="1">
        <f t="shared" si="178"/>
        <v>0</v>
      </c>
      <c r="W1007" s="1" t="str">
        <f>VLOOKUP(K1007,Master!$G$8:$H$12,2,1)</f>
        <v>Ok</v>
      </c>
      <c r="X1007" s="1" t="str">
        <f>HLOOKUP(K1007,Master!$F$3:$J$4,2,1)</f>
        <v>Ok</v>
      </c>
      <c r="Y1007" s="1" t="s">
        <v>778</v>
      </c>
      <c r="Z1007" s="1" t="s">
        <v>838</v>
      </c>
      <c r="AA1007" s="1">
        <f>SEARCH("(",Sheet7!A1007,1)</f>
        <v>13</v>
      </c>
      <c r="AB1007" s="1">
        <f>SEARCH(")",Sheet7!A1007,1)</f>
        <v>17</v>
      </c>
      <c r="AC1007" s="1" t="str">
        <f>MID(Sheet7!A1007,SEARCH("(",Sheet7!A1007,1)+1,SEARCH(")",Sheet7!A1007,1)-SEARCH("(",Sheet7!A1007,1)-1)</f>
        <v>Ban</v>
      </c>
      <c r="AD1007" s="1">
        <f>SEARCH(" ",Sheet7!A1007,1)</f>
        <v>6</v>
      </c>
      <c r="AE1007" s="1" t="str">
        <f>LEFT(Sheet7!A1007,SEARCH(" ",Sheet7!A1007,1)-1)</f>
        <v>Tamim</v>
      </c>
      <c r="AF1007" s="1" t="str">
        <f>MID(Sheet7!A1007,SEARCH(" ",Sheet7!A1007,1)+1,SEARCH("(",Sheet7!A1007,1)-SEARCH(" ",Sheet7!A1007,1)-2)</f>
        <v>Iqbal</v>
      </c>
      <c r="AG1007" s="1">
        <f t="shared" si="179"/>
        <v>5</v>
      </c>
      <c r="AH1007" s="1" t="str">
        <f t="shared" si="180"/>
        <v>IQBAL</v>
      </c>
      <c r="AI1007" s="1" t="e">
        <f t="shared" si="174"/>
        <v>#N/A</v>
      </c>
    </row>
    <row r="1008" spans="1:35" x14ac:dyDescent="0.3">
      <c r="A1008" s="1">
        <v>1007</v>
      </c>
      <c r="B1008" s="2">
        <v>40053</v>
      </c>
      <c r="C1008" t="s">
        <v>357</v>
      </c>
      <c r="D1008" s="1">
        <v>111</v>
      </c>
      <c r="E1008" s="1" t="s">
        <v>432</v>
      </c>
      <c r="F1008" s="1">
        <v>109</v>
      </c>
      <c r="H1008" s="1">
        <v>83</v>
      </c>
      <c r="I1008" s="1">
        <v>8</v>
      </c>
      <c r="J1008" s="1">
        <v>6</v>
      </c>
      <c r="K1008" s="1">
        <v>133.72999999999999</v>
      </c>
      <c r="L1008" s="1">
        <v>1</v>
      </c>
      <c r="M1008" s="1" t="s">
        <v>442</v>
      </c>
      <c r="N1008" s="1" t="s">
        <v>350</v>
      </c>
      <c r="O1008" s="1">
        <f t="shared" si="170"/>
        <v>28</v>
      </c>
      <c r="P1008" s="1">
        <f t="shared" si="171"/>
        <v>8</v>
      </c>
      <c r="Q1008" s="1">
        <f t="shared" si="172"/>
        <v>2009</v>
      </c>
      <c r="R1008" s="1">
        <f t="shared" si="173"/>
        <v>6</v>
      </c>
      <c r="S1008" s="1" t="str">
        <f t="shared" si="175"/>
        <v>Ok</v>
      </c>
      <c r="T1008" s="1" t="str">
        <f t="shared" si="176"/>
        <v>Ok</v>
      </c>
      <c r="U1008" s="1" t="b">
        <f t="shared" si="177"/>
        <v>0</v>
      </c>
      <c r="V1008" s="1">
        <f t="shared" si="178"/>
        <v>0</v>
      </c>
      <c r="W1008" s="1" t="str">
        <f>VLOOKUP(K1008,Master!$G$8:$H$12,2,1)</f>
        <v>Ok</v>
      </c>
      <c r="X1008" s="1" t="str">
        <f>HLOOKUP(K1008,Master!$F$3:$J$4,2,1)</f>
        <v>Ok</v>
      </c>
      <c r="Y1008" s="1" t="s">
        <v>799</v>
      </c>
      <c r="Z1008" s="1" t="s">
        <v>834</v>
      </c>
      <c r="AA1008" s="1">
        <f>SEARCH("(",Sheet7!A1008,1)</f>
        <v>11</v>
      </c>
      <c r="AB1008" s="1">
        <f>SEARCH(")",Sheet7!A1008,1)</f>
        <v>15</v>
      </c>
      <c r="AC1008" s="1" t="str">
        <f>MID(Sheet7!A1008,SEARCH("(",Sheet7!A1008,1)+1,SEARCH(")",Sheet7!A1008,1)-SEARCH("(",Sheet7!A1008,1)-1)</f>
        <v>Aus</v>
      </c>
      <c r="AD1008" s="1">
        <f>SEARCH(" ",Sheet7!A1008,1)</f>
        <v>3</v>
      </c>
      <c r="AE1008" s="1" t="str">
        <f>LEFT(Sheet7!A1008,SEARCH(" ",Sheet7!A1008,1)-1)</f>
        <v>DJ</v>
      </c>
      <c r="AF1008" s="1" t="str">
        <f>MID(Sheet7!A1008,SEARCH(" ",Sheet7!A1008,1)+1,SEARCH("(",Sheet7!A1008,1)-SEARCH(" ",Sheet7!A1008,1)-2)</f>
        <v>Hussey</v>
      </c>
      <c r="AG1008" s="1">
        <f t="shared" si="179"/>
        <v>6</v>
      </c>
      <c r="AH1008" s="1" t="str">
        <f t="shared" si="180"/>
        <v>HUSSEY</v>
      </c>
      <c r="AI1008" s="1" t="str">
        <f t="shared" si="174"/>
        <v>DJ Hussey belongs to Australia</v>
      </c>
    </row>
    <row r="1009" spans="1:35" x14ac:dyDescent="0.3">
      <c r="A1009" s="1">
        <v>1008</v>
      </c>
      <c r="B1009" s="2">
        <v>40057</v>
      </c>
      <c r="C1009" t="s">
        <v>316</v>
      </c>
      <c r="D1009" s="1">
        <v>110</v>
      </c>
      <c r="E1009" s="1" t="s">
        <v>432</v>
      </c>
      <c r="F1009" s="1">
        <v>172</v>
      </c>
      <c r="H1009" s="1">
        <v>111</v>
      </c>
      <c r="I1009" s="1">
        <v>11</v>
      </c>
      <c r="J1009" s="1">
        <v>0</v>
      </c>
      <c r="K1009" s="1">
        <v>99.09</v>
      </c>
      <c r="L1009" s="1">
        <v>2</v>
      </c>
      <c r="M1009" s="1" t="s">
        <v>438</v>
      </c>
      <c r="N1009" s="1" t="s">
        <v>44</v>
      </c>
      <c r="O1009" s="1">
        <f t="shared" si="170"/>
        <v>1</v>
      </c>
      <c r="P1009" s="1">
        <f t="shared" si="171"/>
        <v>9</v>
      </c>
      <c r="Q1009" s="1">
        <f t="shared" si="172"/>
        <v>2009</v>
      </c>
      <c r="R1009" s="1">
        <f t="shared" si="173"/>
        <v>3</v>
      </c>
      <c r="S1009" s="1" t="str">
        <f t="shared" si="175"/>
        <v>Slow</v>
      </c>
      <c r="T1009" s="1" t="str">
        <f t="shared" si="176"/>
        <v>Ok</v>
      </c>
      <c r="U1009" s="1" t="b">
        <f t="shared" si="177"/>
        <v>0</v>
      </c>
      <c r="V1009" s="1">
        <f t="shared" si="178"/>
        <v>0</v>
      </c>
      <c r="W1009" s="1" t="str">
        <f>VLOOKUP(K1009,Master!$G$8:$H$12,2,1)</f>
        <v>Slow</v>
      </c>
      <c r="X1009" s="1" t="str">
        <f>HLOOKUP(K1009,Master!$F$3:$J$4,2,1)</f>
        <v>Slow</v>
      </c>
      <c r="Y1009" s="1" t="s">
        <v>800</v>
      </c>
      <c r="Z1009" s="1" t="s">
        <v>847</v>
      </c>
      <c r="AA1009" s="1">
        <f>SEARCH("(",Sheet7!A1009,1)</f>
        <v>18</v>
      </c>
      <c r="AB1009" s="1">
        <f>SEARCH(")",Sheet7!A1009,1)</f>
        <v>23</v>
      </c>
      <c r="AC1009" s="1" t="str">
        <f>MID(Sheet7!A1009,SEARCH("(",Sheet7!A1009,1)+1,SEARCH(")",Sheet7!A1009,1)-SEARCH("(",Sheet7!A1009,1)-1)</f>
        <v>Afgh</v>
      </c>
      <c r="AD1009" s="1">
        <f>SEARCH(" ",Sheet7!A1009,1)</f>
        <v>9</v>
      </c>
      <c r="AE1009" s="1" t="str">
        <f>LEFT(Sheet7!A1009,SEARCH(" ",Sheet7!A1009,1)-1)</f>
        <v>Mohammad</v>
      </c>
      <c r="AF1009" s="1" t="str">
        <f>MID(Sheet7!A1009,SEARCH(" ",Sheet7!A1009,1)+1,SEARCH("(",Sheet7!A1009,1)-SEARCH(" ",Sheet7!A1009,1)-2)</f>
        <v>Shahzad</v>
      </c>
      <c r="AG1009" s="1">
        <f t="shared" si="179"/>
        <v>7</v>
      </c>
      <c r="AH1009" s="1" t="str">
        <f t="shared" si="180"/>
        <v>SHAHZAD</v>
      </c>
      <c r="AI1009" s="1" t="e">
        <f t="shared" si="174"/>
        <v>#N/A</v>
      </c>
    </row>
    <row r="1010" spans="1:35" x14ac:dyDescent="0.3">
      <c r="A1010" s="1">
        <v>1009</v>
      </c>
      <c r="B1010" s="2">
        <v>40064</v>
      </c>
      <c r="C1010" t="s">
        <v>393</v>
      </c>
      <c r="D1010" s="1">
        <v>104</v>
      </c>
      <c r="E1010" s="1" t="s">
        <v>432</v>
      </c>
      <c r="F1010" s="1">
        <v>181</v>
      </c>
      <c r="H1010" s="1">
        <v>124</v>
      </c>
      <c r="I1010" s="1">
        <v>10</v>
      </c>
      <c r="J1010" s="1">
        <v>0</v>
      </c>
      <c r="K1010" s="1">
        <v>83.87</v>
      </c>
      <c r="L1010" s="1">
        <v>1</v>
      </c>
      <c r="M1010" s="1" t="s">
        <v>31</v>
      </c>
      <c r="N1010" s="1" t="s">
        <v>59</v>
      </c>
      <c r="O1010" s="1">
        <f t="shared" si="170"/>
        <v>8</v>
      </c>
      <c r="P1010" s="1">
        <f t="shared" si="171"/>
        <v>9</v>
      </c>
      <c r="Q1010" s="1">
        <f t="shared" si="172"/>
        <v>2009</v>
      </c>
      <c r="R1010" s="1">
        <f t="shared" si="173"/>
        <v>3</v>
      </c>
      <c r="S1010" s="1" t="str">
        <f t="shared" si="175"/>
        <v>Slow</v>
      </c>
      <c r="T1010" s="1" t="str">
        <f t="shared" si="176"/>
        <v>Ok</v>
      </c>
      <c r="U1010" s="1" t="b">
        <f t="shared" si="177"/>
        <v>0</v>
      </c>
      <c r="V1010" s="1">
        <f t="shared" si="178"/>
        <v>0</v>
      </c>
      <c r="W1010" s="1" t="str">
        <f>VLOOKUP(K1010,Master!$G$8:$H$12,2,1)</f>
        <v>Slow</v>
      </c>
      <c r="X1010" s="1" t="str">
        <f>HLOOKUP(K1010,Master!$F$3:$J$4,2,1)</f>
        <v>Slow</v>
      </c>
      <c r="Y1010" s="1" t="s">
        <v>801</v>
      </c>
      <c r="Z1010" s="1" t="s">
        <v>835</v>
      </c>
      <c r="AA1010" s="1">
        <f>SEARCH("(",Sheet7!A1010,1)</f>
        <v>16</v>
      </c>
      <c r="AB1010" s="1">
        <f>SEARCH(")",Sheet7!A1010,1)</f>
        <v>19</v>
      </c>
      <c r="AC1010" s="1" t="str">
        <f>MID(Sheet7!A1010,SEARCH("(",Sheet7!A1010,1)+1,SEARCH(")",Sheet7!A1010,1)-SEARCH("(",Sheet7!A1010,1)-1)</f>
        <v>SL</v>
      </c>
      <c r="AD1010" s="1">
        <f>SEARCH(" ",Sheet7!A1010,1)</f>
        <v>3</v>
      </c>
      <c r="AE1010" s="1" t="str">
        <f>LEFT(Sheet7!A1010,SEARCH(" ",Sheet7!A1010,1)-1)</f>
        <v>TT</v>
      </c>
      <c r="AF1010" s="1" t="str">
        <f>MID(Sheet7!A1010,SEARCH(" ",Sheet7!A1010,1)+1,SEARCH("(",Sheet7!A1010,1)-SEARCH(" ",Sheet7!A1010,1)-2)</f>
        <v>Samaraweera</v>
      </c>
      <c r="AG1010" s="1">
        <f t="shared" si="179"/>
        <v>11</v>
      </c>
      <c r="AH1010" s="1" t="str">
        <f t="shared" si="180"/>
        <v>SAMARAWEERA</v>
      </c>
      <c r="AI1010" s="1" t="str">
        <f t="shared" si="174"/>
        <v>TT Samaraweera belongs to Sri Lanka</v>
      </c>
    </row>
    <row r="1011" spans="1:35" x14ac:dyDescent="0.3">
      <c r="A1011" s="1">
        <v>1010</v>
      </c>
      <c r="B1011" s="2">
        <v>40065</v>
      </c>
      <c r="C1011" t="s">
        <v>174</v>
      </c>
      <c r="D1011" s="1">
        <v>105</v>
      </c>
      <c r="E1011" s="1" t="s">
        <v>432</v>
      </c>
      <c r="F1011" s="1">
        <v>176</v>
      </c>
      <c r="H1011" s="1">
        <v>124</v>
      </c>
      <c r="I1011" s="1">
        <v>9</v>
      </c>
      <c r="J1011" s="1">
        <v>1</v>
      </c>
      <c r="K1011" s="1">
        <v>84.67</v>
      </c>
      <c r="L1011" s="1">
        <v>2</v>
      </c>
      <c r="M1011" s="1" t="s">
        <v>34</v>
      </c>
      <c r="N1011" s="1" t="s">
        <v>283</v>
      </c>
      <c r="O1011" s="1">
        <f t="shared" si="170"/>
        <v>9</v>
      </c>
      <c r="P1011" s="1">
        <f t="shared" si="171"/>
        <v>9</v>
      </c>
      <c r="Q1011" s="1">
        <f t="shared" si="172"/>
        <v>2009</v>
      </c>
      <c r="R1011" s="1">
        <f t="shared" si="173"/>
        <v>4</v>
      </c>
      <c r="S1011" s="1" t="str">
        <f t="shared" si="175"/>
        <v>Slow</v>
      </c>
      <c r="T1011" s="1" t="str">
        <f t="shared" si="176"/>
        <v>Ok</v>
      </c>
      <c r="U1011" s="1" t="b">
        <f t="shared" si="177"/>
        <v>0</v>
      </c>
      <c r="V1011" s="1">
        <f t="shared" si="178"/>
        <v>0</v>
      </c>
      <c r="W1011" s="1" t="str">
        <f>VLOOKUP(K1011,Master!$G$8:$H$12,2,1)</f>
        <v>Slow</v>
      </c>
      <c r="X1011" s="1" t="str">
        <f>HLOOKUP(K1011,Master!$F$3:$J$4,2,1)</f>
        <v>Slow</v>
      </c>
      <c r="Y1011" s="1" t="s">
        <v>802</v>
      </c>
      <c r="Z1011" s="1" t="s">
        <v>834</v>
      </c>
      <c r="AA1011" s="1">
        <f>SEARCH("(",Sheet7!A1011,1)</f>
        <v>10</v>
      </c>
      <c r="AB1011" s="1">
        <f>SEARCH(")",Sheet7!A1011,1)</f>
        <v>14</v>
      </c>
      <c r="AC1011" s="1" t="str">
        <f>MID(Sheet7!A1011,SEARCH("(",Sheet7!A1011,1)+1,SEARCH(")",Sheet7!A1011,1)-SEARCH("(",Sheet7!A1011,1)-1)</f>
        <v>Aus</v>
      </c>
      <c r="AD1011" s="1">
        <f>SEARCH(" ",Sheet7!A1011,1)</f>
        <v>3</v>
      </c>
      <c r="AE1011" s="1" t="str">
        <f>LEFT(Sheet7!A1011,SEARCH(" ",Sheet7!A1011,1)-1)</f>
        <v>CL</v>
      </c>
      <c r="AF1011" s="1" t="str">
        <f>MID(Sheet7!A1011,SEARCH(" ",Sheet7!A1011,1)+1,SEARCH("(",Sheet7!A1011,1)-SEARCH(" ",Sheet7!A1011,1)-2)</f>
        <v>White</v>
      </c>
      <c r="AG1011" s="1">
        <f t="shared" si="179"/>
        <v>5</v>
      </c>
      <c r="AH1011" s="1" t="str">
        <f t="shared" si="180"/>
        <v>WHITE</v>
      </c>
      <c r="AI1011" s="1" t="str">
        <f t="shared" si="174"/>
        <v>CL White belongs to Australia</v>
      </c>
    </row>
    <row r="1012" spans="1:35" x14ac:dyDescent="0.3">
      <c r="A1012" s="1">
        <v>1011</v>
      </c>
      <c r="B1012" s="2">
        <v>40070</v>
      </c>
      <c r="C1012" t="s">
        <v>60</v>
      </c>
      <c r="D1012" s="1">
        <v>138</v>
      </c>
      <c r="E1012" s="1" t="s">
        <v>432</v>
      </c>
      <c r="F1012" s="1">
        <v>214</v>
      </c>
      <c r="H1012" s="1">
        <v>133</v>
      </c>
      <c r="I1012" s="1">
        <v>10</v>
      </c>
      <c r="J1012" s="1">
        <v>1</v>
      </c>
      <c r="K1012" s="1">
        <v>103.75</v>
      </c>
      <c r="L1012" s="1">
        <v>1</v>
      </c>
      <c r="M1012" s="1" t="s">
        <v>13</v>
      </c>
      <c r="N1012" s="1" t="s">
        <v>59</v>
      </c>
      <c r="O1012" s="1">
        <f t="shared" si="170"/>
        <v>14</v>
      </c>
      <c r="P1012" s="1">
        <f t="shared" si="171"/>
        <v>9</v>
      </c>
      <c r="Q1012" s="1">
        <f t="shared" si="172"/>
        <v>2009</v>
      </c>
      <c r="R1012" s="1">
        <f t="shared" si="173"/>
        <v>2</v>
      </c>
      <c r="S1012" s="1" t="str">
        <f t="shared" si="175"/>
        <v>Ok</v>
      </c>
      <c r="T1012" s="1" t="str">
        <f t="shared" si="176"/>
        <v>Ok</v>
      </c>
      <c r="U1012" s="1" t="b">
        <f t="shared" si="177"/>
        <v>0</v>
      </c>
      <c r="V1012" s="1">
        <f t="shared" si="178"/>
        <v>0</v>
      </c>
      <c r="W1012" s="1" t="str">
        <f>VLOOKUP(K1012,Master!$G$8:$H$12,2,1)</f>
        <v>Ok</v>
      </c>
      <c r="X1012" s="1" t="str">
        <f>HLOOKUP(K1012,Master!$F$3:$J$4,2,1)</f>
        <v>Ok</v>
      </c>
      <c r="Y1012" s="1" t="s">
        <v>635</v>
      </c>
      <c r="Z1012" s="1" t="s">
        <v>4</v>
      </c>
      <c r="AA1012" s="1">
        <f>SEARCH("(",Sheet7!A1012,1)</f>
        <v>14</v>
      </c>
      <c r="AB1012" s="1">
        <f>SEARCH(")",Sheet7!A1012,1)</f>
        <v>20</v>
      </c>
      <c r="AC1012" s="1" t="str">
        <f>MID(Sheet7!A1012,SEARCH("(",Sheet7!A1012,1)+1,SEARCH(")",Sheet7!A1012,1)-SEARCH("(",Sheet7!A1012,1)-1)</f>
        <v>India</v>
      </c>
      <c r="AD1012" s="1">
        <f>SEARCH(" ",Sheet7!A1012,1)</f>
        <v>3</v>
      </c>
      <c r="AE1012" s="1" t="str">
        <f>LEFT(Sheet7!A1012,SEARCH(" ",Sheet7!A1012,1)-1)</f>
        <v>SR</v>
      </c>
      <c r="AF1012" s="1" t="str">
        <f>MID(Sheet7!A1012,SEARCH(" ",Sheet7!A1012,1)+1,SEARCH("(",Sheet7!A1012,1)-SEARCH(" ",Sheet7!A1012,1)-2)</f>
        <v>Tendulkar</v>
      </c>
      <c r="AG1012" s="1">
        <f t="shared" si="179"/>
        <v>9</v>
      </c>
      <c r="AH1012" s="1" t="str">
        <f t="shared" si="180"/>
        <v>TENDULKAR</v>
      </c>
      <c r="AI1012" s="1" t="e">
        <f t="shared" si="174"/>
        <v>#N/A</v>
      </c>
    </row>
    <row r="1013" spans="1:35" x14ac:dyDescent="0.3">
      <c r="A1013" s="1">
        <v>1012</v>
      </c>
      <c r="B1013" s="2">
        <v>40071</v>
      </c>
      <c r="C1013" t="s">
        <v>225</v>
      </c>
      <c r="D1013" s="1">
        <v>126</v>
      </c>
      <c r="E1013" s="1" t="s">
        <v>432</v>
      </c>
      <c r="F1013" s="1">
        <v>151</v>
      </c>
      <c r="H1013" s="1">
        <v>109</v>
      </c>
      <c r="I1013" s="1">
        <v>14</v>
      </c>
      <c r="J1013" s="1">
        <v>3</v>
      </c>
      <c r="K1013" s="1">
        <v>115.59</v>
      </c>
      <c r="L1013" s="1">
        <v>2</v>
      </c>
      <c r="M1013" s="1" t="s">
        <v>34</v>
      </c>
      <c r="N1013" s="1" t="s">
        <v>53</v>
      </c>
      <c r="O1013" s="1">
        <f t="shared" si="170"/>
        <v>15</v>
      </c>
      <c r="P1013" s="1">
        <f t="shared" si="171"/>
        <v>9</v>
      </c>
      <c r="Q1013" s="1">
        <f t="shared" si="172"/>
        <v>2009</v>
      </c>
      <c r="R1013" s="1">
        <f t="shared" si="173"/>
        <v>3</v>
      </c>
      <c r="S1013" s="1" t="str">
        <f t="shared" si="175"/>
        <v>Ok</v>
      </c>
      <c r="T1013" s="1" t="str">
        <f t="shared" si="176"/>
        <v>Ok</v>
      </c>
      <c r="U1013" s="1" t="b">
        <f t="shared" si="177"/>
        <v>0</v>
      </c>
      <c r="V1013" s="1">
        <f t="shared" si="178"/>
        <v>0</v>
      </c>
      <c r="W1013" s="1" t="str">
        <f>VLOOKUP(K1013,Master!$G$8:$H$12,2,1)</f>
        <v>Ok</v>
      </c>
      <c r="X1013" s="1" t="str">
        <f>HLOOKUP(K1013,Master!$F$3:$J$4,2,1)</f>
        <v>Ok</v>
      </c>
      <c r="Y1013" s="1" t="s">
        <v>650</v>
      </c>
      <c r="Z1013" s="1" t="s">
        <v>834</v>
      </c>
      <c r="AA1013" s="1">
        <f>SEARCH("(",Sheet7!A1013,1)</f>
        <v>12</v>
      </c>
      <c r="AB1013" s="1">
        <f>SEARCH(")",Sheet7!A1013,1)</f>
        <v>16</v>
      </c>
      <c r="AC1013" s="1" t="str">
        <f>MID(Sheet7!A1013,SEARCH("(",Sheet7!A1013,1)+1,SEARCH(")",Sheet7!A1013,1)-SEARCH("(",Sheet7!A1013,1)-1)</f>
        <v>Aus</v>
      </c>
      <c r="AD1013" s="1">
        <f>SEARCH(" ",Sheet7!A1013,1)</f>
        <v>3</v>
      </c>
      <c r="AE1013" s="1" t="str">
        <f>LEFT(Sheet7!A1013,SEARCH(" ",Sheet7!A1013,1)-1)</f>
        <v>RT</v>
      </c>
      <c r="AF1013" s="1" t="str">
        <f>MID(Sheet7!A1013,SEARCH(" ",Sheet7!A1013,1)+1,SEARCH("(",Sheet7!A1013,1)-SEARCH(" ",Sheet7!A1013,1)-2)</f>
        <v>Ponting</v>
      </c>
      <c r="AG1013" s="1">
        <f t="shared" si="179"/>
        <v>7</v>
      </c>
      <c r="AH1013" s="1" t="str">
        <f t="shared" si="180"/>
        <v>PONTING</v>
      </c>
      <c r="AI1013" s="1" t="str">
        <f t="shared" si="174"/>
        <v>RT Ponting belongs to Australia</v>
      </c>
    </row>
    <row r="1014" spans="1:35" x14ac:dyDescent="0.3">
      <c r="A1014" s="1">
        <v>1013</v>
      </c>
      <c r="B1014" s="2">
        <v>40073</v>
      </c>
      <c r="C1014" t="s">
        <v>358</v>
      </c>
      <c r="D1014" s="1">
        <v>111</v>
      </c>
      <c r="E1014" s="1" t="s">
        <v>432</v>
      </c>
      <c r="F1014" s="1">
        <v>168</v>
      </c>
      <c r="H1014" s="1">
        <v>148</v>
      </c>
      <c r="I1014" s="1">
        <v>14</v>
      </c>
      <c r="J1014" s="1">
        <v>1</v>
      </c>
      <c r="K1014" s="1">
        <v>75</v>
      </c>
      <c r="L1014" s="1">
        <v>1</v>
      </c>
      <c r="M1014" s="1" t="s">
        <v>34</v>
      </c>
      <c r="N1014" s="1" t="s">
        <v>53</v>
      </c>
      <c r="O1014" s="1">
        <f t="shared" si="170"/>
        <v>17</v>
      </c>
      <c r="P1014" s="1">
        <f t="shared" si="171"/>
        <v>9</v>
      </c>
      <c r="Q1014" s="1">
        <f t="shared" si="172"/>
        <v>2009</v>
      </c>
      <c r="R1014" s="1">
        <f t="shared" si="173"/>
        <v>5</v>
      </c>
      <c r="S1014" s="1" t="str">
        <f t="shared" si="175"/>
        <v>Slow</v>
      </c>
      <c r="T1014" s="1" t="str">
        <f t="shared" si="176"/>
        <v>Ok</v>
      </c>
      <c r="U1014" s="1" t="b">
        <f t="shared" si="177"/>
        <v>0</v>
      </c>
      <c r="V1014" s="1">
        <f t="shared" si="178"/>
        <v>0</v>
      </c>
      <c r="W1014" s="1" t="str">
        <f>VLOOKUP(K1014,Master!$G$8:$H$12,2,1)</f>
        <v>Slow</v>
      </c>
      <c r="X1014" s="1" t="str">
        <f>HLOOKUP(K1014,Master!$F$3:$J$4,2,1)</f>
        <v>Slow</v>
      </c>
      <c r="Y1014" s="1" t="s">
        <v>803</v>
      </c>
      <c r="Z1014" s="1" t="s">
        <v>834</v>
      </c>
      <c r="AA1014" s="1">
        <f>SEARCH("(",Sheet7!A1014,1)</f>
        <v>10</v>
      </c>
      <c r="AB1014" s="1">
        <f>SEARCH(")",Sheet7!A1014,1)</f>
        <v>14</v>
      </c>
      <c r="AC1014" s="1" t="str">
        <f>MID(Sheet7!A1014,SEARCH("(",Sheet7!A1014,1)+1,SEARCH(")",Sheet7!A1014,1)-SEARCH("(",Sheet7!A1014,1)-1)</f>
        <v>Aus</v>
      </c>
      <c r="AD1014" s="1">
        <f>SEARCH(" ",Sheet7!A1014,1)</f>
        <v>3</v>
      </c>
      <c r="AE1014" s="1" t="str">
        <f>LEFT(Sheet7!A1014,SEARCH(" ",Sheet7!A1014,1)-1)</f>
        <v>TD</v>
      </c>
      <c r="AF1014" s="1" t="str">
        <f>MID(Sheet7!A1014,SEARCH(" ",Sheet7!A1014,1)+1,SEARCH("(",Sheet7!A1014,1)-SEARCH(" ",Sheet7!A1014,1)-2)</f>
        <v>Paine</v>
      </c>
      <c r="AG1014" s="1">
        <f t="shared" si="179"/>
        <v>5</v>
      </c>
      <c r="AH1014" s="1" t="str">
        <f t="shared" si="180"/>
        <v>PAINE</v>
      </c>
      <c r="AI1014" s="1" t="str">
        <f t="shared" si="174"/>
        <v>TD Paine belongs to Australia</v>
      </c>
    </row>
    <row r="1015" spans="1:35" x14ac:dyDescent="0.3">
      <c r="A1015" s="1">
        <v>1014</v>
      </c>
      <c r="B1015" s="2">
        <v>40078</v>
      </c>
      <c r="C1015" t="s">
        <v>89</v>
      </c>
      <c r="D1015" s="1">
        <v>106</v>
      </c>
      <c r="E1015" s="1" t="s">
        <v>432</v>
      </c>
      <c r="F1015" s="1">
        <v>116</v>
      </c>
      <c r="H1015" s="1">
        <v>92</v>
      </c>
      <c r="I1015" s="1">
        <v>16</v>
      </c>
      <c r="J1015" s="1">
        <v>1</v>
      </c>
      <c r="K1015" s="1">
        <v>115.21</v>
      </c>
      <c r="L1015" s="1">
        <v>1</v>
      </c>
      <c r="M1015" s="1" t="s">
        <v>15</v>
      </c>
      <c r="N1015" s="1" t="s">
        <v>33</v>
      </c>
      <c r="O1015" s="1">
        <f t="shared" si="170"/>
        <v>22</v>
      </c>
      <c r="P1015" s="1">
        <f t="shared" si="171"/>
        <v>9</v>
      </c>
      <c r="Q1015" s="1">
        <f t="shared" si="172"/>
        <v>2009</v>
      </c>
      <c r="R1015" s="1">
        <f t="shared" si="173"/>
        <v>3</v>
      </c>
      <c r="S1015" s="1" t="str">
        <f t="shared" si="175"/>
        <v>Ok</v>
      </c>
      <c r="T1015" s="1" t="str">
        <f t="shared" si="176"/>
        <v>Ok</v>
      </c>
      <c r="U1015" s="1" t="b">
        <f t="shared" si="177"/>
        <v>0</v>
      </c>
      <c r="V1015" s="1">
        <f t="shared" si="178"/>
        <v>0</v>
      </c>
      <c r="W1015" s="1" t="str">
        <f>VLOOKUP(K1015,Master!$G$8:$H$12,2,1)</f>
        <v>Ok</v>
      </c>
      <c r="X1015" s="1" t="str">
        <f>HLOOKUP(K1015,Master!$F$3:$J$4,2,1)</f>
        <v>Ok</v>
      </c>
      <c r="Y1015" s="1" t="s">
        <v>747</v>
      </c>
      <c r="Z1015" s="1" t="s">
        <v>835</v>
      </c>
      <c r="AA1015" s="1">
        <f>SEARCH("(",Sheet7!A1015,1)</f>
        <v>12</v>
      </c>
      <c r="AB1015" s="1">
        <f>SEARCH(")",Sheet7!A1015,1)</f>
        <v>15</v>
      </c>
      <c r="AC1015" s="1" t="str">
        <f>MID(Sheet7!A1015,SEARCH("(",Sheet7!A1015,1)+1,SEARCH(")",Sheet7!A1015,1)-SEARCH("(",Sheet7!A1015,1)-1)</f>
        <v>SL</v>
      </c>
      <c r="AD1015" s="1">
        <f>SEARCH(" ",Sheet7!A1015,1)</f>
        <v>3</v>
      </c>
      <c r="AE1015" s="1" t="str">
        <f>LEFT(Sheet7!A1015,SEARCH(" ",Sheet7!A1015,1)-1)</f>
        <v>TM</v>
      </c>
      <c r="AF1015" s="1" t="str">
        <f>MID(Sheet7!A1015,SEARCH(" ",Sheet7!A1015,1)+1,SEARCH("(",Sheet7!A1015,1)-SEARCH(" ",Sheet7!A1015,1)-2)</f>
        <v>Dilshan</v>
      </c>
      <c r="AG1015" s="1">
        <f t="shared" si="179"/>
        <v>7</v>
      </c>
      <c r="AH1015" s="1" t="str">
        <f t="shared" si="180"/>
        <v>DILSHAN</v>
      </c>
      <c r="AI1015" s="1" t="str">
        <f t="shared" si="174"/>
        <v>TM Dilshan belongs to Sri Lanka</v>
      </c>
    </row>
    <row r="1016" spans="1:35" x14ac:dyDescent="0.3">
      <c r="A1016" s="1">
        <v>1015</v>
      </c>
      <c r="B1016" s="2">
        <v>40082</v>
      </c>
      <c r="C1016" t="s">
        <v>94</v>
      </c>
      <c r="D1016" s="1">
        <v>128</v>
      </c>
      <c r="E1016" s="1" t="s">
        <v>432</v>
      </c>
      <c r="F1016" s="1">
        <v>173</v>
      </c>
      <c r="H1016" s="1">
        <v>126</v>
      </c>
      <c r="I1016" s="1">
        <v>16</v>
      </c>
      <c r="J1016" s="1">
        <v>0</v>
      </c>
      <c r="K1016" s="1">
        <v>101.58</v>
      </c>
      <c r="L1016" s="1">
        <v>1</v>
      </c>
      <c r="M1016" s="1" t="s">
        <v>4</v>
      </c>
      <c r="N1016" s="1" t="s">
        <v>33</v>
      </c>
      <c r="O1016" s="1">
        <f t="shared" si="170"/>
        <v>26</v>
      </c>
      <c r="P1016" s="1">
        <f t="shared" si="171"/>
        <v>9</v>
      </c>
      <c r="Q1016" s="1">
        <f t="shared" si="172"/>
        <v>2009</v>
      </c>
      <c r="R1016" s="1">
        <f t="shared" si="173"/>
        <v>7</v>
      </c>
      <c r="S1016" s="1" t="str">
        <f t="shared" si="175"/>
        <v>Ok</v>
      </c>
      <c r="T1016" s="1" t="str">
        <f t="shared" si="176"/>
        <v>Ok</v>
      </c>
      <c r="U1016" s="1" t="b">
        <f t="shared" si="177"/>
        <v>0</v>
      </c>
      <c r="V1016" s="1">
        <f t="shared" si="178"/>
        <v>0</v>
      </c>
      <c r="W1016" s="1" t="str">
        <f>VLOOKUP(K1016,Master!$G$8:$H$12,2,1)</f>
        <v>Ok</v>
      </c>
      <c r="X1016" s="1" t="str">
        <f>HLOOKUP(K1016,Master!$F$3:$J$4,2,1)</f>
        <v>Ok</v>
      </c>
      <c r="Y1016" s="1" t="s">
        <v>706</v>
      </c>
      <c r="Z1016" s="1" t="s">
        <v>833</v>
      </c>
      <c r="AA1016" s="1">
        <f>SEARCH("(",Sheet7!A1016,1)</f>
        <v>14</v>
      </c>
      <c r="AB1016" s="1">
        <f>SEARCH(")",Sheet7!A1016,1)</f>
        <v>18</v>
      </c>
      <c r="AC1016" s="1" t="str">
        <f>MID(Sheet7!A1016,SEARCH("(",Sheet7!A1016,1)+1,SEARCH(")",Sheet7!A1016,1)-SEARCH("(",Sheet7!A1016,1)-1)</f>
        <v>Pak</v>
      </c>
      <c r="AD1016" s="1">
        <f>SEARCH(" ",Sheet7!A1016,1)</f>
        <v>7</v>
      </c>
      <c r="AE1016" s="1" t="str">
        <f>LEFT(Sheet7!A1016,SEARCH(" ",Sheet7!A1016,1)-1)</f>
        <v>Shoaib</v>
      </c>
      <c r="AF1016" s="1" t="str">
        <f>MID(Sheet7!A1016,SEARCH(" ",Sheet7!A1016,1)+1,SEARCH("(",Sheet7!A1016,1)-SEARCH(" ",Sheet7!A1016,1)-2)</f>
        <v>Malik</v>
      </c>
      <c r="AG1016" s="1">
        <f t="shared" si="179"/>
        <v>5</v>
      </c>
      <c r="AH1016" s="1" t="str">
        <f t="shared" si="180"/>
        <v>MALIK</v>
      </c>
      <c r="AI1016" s="1" t="str">
        <f t="shared" si="174"/>
        <v>Shoaib Malik belongs to Pakistan</v>
      </c>
    </row>
    <row r="1017" spans="1:35" x14ac:dyDescent="0.3">
      <c r="A1017" s="1">
        <v>1016</v>
      </c>
      <c r="B1017" s="2">
        <v>40083</v>
      </c>
      <c r="C1017" t="s">
        <v>251</v>
      </c>
      <c r="D1017" s="1">
        <v>141</v>
      </c>
      <c r="E1017" s="1" t="s">
        <v>432</v>
      </c>
      <c r="F1017" s="1">
        <v>216</v>
      </c>
      <c r="H1017" s="1">
        <v>134</v>
      </c>
      <c r="I1017" s="1">
        <v>16</v>
      </c>
      <c r="J1017" s="1">
        <v>0</v>
      </c>
      <c r="K1017" s="1">
        <v>105.22</v>
      </c>
      <c r="L1017" s="1">
        <v>2</v>
      </c>
      <c r="M1017" s="1" t="s">
        <v>34</v>
      </c>
      <c r="N1017" s="1" t="s">
        <v>33</v>
      </c>
      <c r="O1017" s="1">
        <f t="shared" si="170"/>
        <v>27</v>
      </c>
      <c r="P1017" s="1">
        <f t="shared" si="171"/>
        <v>9</v>
      </c>
      <c r="Q1017" s="1">
        <f t="shared" si="172"/>
        <v>2009</v>
      </c>
      <c r="R1017" s="1">
        <f t="shared" si="173"/>
        <v>1</v>
      </c>
      <c r="S1017" s="1" t="str">
        <f t="shared" si="175"/>
        <v>Ok</v>
      </c>
      <c r="T1017" s="1" t="str">
        <f t="shared" si="176"/>
        <v>Ok</v>
      </c>
      <c r="U1017" s="1" t="b">
        <f t="shared" si="177"/>
        <v>0</v>
      </c>
      <c r="V1017" s="1">
        <f t="shared" si="178"/>
        <v>0</v>
      </c>
      <c r="W1017" s="1" t="str">
        <f>VLOOKUP(K1017,Master!$G$8:$H$12,2,1)</f>
        <v>Ok</v>
      </c>
      <c r="X1017" s="1" t="str">
        <f>HLOOKUP(K1017,Master!$F$3:$J$4,2,1)</f>
        <v>Ok</v>
      </c>
      <c r="Y1017" s="1" t="s">
        <v>736</v>
      </c>
      <c r="Z1017" s="1" t="s">
        <v>837</v>
      </c>
      <c r="AA1017" s="1">
        <f>SEARCH("(",Sheet7!A1017,1)</f>
        <v>10</v>
      </c>
      <c r="AB1017" s="1">
        <f>SEARCH(")",Sheet7!A1017,1)</f>
        <v>13</v>
      </c>
      <c r="AC1017" s="1" t="str">
        <f>MID(Sheet7!A1017,SEARCH("(",Sheet7!A1017,1)+1,SEARCH(")",Sheet7!A1017,1)-SEARCH("(",Sheet7!A1017,1)-1)</f>
        <v>SA</v>
      </c>
      <c r="AD1017" s="1">
        <f>SEARCH(" ",Sheet7!A1017,1)</f>
        <v>3</v>
      </c>
      <c r="AE1017" s="1" t="str">
        <f>LEFT(Sheet7!A1017,SEARCH(" ",Sheet7!A1017,1)-1)</f>
        <v>GC</v>
      </c>
      <c r="AF1017" s="1" t="str">
        <f>MID(Sheet7!A1017,SEARCH(" ",Sheet7!A1017,1)+1,SEARCH("(",Sheet7!A1017,1)-SEARCH(" ",Sheet7!A1017,1)-2)</f>
        <v>Smith</v>
      </c>
      <c r="AG1017" s="1">
        <f t="shared" si="179"/>
        <v>5</v>
      </c>
      <c r="AH1017" s="1" t="str">
        <f t="shared" si="180"/>
        <v>SMITH</v>
      </c>
      <c r="AI1017" s="1" t="e">
        <f t="shared" si="174"/>
        <v>#N/A</v>
      </c>
    </row>
    <row r="1018" spans="1:35" x14ac:dyDescent="0.3">
      <c r="A1018" s="1">
        <v>1017</v>
      </c>
      <c r="B1018" s="2">
        <v>40088</v>
      </c>
      <c r="C1018" t="s">
        <v>113</v>
      </c>
      <c r="D1018" s="1">
        <v>136</v>
      </c>
      <c r="E1018" s="1" t="s">
        <v>430</v>
      </c>
      <c r="F1018" s="1">
        <v>176</v>
      </c>
      <c r="H1018" s="1">
        <v>132</v>
      </c>
      <c r="I1018" s="1">
        <v>10</v>
      </c>
      <c r="J1018" s="1">
        <v>7</v>
      </c>
      <c r="K1018" s="1">
        <v>103.03</v>
      </c>
      <c r="L1018" s="1">
        <v>2</v>
      </c>
      <c r="M1018" s="1" t="s">
        <v>34</v>
      </c>
      <c r="N1018" s="1" t="s">
        <v>33</v>
      </c>
      <c r="O1018" s="1">
        <f t="shared" si="170"/>
        <v>2</v>
      </c>
      <c r="P1018" s="1">
        <f t="shared" si="171"/>
        <v>10</v>
      </c>
      <c r="Q1018" s="1">
        <f t="shared" si="172"/>
        <v>2009</v>
      </c>
      <c r="R1018" s="1">
        <f t="shared" si="173"/>
        <v>6</v>
      </c>
      <c r="S1018" s="1" t="str">
        <f t="shared" si="175"/>
        <v>Ok</v>
      </c>
      <c r="T1018" s="1" t="str">
        <f t="shared" si="176"/>
        <v>Ok</v>
      </c>
      <c r="U1018" s="1" t="b">
        <f t="shared" si="177"/>
        <v>0</v>
      </c>
      <c r="V1018" s="1">
        <f t="shared" si="178"/>
        <v>0</v>
      </c>
      <c r="W1018" s="1" t="str">
        <f>VLOOKUP(K1018,Master!$G$8:$H$12,2,1)</f>
        <v>Ok</v>
      </c>
      <c r="X1018" s="1" t="str">
        <f>HLOOKUP(K1018,Master!$F$3:$J$4,2,1)</f>
        <v>Ok</v>
      </c>
      <c r="Y1018" s="1" t="s">
        <v>781</v>
      </c>
      <c r="Z1018" s="1" t="s">
        <v>834</v>
      </c>
      <c r="AA1018" s="1">
        <f>SEARCH("(",Sheet7!A1018,1)</f>
        <v>11</v>
      </c>
      <c r="AB1018" s="1">
        <f>SEARCH(")",Sheet7!A1018,1)</f>
        <v>15</v>
      </c>
      <c r="AC1018" s="1" t="str">
        <f>MID(Sheet7!A1018,SEARCH("(",Sheet7!A1018,1)+1,SEARCH(")",Sheet7!A1018,1)-SEARCH("(",Sheet7!A1018,1)-1)</f>
        <v>Aus</v>
      </c>
      <c r="AD1018" s="1">
        <f>SEARCH(" ",Sheet7!A1018,1)</f>
        <v>3</v>
      </c>
      <c r="AE1018" s="1" t="str">
        <f>LEFT(Sheet7!A1018,SEARCH(" ",Sheet7!A1018,1)-1)</f>
        <v>SR</v>
      </c>
      <c r="AF1018" s="1" t="str">
        <f>MID(Sheet7!A1018,SEARCH(" ",Sheet7!A1018,1)+1,SEARCH("(",Sheet7!A1018,1)-SEARCH(" ",Sheet7!A1018,1)-2)</f>
        <v>Watson</v>
      </c>
      <c r="AG1018" s="1">
        <f t="shared" si="179"/>
        <v>6</v>
      </c>
      <c r="AH1018" s="1" t="str">
        <f t="shared" si="180"/>
        <v>WATSON</v>
      </c>
      <c r="AI1018" s="1" t="str">
        <f t="shared" si="174"/>
        <v>SR Watson belongs to Australia</v>
      </c>
    </row>
    <row r="1019" spans="1:35" x14ac:dyDescent="0.3">
      <c r="A1019" s="1">
        <v>1018</v>
      </c>
      <c r="B1019" s="2">
        <v>40088</v>
      </c>
      <c r="C1019" t="s">
        <v>225</v>
      </c>
      <c r="D1019" s="1">
        <v>111</v>
      </c>
      <c r="E1019" s="1" t="s">
        <v>430</v>
      </c>
      <c r="F1019" s="1">
        <v>169</v>
      </c>
      <c r="H1019" s="1">
        <v>115</v>
      </c>
      <c r="I1019" s="1">
        <v>12</v>
      </c>
      <c r="J1019" s="1">
        <v>1</v>
      </c>
      <c r="K1019" s="1">
        <v>96.52</v>
      </c>
      <c r="L1019" s="1">
        <v>2</v>
      </c>
      <c r="M1019" s="1" t="s">
        <v>34</v>
      </c>
      <c r="N1019" s="1" t="s">
        <v>33</v>
      </c>
      <c r="O1019" s="1">
        <f t="shared" si="170"/>
        <v>2</v>
      </c>
      <c r="P1019" s="1">
        <f t="shared" si="171"/>
        <v>10</v>
      </c>
      <c r="Q1019" s="1">
        <f t="shared" si="172"/>
        <v>2009</v>
      </c>
      <c r="R1019" s="1">
        <f t="shared" si="173"/>
        <v>6</v>
      </c>
      <c r="S1019" s="1" t="str">
        <f t="shared" si="175"/>
        <v>Slow</v>
      </c>
      <c r="T1019" s="1" t="str">
        <f t="shared" si="176"/>
        <v>Ok</v>
      </c>
      <c r="U1019" s="1" t="b">
        <f t="shared" si="177"/>
        <v>0</v>
      </c>
      <c r="V1019" s="1">
        <f t="shared" si="178"/>
        <v>0</v>
      </c>
      <c r="W1019" s="1" t="str">
        <f>VLOOKUP(K1019,Master!$G$8:$H$12,2,1)</f>
        <v>Slow</v>
      </c>
      <c r="X1019" s="1" t="str">
        <f>HLOOKUP(K1019,Master!$F$3:$J$4,2,1)</f>
        <v>Slow</v>
      </c>
      <c r="Y1019" s="1" t="s">
        <v>650</v>
      </c>
      <c r="Z1019" s="1" t="s">
        <v>834</v>
      </c>
      <c r="AA1019" s="1">
        <f>SEARCH("(",Sheet7!A1019,1)</f>
        <v>12</v>
      </c>
      <c r="AB1019" s="1">
        <f>SEARCH(")",Sheet7!A1019,1)</f>
        <v>16</v>
      </c>
      <c r="AC1019" s="1" t="str">
        <f>MID(Sheet7!A1019,SEARCH("(",Sheet7!A1019,1)+1,SEARCH(")",Sheet7!A1019,1)-SEARCH("(",Sheet7!A1019,1)-1)</f>
        <v>Aus</v>
      </c>
      <c r="AD1019" s="1">
        <f>SEARCH(" ",Sheet7!A1019,1)</f>
        <v>3</v>
      </c>
      <c r="AE1019" s="1" t="str">
        <f>LEFT(Sheet7!A1019,SEARCH(" ",Sheet7!A1019,1)-1)</f>
        <v>RT</v>
      </c>
      <c r="AF1019" s="1" t="str">
        <f>MID(Sheet7!A1019,SEARCH(" ",Sheet7!A1019,1)+1,SEARCH("(",Sheet7!A1019,1)-SEARCH(" ",Sheet7!A1019,1)-2)</f>
        <v>Ponting</v>
      </c>
      <c r="AG1019" s="1">
        <f t="shared" si="179"/>
        <v>7</v>
      </c>
      <c r="AH1019" s="1" t="str">
        <f t="shared" si="180"/>
        <v>PONTING</v>
      </c>
      <c r="AI1019" s="1" t="str">
        <f t="shared" si="174"/>
        <v>RT Ponting belongs to Australia</v>
      </c>
    </row>
    <row r="1020" spans="1:35" x14ac:dyDescent="0.3">
      <c r="A1020" s="1">
        <v>1019</v>
      </c>
      <c r="B1020" s="2">
        <v>40091</v>
      </c>
      <c r="C1020" t="s">
        <v>113</v>
      </c>
      <c r="D1020" s="1">
        <v>105</v>
      </c>
      <c r="E1020" s="1" t="s">
        <v>430</v>
      </c>
      <c r="F1020" s="1">
        <v>203</v>
      </c>
      <c r="H1020" s="1">
        <v>129</v>
      </c>
      <c r="I1020" s="1">
        <v>10</v>
      </c>
      <c r="J1020" s="1">
        <v>4</v>
      </c>
      <c r="K1020" s="1">
        <v>81.39</v>
      </c>
      <c r="L1020" s="1">
        <v>2</v>
      </c>
      <c r="M1020" s="1" t="s">
        <v>31</v>
      </c>
      <c r="N1020" s="1" t="s">
        <v>33</v>
      </c>
      <c r="O1020" s="1">
        <f t="shared" si="170"/>
        <v>5</v>
      </c>
      <c r="P1020" s="1">
        <f t="shared" si="171"/>
        <v>10</v>
      </c>
      <c r="Q1020" s="1">
        <f t="shared" si="172"/>
        <v>2009</v>
      </c>
      <c r="R1020" s="1">
        <f t="shared" si="173"/>
        <v>2</v>
      </c>
      <c r="S1020" s="1" t="str">
        <f t="shared" si="175"/>
        <v>Slow</v>
      </c>
      <c r="T1020" s="1" t="str">
        <f t="shared" si="176"/>
        <v>Ok</v>
      </c>
      <c r="U1020" s="1" t="b">
        <f t="shared" si="177"/>
        <v>0</v>
      </c>
      <c r="V1020" s="1">
        <f t="shared" si="178"/>
        <v>0</v>
      </c>
      <c r="W1020" s="1" t="str">
        <f>VLOOKUP(K1020,Master!$G$8:$H$12,2,1)</f>
        <v>Slow</v>
      </c>
      <c r="X1020" s="1" t="str">
        <f>HLOOKUP(K1020,Master!$F$3:$J$4,2,1)</f>
        <v>Slow</v>
      </c>
      <c r="Y1020" s="1" t="s">
        <v>781</v>
      </c>
      <c r="Z1020" s="1" t="s">
        <v>834</v>
      </c>
      <c r="AA1020" s="1">
        <f>SEARCH("(",Sheet7!A1020,1)</f>
        <v>11</v>
      </c>
      <c r="AB1020" s="1">
        <f>SEARCH(")",Sheet7!A1020,1)</f>
        <v>15</v>
      </c>
      <c r="AC1020" s="1" t="str">
        <f>MID(Sheet7!A1020,SEARCH("(",Sheet7!A1020,1)+1,SEARCH(")",Sheet7!A1020,1)-SEARCH("(",Sheet7!A1020,1)-1)</f>
        <v>Aus</v>
      </c>
      <c r="AD1020" s="1">
        <f>SEARCH(" ",Sheet7!A1020,1)</f>
        <v>3</v>
      </c>
      <c r="AE1020" s="1" t="str">
        <f>LEFT(Sheet7!A1020,SEARCH(" ",Sheet7!A1020,1)-1)</f>
        <v>SR</v>
      </c>
      <c r="AF1020" s="1" t="str">
        <f>MID(Sheet7!A1020,SEARCH(" ",Sheet7!A1020,1)+1,SEARCH("(",Sheet7!A1020,1)-SEARCH(" ",Sheet7!A1020,1)-2)</f>
        <v>Watson</v>
      </c>
      <c r="AG1020" s="1">
        <f t="shared" si="179"/>
        <v>6</v>
      </c>
      <c r="AH1020" s="1" t="str">
        <f t="shared" si="180"/>
        <v>WATSON</v>
      </c>
      <c r="AI1020" s="1" t="str">
        <f t="shared" si="174"/>
        <v>SR Watson belongs to Australia</v>
      </c>
    </row>
    <row r="1021" spans="1:35" x14ac:dyDescent="0.3">
      <c r="A1021" s="1">
        <v>1020</v>
      </c>
      <c r="B1021" s="2">
        <v>40098</v>
      </c>
      <c r="C1021" t="s">
        <v>143</v>
      </c>
      <c r="D1021" s="1">
        <v>156</v>
      </c>
      <c r="E1021" s="1" t="s">
        <v>432</v>
      </c>
      <c r="F1021" s="1">
        <v>216</v>
      </c>
      <c r="H1021" s="1">
        <v>151</v>
      </c>
      <c r="I1021" s="1">
        <v>11</v>
      </c>
      <c r="J1021" s="1">
        <v>6</v>
      </c>
      <c r="K1021" s="1">
        <v>103.31</v>
      </c>
      <c r="L1021" s="1">
        <v>1</v>
      </c>
      <c r="M1021" s="2" t="s">
        <v>434</v>
      </c>
      <c r="N1021" s="1" t="s">
        <v>24</v>
      </c>
      <c r="O1021" s="1">
        <f t="shared" si="170"/>
        <v>12</v>
      </c>
      <c r="P1021" s="1">
        <f t="shared" si="171"/>
        <v>10</v>
      </c>
      <c r="Q1021" s="1">
        <f t="shared" si="172"/>
        <v>2009</v>
      </c>
      <c r="R1021" s="1">
        <f t="shared" si="173"/>
        <v>2</v>
      </c>
      <c r="S1021" s="1" t="str">
        <f t="shared" si="175"/>
        <v>Ok</v>
      </c>
      <c r="T1021" s="1" t="str">
        <f t="shared" si="176"/>
        <v>Ok</v>
      </c>
      <c r="U1021" s="1" t="b">
        <f t="shared" si="177"/>
        <v>0</v>
      </c>
      <c r="V1021" s="1">
        <f t="shared" si="178"/>
        <v>0</v>
      </c>
      <c r="W1021" s="1" t="str">
        <f>VLOOKUP(K1021,Master!$G$8:$H$12,2,1)</f>
        <v>Ok</v>
      </c>
      <c r="X1021" s="1" t="str">
        <f>HLOOKUP(K1021,Master!$F$3:$J$4,2,1)</f>
        <v>Ok</v>
      </c>
      <c r="Y1021" s="1" t="s">
        <v>797</v>
      </c>
      <c r="Z1021" s="1" t="s">
        <v>836</v>
      </c>
      <c r="AA1021" s="1">
        <f>SEARCH("(",Sheet7!A1021,1)</f>
        <v>13</v>
      </c>
      <c r="AB1021" s="1">
        <f>SEARCH(")",Sheet7!A1021,1)</f>
        <v>17</v>
      </c>
      <c r="AC1021" s="1" t="str">
        <f>MID(Sheet7!A1021,SEARCH("(",Sheet7!A1021,1)+1,SEARCH(")",Sheet7!A1021,1)-SEARCH("(",Sheet7!A1021,1)-1)</f>
        <v>Zim</v>
      </c>
      <c r="AD1021" s="1">
        <f>SEARCH(" ",Sheet7!A1021,1)</f>
        <v>2</v>
      </c>
      <c r="AE1021" s="1" t="str">
        <f>LEFT(Sheet7!A1021,SEARCH(" ",Sheet7!A1021,1)-1)</f>
        <v>H</v>
      </c>
      <c r="AF1021" s="1" t="str">
        <f>MID(Sheet7!A1021,SEARCH(" ",Sheet7!A1021,1)+1,SEARCH("(",Sheet7!A1021,1)-SEARCH(" ",Sheet7!A1021,1)-2)</f>
        <v>Masakadza</v>
      </c>
      <c r="AG1021" s="1">
        <f t="shared" si="179"/>
        <v>9</v>
      </c>
      <c r="AH1021" s="1" t="str">
        <f t="shared" si="180"/>
        <v>MASAKADZA</v>
      </c>
      <c r="AI1021" s="1" t="e">
        <f t="shared" si="174"/>
        <v>#N/A</v>
      </c>
    </row>
    <row r="1022" spans="1:35" x14ac:dyDescent="0.3">
      <c r="A1022" s="1">
        <v>1021</v>
      </c>
      <c r="B1022" s="2">
        <v>40104</v>
      </c>
      <c r="C1022" t="s">
        <v>143</v>
      </c>
      <c r="D1022" s="1">
        <v>178</v>
      </c>
      <c r="E1022" s="1" t="s">
        <v>430</v>
      </c>
      <c r="F1022" s="1">
        <v>201</v>
      </c>
      <c r="H1022" s="1">
        <v>167</v>
      </c>
      <c r="I1022" s="1">
        <v>17</v>
      </c>
      <c r="J1022" s="1">
        <v>4</v>
      </c>
      <c r="K1022" s="1">
        <v>106.58</v>
      </c>
      <c r="L1022" s="1">
        <v>1</v>
      </c>
      <c r="M1022" s="2" t="s">
        <v>434</v>
      </c>
      <c r="N1022" s="1" t="s">
        <v>24</v>
      </c>
      <c r="O1022" s="1">
        <f t="shared" si="170"/>
        <v>18</v>
      </c>
      <c r="P1022" s="1">
        <f t="shared" si="171"/>
        <v>10</v>
      </c>
      <c r="Q1022" s="1">
        <f t="shared" si="172"/>
        <v>2009</v>
      </c>
      <c r="R1022" s="1">
        <f t="shared" si="173"/>
        <v>1</v>
      </c>
      <c r="S1022" s="1" t="str">
        <f t="shared" si="175"/>
        <v>Ok</v>
      </c>
      <c r="T1022" s="1" t="str">
        <f t="shared" si="176"/>
        <v>Ok</v>
      </c>
      <c r="U1022" s="1" t="b">
        <f t="shared" si="177"/>
        <v>1</v>
      </c>
      <c r="V1022" s="1">
        <f t="shared" si="178"/>
        <v>1</v>
      </c>
      <c r="W1022" s="1" t="str">
        <f>VLOOKUP(K1022,Master!$G$8:$H$12,2,1)</f>
        <v>Ok</v>
      </c>
      <c r="X1022" s="1" t="str">
        <f>HLOOKUP(K1022,Master!$F$3:$J$4,2,1)</f>
        <v>Ok</v>
      </c>
      <c r="Y1022" s="1" t="s">
        <v>797</v>
      </c>
      <c r="Z1022" s="1" t="s">
        <v>836</v>
      </c>
      <c r="AA1022" s="1">
        <f>SEARCH("(",Sheet7!A1022,1)</f>
        <v>13</v>
      </c>
      <c r="AB1022" s="1">
        <f>SEARCH(")",Sheet7!A1022,1)</f>
        <v>17</v>
      </c>
      <c r="AC1022" s="1" t="str">
        <f>MID(Sheet7!A1022,SEARCH("(",Sheet7!A1022,1)+1,SEARCH(")",Sheet7!A1022,1)-SEARCH("(",Sheet7!A1022,1)-1)</f>
        <v>Zim</v>
      </c>
      <c r="AD1022" s="1">
        <f>SEARCH(" ",Sheet7!A1022,1)</f>
        <v>2</v>
      </c>
      <c r="AE1022" s="1" t="str">
        <f>LEFT(Sheet7!A1022,SEARCH(" ",Sheet7!A1022,1)-1)</f>
        <v>H</v>
      </c>
      <c r="AF1022" s="1" t="str">
        <f>MID(Sheet7!A1022,SEARCH(" ",Sheet7!A1022,1)+1,SEARCH("(",Sheet7!A1022,1)-SEARCH(" ",Sheet7!A1022,1)-2)</f>
        <v>Masakadza</v>
      </c>
      <c r="AG1022" s="1">
        <f t="shared" si="179"/>
        <v>9</v>
      </c>
      <c r="AH1022" s="1" t="str">
        <f t="shared" si="180"/>
        <v>MASAKADZA</v>
      </c>
      <c r="AI1022" s="1" t="e">
        <f t="shared" si="174"/>
        <v>#N/A</v>
      </c>
    </row>
    <row r="1023" spans="1:35" x14ac:dyDescent="0.3">
      <c r="A1023" s="1">
        <v>1022</v>
      </c>
      <c r="B1023" s="2">
        <v>40114</v>
      </c>
      <c r="C1023" t="s">
        <v>217</v>
      </c>
      <c r="D1023" s="1">
        <v>124</v>
      </c>
      <c r="E1023" s="1" t="s">
        <v>432</v>
      </c>
      <c r="F1023" s="1">
        <v>141</v>
      </c>
      <c r="H1023" s="1">
        <v>107</v>
      </c>
      <c r="I1023" s="1">
        <v>9</v>
      </c>
      <c r="J1023" s="1">
        <v>3</v>
      </c>
      <c r="K1023" s="1">
        <v>115.88</v>
      </c>
      <c r="L1023" s="1">
        <v>1</v>
      </c>
      <c r="M1023" s="1" t="s">
        <v>18</v>
      </c>
      <c r="N1023" s="1" t="s">
        <v>231</v>
      </c>
      <c r="O1023" s="1">
        <f t="shared" si="170"/>
        <v>28</v>
      </c>
      <c r="P1023" s="1">
        <f t="shared" si="171"/>
        <v>10</v>
      </c>
      <c r="Q1023" s="1">
        <f t="shared" si="172"/>
        <v>2009</v>
      </c>
      <c r="R1023" s="1">
        <f t="shared" si="173"/>
        <v>4</v>
      </c>
      <c r="S1023" s="1" t="str">
        <f t="shared" si="175"/>
        <v>Ok</v>
      </c>
      <c r="T1023" s="1" t="str">
        <f t="shared" si="176"/>
        <v>Ok</v>
      </c>
      <c r="U1023" s="1" t="b">
        <f t="shared" si="177"/>
        <v>0</v>
      </c>
      <c r="V1023" s="1">
        <f t="shared" si="178"/>
        <v>0</v>
      </c>
      <c r="W1023" s="1" t="str">
        <f>VLOOKUP(K1023,Master!$G$8:$H$12,2,1)</f>
        <v>Ok</v>
      </c>
      <c r="X1023" s="1" t="str">
        <f>HLOOKUP(K1023,Master!$F$3:$J$4,2,1)</f>
        <v>Ok</v>
      </c>
      <c r="Y1023" s="1" t="s">
        <v>737</v>
      </c>
      <c r="Z1023" s="1" t="s">
        <v>4</v>
      </c>
      <c r="AA1023" s="1">
        <f>SEARCH("(",Sheet7!A1023,1)</f>
        <v>10</v>
      </c>
      <c r="AB1023" s="1">
        <f>SEARCH(")",Sheet7!A1023,1)</f>
        <v>16</v>
      </c>
      <c r="AC1023" s="1" t="str">
        <f>MID(Sheet7!A1023,SEARCH("(",Sheet7!A1023,1)+1,SEARCH(")",Sheet7!A1023,1)-SEARCH("(",Sheet7!A1023,1)-1)</f>
        <v>India</v>
      </c>
      <c r="AD1023" s="1">
        <f>SEARCH(" ",Sheet7!A1023,1)</f>
        <v>3</v>
      </c>
      <c r="AE1023" s="1" t="str">
        <f>LEFT(Sheet7!A1023,SEARCH(" ",Sheet7!A1023,1)-1)</f>
        <v>MS</v>
      </c>
      <c r="AF1023" s="1" t="str">
        <f>MID(Sheet7!A1023,SEARCH(" ",Sheet7!A1023,1)+1,SEARCH("(",Sheet7!A1023,1)-SEARCH(" ",Sheet7!A1023,1)-2)</f>
        <v>Dhoni</v>
      </c>
      <c r="AG1023" s="1">
        <f t="shared" si="179"/>
        <v>5</v>
      </c>
      <c r="AH1023" s="1" t="str">
        <f t="shared" si="180"/>
        <v>DHONI</v>
      </c>
      <c r="AI1023" s="1" t="e">
        <f t="shared" si="174"/>
        <v>#N/A</v>
      </c>
    </row>
    <row r="1024" spans="1:35" x14ac:dyDescent="0.3">
      <c r="A1024" s="1">
        <v>1023</v>
      </c>
      <c r="B1024" s="2">
        <v>40115</v>
      </c>
      <c r="C1024" t="s">
        <v>132</v>
      </c>
      <c r="D1024" s="1">
        <v>105</v>
      </c>
      <c r="E1024" s="1" t="s">
        <v>430</v>
      </c>
      <c r="F1024" s="1">
        <v>125</v>
      </c>
      <c r="H1024" s="1">
        <v>69</v>
      </c>
      <c r="I1024" s="1">
        <v>15</v>
      </c>
      <c r="J1024" s="1">
        <v>3</v>
      </c>
      <c r="K1024" s="1">
        <v>152.16999999999999</v>
      </c>
      <c r="L1024" s="1">
        <v>2</v>
      </c>
      <c r="M1024" s="1" t="s">
        <v>7</v>
      </c>
      <c r="N1024" s="1" t="s">
        <v>19</v>
      </c>
      <c r="O1024" s="1">
        <f t="shared" si="170"/>
        <v>29</v>
      </c>
      <c r="P1024" s="1">
        <f t="shared" si="171"/>
        <v>10</v>
      </c>
      <c r="Q1024" s="1">
        <f t="shared" si="172"/>
        <v>2009</v>
      </c>
      <c r="R1024" s="1">
        <f t="shared" si="173"/>
        <v>5</v>
      </c>
      <c r="S1024" s="1" t="str">
        <f t="shared" si="175"/>
        <v>Good</v>
      </c>
      <c r="T1024" s="1" t="str">
        <f t="shared" si="176"/>
        <v>Ok</v>
      </c>
      <c r="U1024" s="1" t="b">
        <f t="shared" si="177"/>
        <v>0</v>
      </c>
      <c r="V1024" s="1">
        <f t="shared" si="178"/>
        <v>1</v>
      </c>
      <c r="W1024" s="1" t="str">
        <f>VLOOKUP(K1024,Master!$G$8:$H$12,2,1)</f>
        <v>Good</v>
      </c>
      <c r="X1024" s="1" t="str">
        <f>HLOOKUP(K1024,Master!$F$3:$J$4,2,1)</f>
        <v>Good</v>
      </c>
      <c r="Y1024" s="1" t="s">
        <v>768</v>
      </c>
      <c r="Z1024" s="1" t="s">
        <v>838</v>
      </c>
      <c r="AA1024" s="1">
        <f>SEARCH("(",Sheet7!A1024,1)</f>
        <v>17</v>
      </c>
      <c r="AB1024" s="1">
        <f>SEARCH(")",Sheet7!A1024,1)</f>
        <v>21</v>
      </c>
      <c r="AC1024" s="1" t="str">
        <f>MID(Sheet7!A1024,SEARCH("(",Sheet7!A1024,1)+1,SEARCH(")",Sheet7!A1024,1)-SEARCH("(",Sheet7!A1024,1)-1)</f>
        <v>Ban</v>
      </c>
      <c r="AD1024" s="1">
        <f>SEARCH(" ",Sheet7!A1024,1)</f>
        <v>7</v>
      </c>
      <c r="AE1024" s="1" t="str">
        <f>LEFT(Sheet7!A1024,SEARCH(" ",Sheet7!A1024,1)-1)</f>
        <v>Shakib</v>
      </c>
      <c r="AF1024" s="1" t="str">
        <f>MID(Sheet7!A1024,SEARCH(" ",Sheet7!A1024,1)+1,SEARCH("(",Sheet7!A1024,1)-SEARCH(" ",Sheet7!A1024,1)-2)</f>
        <v>Al Hasan</v>
      </c>
      <c r="AG1024" s="1">
        <f t="shared" si="179"/>
        <v>8</v>
      </c>
      <c r="AH1024" s="1" t="str">
        <f t="shared" si="180"/>
        <v>AL HASAN</v>
      </c>
      <c r="AI1024" s="1" t="e">
        <f t="shared" si="174"/>
        <v>#N/A</v>
      </c>
    </row>
    <row r="1025" spans="1:35" x14ac:dyDescent="0.3">
      <c r="A1025" s="1">
        <v>1024</v>
      </c>
      <c r="B1025" s="2">
        <v>40122</v>
      </c>
      <c r="C1025" t="s">
        <v>60</v>
      </c>
      <c r="D1025" s="1">
        <v>175</v>
      </c>
      <c r="E1025" s="1" t="s">
        <v>432</v>
      </c>
      <c r="F1025" s="1">
        <v>210</v>
      </c>
      <c r="H1025" s="1">
        <v>141</v>
      </c>
      <c r="I1025" s="1">
        <v>19</v>
      </c>
      <c r="J1025" s="1">
        <v>4</v>
      </c>
      <c r="K1025" s="1">
        <v>124.11</v>
      </c>
      <c r="L1025" s="1">
        <v>2</v>
      </c>
      <c r="M1025" s="2" t="s">
        <v>18</v>
      </c>
      <c r="N1025" s="1" t="s">
        <v>17</v>
      </c>
      <c r="O1025" s="1">
        <f t="shared" si="170"/>
        <v>5</v>
      </c>
      <c r="P1025" s="1">
        <f t="shared" si="171"/>
        <v>11</v>
      </c>
      <c r="Q1025" s="1">
        <f t="shared" si="172"/>
        <v>2009</v>
      </c>
      <c r="R1025" s="1">
        <f t="shared" si="173"/>
        <v>5</v>
      </c>
      <c r="S1025" s="1" t="str">
        <f t="shared" si="175"/>
        <v>Ok</v>
      </c>
      <c r="T1025" s="1" t="str">
        <f t="shared" si="176"/>
        <v>Ok</v>
      </c>
      <c r="U1025" s="1" t="b">
        <f t="shared" si="177"/>
        <v>0</v>
      </c>
      <c r="V1025" s="1">
        <f t="shared" si="178"/>
        <v>0</v>
      </c>
      <c r="W1025" s="1" t="str">
        <f>VLOOKUP(K1025,Master!$G$8:$H$12,2,1)</f>
        <v>Ok</v>
      </c>
      <c r="X1025" s="1" t="str">
        <f>HLOOKUP(K1025,Master!$F$3:$J$4,2,1)</f>
        <v>Ok</v>
      </c>
      <c r="Y1025" s="1" t="s">
        <v>635</v>
      </c>
      <c r="Z1025" s="1" t="s">
        <v>4</v>
      </c>
      <c r="AA1025" s="1">
        <f>SEARCH("(",Sheet7!A1025,1)</f>
        <v>14</v>
      </c>
      <c r="AB1025" s="1">
        <f>SEARCH(")",Sheet7!A1025,1)</f>
        <v>20</v>
      </c>
      <c r="AC1025" s="1" t="str">
        <f>MID(Sheet7!A1025,SEARCH("(",Sheet7!A1025,1)+1,SEARCH(")",Sheet7!A1025,1)-SEARCH("(",Sheet7!A1025,1)-1)</f>
        <v>India</v>
      </c>
      <c r="AD1025" s="1">
        <f>SEARCH(" ",Sheet7!A1025,1)</f>
        <v>3</v>
      </c>
      <c r="AE1025" s="1" t="str">
        <f>LEFT(Sheet7!A1025,SEARCH(" ",Sheet7!A1025,1)-1)</f>
        <v>SR</v>
      </c>
      <c r="AF1025" s="1" t="str">
        <f>MID(Sheet7!A1025,SEARCH(" ",Sheet7!A1025,1)+1,SEARCH("(",Sheet7!A1025,1)-SEARCH(" ",Sheet7!A1025,1)-2)</f>
        <v>Tendulkar</v>
      </c>
      <c r="AG1025" s="1">
        <f t="shared" si="179"/>
        <v>9</v>
      </c>
      <c r="AH1025" s="1" t="str">
        <f t="shared" si="180"/>
        <v>TENDULKAR</v>
      </c>
      <c r="AI1025" s="1" t="e">
        <f t="shared" si="174"/>
        <v>#N/A</v>
      </c>
    </row>
    <row r="1026" spans="1:35" x14ac:dyDescent="0.3">
      <c r="A1026" s="1">
        <v>1025</v>
      </c>
      <c r="B1026" s="2">
        <v>40122</v>
      </c>
      <c r="C1026" t="s">
        <v>117</v>
      </c>
      <c r="D1026" s="1">
        <v>118</v>
      </c>
      <c r="E1026" s="1" t="s">
        <v>430</v>
      </c>
      <c r="F1026" s="1">
        <v>181</v>
      </c>
      <c r="H1026" s="1">
        <v>125</v>
      </c>
      <c r="I1026" s="1">
        <v>7</v>
      </c>
      <c r="J1026" s="1">
        <v>4</v>
      </c>
      <c r="K1026" s="1">
        <v>94.4</v>
      </c>
      <c r="L1026" s="1">
        <v>1</v>
      </c>
      <c r="M1026" s="1" t="s">
        <v>47</v>
      </c>
      <c r="N1026" s="1" t="s">
        <v>287</v>
      </c>
      <c r="O1026" s="1">
        <f t="shared" ref="O1026:O1089" si="181">DAY(B1026)</f>
        <v>5</v>
      </c>
      <c r="P1026" s="1">
        <f t="shared" ref="P1026:P1089" si="182">MONTH(B1026)</f>
        <v>11</v>
      </c>
      <c r="Q1026" s="1">
        <f t="shared" ref="Q1026:Q1089" si="183">YEAR(B1026)</f>
        <v>2009</v>
      </c>
      <c r="R1026" s="1">
        <f t="shared" ref="R1026:R1089" si="184">WEEKDAY(B1026)</f>
        <v>5</v>
      </c>
      <c r="S1026" s="1" t="str">
        <f t="shared" si="175"/>
        <v>Slow</v>
      </c>
      <c r="T1026" s="1" t="str">
        <f t="shared" si="176"/>
        <v>Ok</v>
      </c>
      <c r="U1026" s="1" t="b">
        <f t="shared" si="177"/>
        <v>0</v>
      </c>
      <c r="V1026" s="1">
        <f t="shared" si="178"/>
        <v>0</v>
      </c>
      <c r="W1026" s="1" t="str">
        <f>VLOOKUP(K1026,Master!$G$8:$H$12,2,1)</f>
        <v>Slow</v>
      </c>
      <c r="X1026" s="1" t="str">
        <f>HLOOKUP(K1026,Master!$F$3:$J$4,2,1)</f>
        <v>Slow</v>
      </c>
      <c r="Y1026" s="1" t="s">
        <v>804</v>
      </c>
      <c r="Z1026" s="1" t="s">
        <v>836</v>
      </c>
      <c r="AA1026" s="1">
        <f>SEARCH("(",Sheet7!A1026,1)</f>
        <v>12</v>
      </c>
      <c r="AB1026" s="1">
        <f>SEARCH(")",Sheet7!A1026,1)</f>
        <v>16</v>
      </c>
      <c r="AC1026" s="1" t="str">
        <f>MID(Sheet7!A1026,SEARCH("(",Sheet7!A1026,1)+1,SEARCH(")",Sheet7!A1026,1)-SEARCH("(",Sheet7!A1026,1)-1)</f>
        <v>Zim</v>
      </c>
      <c r="AD1026" s="1">
        <f>SEARCH(" ",Sheet7!A1026,1)</f>
        <v>4</v>
      </c>
      <c r="AE1026" s="1" t="str">
        <f>LEFT(Sheet7!A1026,SEARCH(" ",Sheet7!A1026,1)-1)</f>
        <v>BRM</v>
      </c>
      <c r="AF1026" s="1" t="str">
        <f>MID(Sheet7!A1026,SEARCH(" ",Sheet7!A1026,1)+1,SEARCH("(",Sheet7!A1026,1)-SEARCH(" ",Sheet7!A1026,1)-2)</f>
        <v>Taylor</v>
      </c>
      <c r="AG1026" s="1">
        <f t="shared" si="179"/>
        <v>6</v>
      </c>
      <c r="AH1026" s="1" t="str">
        <f t="shared" si="180"/>
        <v>TAYLOR</v>
      </c>
      <c r="AI1026" s="1" t="e">
        <f t="shared" ref="AI1026:AI1089" si="185">CONCATENATE(AE1026," ",AF1026," belongs to ",VLOOKUP(AC1026,Countries,2,0))</f>
        <v>#N/A</v>
      </c>
    </row>
    <row r="1027" spans="1:35" x14ac:dyDescent="0.3">
      <c r="A1027" s="1">
        <v>1026</v>
      </c>
      <c r="B1027" s="2">
        <v>40122</v>
      </c>
      <c r="C1027" t="s">
        <v>353</v>
      </c>
      <c r="D1027" s="1">
        <v>112</v>
      </c>
      <c r="E1027" s="1" t="s">
        <v>432</v>
      </c>
      <c r="F1027" s="1">
        <v>180</v>
      </c>
      <c r="H1027" s="1">
        <v>112</v>
      </c>
      <c r="I1027" s="1">
        <v>8</v>
      </c>
      <c r="J1027" s="1">
        <v>2</v>
      </c>
      <c r="K1027" s="1">
        <v>100</v>
      </c>
      <c r="L1027" s="1">
        <v>1</v>
      </c>
      <c r="M1027" s="1" t="s">
        <v>4</v>
      </c>
      <c r="N1027" s="1" t="s">
        <v>17</v>
      </c>
      <c r="O1027" s="1">
        <f t="shared" si="181"/>
        <v>5</v>
      </c>
      <c r="P1027" s="1">
        <f t="shared" si="182"/>
        <v>11</v>
      </c>
      <c r="Q1027" s="1">
        <f t="shared" si="183"/>
        <v>2009</v>
      </c>
      <c r="R1027" s="1">
        <f t="shared" si="184"/>
        <v>5</v>
      </c>
      <c r="S1027" s="1" t="str">
        <f t="shared" ref="S1027:S1090" si="186">IF(K1027&gt;$AK$7,$AK$13,IF(K1027&gt;$AK$8,$AK$14,IF(K1027&gt;$AK$9,$AK$15,IF(K1027&gt;$AK$10,$AK$16,$AK$17))))</f>
        <v>Slow</v>
      </c>
      <c r="T1027" s="1" t="str">
        <f t="shared" ref="T1027:T1090" si="187">IF(AND(D1027&gt;150,K1027&gt;150,J1027&gt;3),"Phenominal","Ok")</f>
        <v>Ok</v>
      </c>
      <c r="U1027" s="1" t="b">
        <f t="shared" ref="U1027:U1090" si="188">OR(D1027&gt;175,K1027&gt;200,J1027&gt;7)</f>
        <v>0</v>
      </c>
      <c r="V1027" s="1">
        <f t="shared" ref="V1027:V1090" si="189">SUM(D1027&gt;175,J1027&gt;7,K1027&gt;150)</f>
        <v>0</v>
      </c>
      <c r="W1027" s="1" t="str">
        <f>VLOOKUP(K1027,Master!$G$8:$H$12,2,1)</f>
        <v>Ok</v>
      </c>
      <c r="X1027" s="1" t="str">
        <f>HLOOKUP(K1027,Master!$F$3:$J$4,2,1)</f>
        <v>Ok</v>
      </c>
      <c r="Y1027" s="1" t="s">
        <v>805</v>
      </c>
      <c r="Z1027" s="1" t="s">
        <v>834</v>
      </c>
      <c r="AA1027" s="1">
        <f>SEARCH("(",Sheet7!A1027,1)</f>
        <v>10</v>
      </c>
      <c r="AB1027" s="1">
        <f>SEARCH(")",Sheet7!A1027,1)</f>
        <v>14</v>
      </c>
      <c r="AC1027" s="1" t="str">
        <f>MID(Sheet7!A1027,SEARCH("(",Sheet7!A1027,1)+1,SEARCH(")",Sheet7!A1027,1)-SEARCH("(",Sheet7!A1027,1)-1)</f>
        <v>Aus</v>
      </c>
      <c r="AD1027" s="1">
        <f>SEARCH(" ",Sheet7!A1027,1)</f>
        <v>3</v>
      </c>
      <c r="AE1027" s="1" t="str">
        <f>LEFT(Sheet7!A1027,SEARCH(" ",Sheet7!A1027,1)-1)</f>
        <v>SE</v>
      </c>
      <c r="AF1027" s="1" t="str">
        <f>MID(Sheet7!A1027,SEARCH(" ",Sheet7!A1027,1)+1,SEARCH("(",Sheet7!A1027,1)-SEARCH(" ",Sheet7!A1027,1)-2)</f>
        <v>Marsh</v>
      </c>
      <c r="AG1027" s="1">
        <f t="shared" ref="AG1027:AG1090" si="190">LEN(AF1027)</f>
        <v>5</v>
      </c>
      <c r="AH1027" s="1" t="str">
        <f t="shared" ref="AH1027:AH1090" si="191">UPPER(AF1027)</f>
        <v>MARSH</v>
      </c>
      <c r="AI1027" s="1" t="str">
        <f t="shared" si="185"/>
        <v>SE Marsh belongs to Australia</v>
      </c>
    </row>
    <row r="1028" spans="1:35" x14ac:dyDescent="0.3">
      <c r="A1028" s="1">
        <v>1027</v>
      </c>
      <c r="B1028" s="2">
        <v>40123</v>
      </c>
      <c r="C1028" t="s">
        <v>114</v>
      </c>
      <c r="D1028" s="1">
        <v>131</v>
      </c>
      <c r="E1028" s="1" t="s">
        <v>432</v>
      </c>
      <c r="F1028" s="1">
        <v>206</v>
      </c>
      <c r="H1028" s="1">
        <v>129</v>
      </c>
      <c r="I1028" s="1">
        <v>14</v>
      </c>
      <c r="J1028" s="1">
        <v>3</v>
      </c>
      <c r="K1028" s="1">
        <v>101.55</v>
      </c>
      <c r="L1028" s="1">
        <v>1</v>
      </c>
      <c r="M1028" s="1" t="s">
        <v>9</v>
      </c>
      <c r="N1028" s="1" t="s">
        <v>271</v>
      </c>
      <c r="O1028" s="1">
        <f t="shared" si="181"/>
        <v>6</v>
      </c>
      <c r="P1028" s="1">
        <f t="shared" si="182"/>
        <v>11</v>
      </c>
      <c r="Q1028" s="1">
        <f t="shared" si="183"/>
        <v>2009</v>
      </c>
      <c r="R1028" s="1">
        <f t="shared" si="184"/>
        <v>6</v>
      </c>
      <c r="S1028" s="1" t="str">
        <f t="shared" si="186"/>
        <v>Ok</v>
      </c>
      <c r="T1028" s="1" t="str">
        <f t="shared" si="187"/>
        <v>Ok</v>
      </c>
      <c r="U1028" s="1" t="b">
        <f t="shared" si="188"/>
        <v>0</v>
      </c>
      <c r="V1028" s="1">
        <f t="shared" si="189"/>
        <v>0</v>
      </c>
      <c r="W1028" s="1" t="str">
        <f>VLOOKUP(K1028,Master!$G$8:$H$12,2,1)</f>
        <v>Ok</v>
      </c>
      <c r="X1028" s="1" t="str">
        <f>HLOOKUP(K1028,Master!$F$3:$J$4,2,1)</f>
        <v>Ok</v>
      </c>
      <c r="Y1028" s="1" t="s">
        <v>782</v>
      </c>
      <c r="Z1028" s="1" t="s">
        <v>832</v>
      </c>
      <c r="AA1028" s="1">
        <f>SEARCH("(",Sheet7!A1028,1)</f>
        <v>13</v>
      </c>
      <c r="AB1028" s="1">
        <f>SEARCH(")",Sheet7!A1028,1)</f>
        <v>16</v>
      </c>
      <c r="AC1028" s="1" t="str">
        <f>MID(Sheet7!A1028,SEARCH("(",Sheet7!A1028,1)+1,SEARCH(")",Sheet7!A1028,1)-SEARCH("(",Sheet7!A1028,1)-1)</f>
        <v>NZ</v>
      </c>
      <c r="AD1028" s="1">
        <f>SEARCH(" ",Sheet7!A1028,1)</f>
        <v>3</v>
      </c>
      <c r="AE1028" s="1" t="str">
        <f>LEFT(Sheet7!A1028,SEARCH(" ",Sheet7!A1028,1)-1)</f>
        <v>BB</v>
      </c>
      <c r="AF1028" s="1" t="str">
        <f>MID(Sheet7!A1028,SEARCH(" ",Sheet7!A1028,1)+1,SEARCH("(",Sheet7!A1028,1)-SEARCH(" ",Sheet7!A1028,1)-2)</f>
        <v>McCullum</v>
      </c>
      <c r="AG1028" s="1">
        <f t="shared" si="190"/>
        <v>8</v>
      </c>
      <c r="AH1028" s="1" t="str">
        <f t="shared" si="191"/>
        <v>MCCULLUM</v>
      </c>
      <c r="AI1028" s="1" t="str">
        <f t="shared" si="185"/>
        <v>BB McCullum belongs to New Zealand</v>
      </c>
    </row>
    <row r="1029" spans="1:35" x14ac:dyDescent="0.3">
      <c r="A1029" s="1">
        <v>1028</v>
      </c>
      <c r="B1029" s="2">
        <v>40125</v>
      </c>
      <c r="C1029" t="s">
        <v>377</v>
      </c>
      <c r="D1029" s="1">
        <v>103</v>
      </c>
      <c r="E1029" s="1" t="s">
        <v>430</v>
      </c>
      <c r="F1029" s="1">
        <v>140</v>
      </c>
      <c r="H1029" s="1">
        <v>112</v>
      </c>
      <c r="I1029" s="1">
        <v>6</v>
      </c>
      <c r="J1029" s="1">
        <v>3</v>
      </c>
      <c r="K1029" s="1">
        <v>91.96</v>
      </c>
      <c r="L1029" s="1">
        <v>2</v>
      </c>
      <c r="M1029" s="1" t="s">
        <v>15</v>
      </c>
      <c r="N1029" s="1" t="s">
        <v>254</v>
      </c>
      <c r="O1029" s="1">
        <f t="shared" si="181"/>
        <v>8</v>
      </c>
      <c r="P1029" s="1">
        <f t="shared" si="182"/>
        <v>11</v>
      </c>
      <c r="Q1029" s="1">
        <f t="shared" si="183"/>
        <v>2009</v>
      </c>
      <c r="R1029" s="1">
        <f t="shared" si="184"/>
        <v>1</v>
      </c>
      <c r="S1029" s="1" t="str">
        <f t="shared" si="186"/>
        <v>Slow</v>
      </c>
      <c r="T1029" s="1" t="str">
        <f t="shared" si="187"/>
        <v>Ok</v>
      </c>
      <c r="U1029" s="1" t="b">
        <f t="shared" si="188"/>
        <v>0</v>
      </c>
      <c r="V1029" s="1">
        <f t="shared" si="189"/>
        <v>0</v>
      </c>
      <c r="W1029" s="1" t="str">
        <f>VLOOKUP(K1029,Master!$G$8:$H$12,2,1)</f>
        <v>Slow</v>
      </c>
      <c r="X1029" s="1" t="str">
        <f>HLOOKUP(K1029,Master!$F$3:$J$4,2,1)</f>
        <v>Slow</v>
      </c>
      <c r="Y1029" s="1" t="s">
        <v>774</v>
      </c>
      <c r="Z1029" s="1" t="s">
        <v>836</v>
      </c>
      <c r="AA1029" s="1">
        <f>SEARCH("(",Sheet7!A1029,1)</f>
        <v>9</v>
      </c>
      <c r="AB1029" s="1">
        <f>SEARCH(")",Sheet7!A1029,1)</f>
        <v>13</v>
      </c>
      <c r="AC1029" s="1" t="str">
        <f>MID(Sheet7!A1029,SEARCH("(",Sheet7!A1029,1)+1,SEARCH(")",Sheet7!A1029,1)-SEARCH("(",Sheet7!A1029,1)-1)</f>
        <v>Zim</v>
      </c>
      <c r="AD1029" s="1">
        <f>SEARCH(" ",Sheet7!A1029,1)</f>
        <v>2</v>
      </c>
      <c r="AE1029" s="1" t="str">
        <f>LEFT(Sheet7!A1029,SEARCH(" ",Sheet7!A1029,1)-1)</f>
        <v>T</v>
      </c>
      <c r="AF1029" s="1" t="str">
        <f>MID(Sheet7!A1029,SEARCH(" ",Sheet7!A1029,1)+1,SEARCH("(",Sheet7!A1029,1)-SEARCH(" ",Sheet7!A1029,1)-2)</f>
        <v>Taibu</v>
      </c>
      <c r="AG1029" s="1">
        <f t="shared" si="190"/>
        <v>5</v>
      </c>
      <c r="AH1029" s="1" t="str">
        <f t="shared" si="191"/>
        <v>TAIBU</v>
      </c>
      <c r="AI1029" s="1" t="e">
        <f t="shared" si="185"/>
        <v>#N/A</v>
      </c>
    </row>
    <row r="1030" spans="1:35" x14ac:dyDescent="0.3">
      <c r="A1030" s="1">
        <v>1029</v>
      </c>
      <c r="B1030" s="2">
        <v>40127</v>
      </c>
      <c r="C1030" t="s">
        <v>166</v>
      </c>
      <c r="D1030" s="1">
        <v>111</v>
      </c>
      <c r="E1030" s="1" t="s">
        <v>430</v>
      </c>
      <c r="F1030" s="1">
        <v>126</v>
      </c>
      <c r="H1030" s="1">
        <v>87</v>
      </c>
      <c r="I1030" s="1">
        <v>9</v>
      </c>
      <c r="J1030" s="1">
        <v>2</v>
      </c>
      <c r="K1030" s="1">
        <v>127.58</v>
      </c>
      <c r="L1030" s="1">
        <v>1</v>
      </c>
      <c r="M1030" s="1" t="s">
        <v>7</v>
      </c>
      <c r="N1030" s="1" t="s">
        <v>33</v>
      </c>
      <c r="O1030" s="1">
        <f t="shared" si="181"/>
        <v>10</v>
      </c>
      <c r="P1030" s="1">
        <f t="shared" si="182"/>
        <v>11</v>
      </c>
      <c r="Q1030" s="1">
        <f t="shared" si="183"/>
        <v>2009</v>
      </c>
      <c r="R1030" s="1">
        <f t="shared" si="184"/>
        <v>3</v>
      </c>
      <c r="S1030" s="1" t="str">
        <f t="shared" si="186"/>
        <v>Ok</v>
      </c>
      <c r="T1030" s="1" t="str">
        <f t="shared" si="187"/>
        <v>Ok</v>
      </c>
      <c r="U1030" s="1" t="b">
        <f t="shared" si="188"/>
        <v>0</v>
      </c>
      <c r="V1030" s="1">
        <f t="shared" si="189"/>
        <v>0</v>
      </c>
      <c r="W1030" s="1" t="str">
        <f>VLOOKUP(K1030,Master!$G$8:$H$12,2,1)</f>
        <v>Ok</v>
      </c>
      <c r="X1030" s="1" t="str">
        <f>HLOOKUP(K1030,Master!$F$3:$J$4,2,1)</f>
        <v>Ok</v>
      </c>
      <c r="Y1030" s="1" t="s">
        <v>806</v>
      </c>
      <c r="Z1030" s="1" t="s">
        <v>837</v>
      </c>
      <c r="AA1030" s="1">
        <f>SEARCH("(",Sheet7!A1030,1)</f>
        <v>11</v>
      </c>
      <c r="AB1030" s="1">
        <f>SEARCH(")",Sheet7!A1030,1)</f>
        <v>14</v>
      </c>
      <c r="AC1030" s="1" t="str">
        <f>MID(Sheet7!A1030,SEARCH("(",Sheet7!A1030,1)+1,SEARCH(")",Sheet7!A1030,1)-SEARCH("(",Sheet7!A1030,1)-1)</f>
        <v>SA</v>
      </c>
      <c r="AD1030" s="1">
        <f>SEARCH(" ",Sheet7!A1030,1)</f>
        <v>3</v>
      </c>
      <c r="AE1030" s="1" t="str">
        <f>LEFT(Sheet7!A1030,SEARCH(" ",Sheet7!A1030,1)-1)</f>
        <v>JP</v>
      </c>
      <c r="AF1030" s="1" t="str">
        <f>MID(Sheet7!A1030,SEARCH(" ",Sheet7!A1030,1)+1,SEARCH("(",Sheet7!A1030,1)-SEARCH(" ",Sheet7!A1030,1)-2)</f>
        <v>Duminy</v>
      </c>
      <c r="AG1030" s="1">
        <f t="shared" si="190"/>
        <v>6</v>
      </c>
      <c r="AH1030" s="1" t="str">
        <f t="shared" si="191"/>
        <v>DUMINY</v>
      </c>
      <c r="AI1030" s="1" t="e">
        <f t="shared" si="185"/>
        <v>#N/A</v>
      </c>
    </row>
    <row r="1031" spans="1:35" x14ac:dyDescent="0.3">
      <c r="A1031" s="1">
        <v>1030</v>
      </c>
      <c r="B1031" s="2">
        <v>40139</v>
      </c>
      <c r="C1031" t="s">
        <v>98</v>
      </c>
      <c r="D1031" s="1">
        <v>105</v>
      </c>
      <c r="E1031" s="1" t="s">
        <v>430</v>
      </c>
      <c r="F1031" s="1">
        <v>143</v>
      </c>
      <c r="H1031" s="1">
        <v>110</v>
      </c>
      <c r="I1031" s="1">
        <v>7</v>
      </c>
      <c r="J1031" s="1">
        <v>2</v>
      </c>
      <c r="K1031" s="1">
        <v>95.45</v>
      </c>
      <c r="L1031" s="1">
        <v>2</v>
      </c>
      <c r="M1031" s="1" t="s">
        <v>15</v>
      </c>
      <c r="N1031" s="1" t="s">
        <v>33</v>
      </c>
      <c r="O1031" s="1">
        <f t="shared" si="181"/>
        <v>22</v>
      </c>
      <c r="P1031" s="1">
        <f t="shared" si="182"/>
        <v>11</v>
      </c>
      <c r="Q1031" s="1">
        <f t="shared" si="183"/>
        <v>2009</v>
      </c>
      <c r="R1031" s="1">
        <f t="shared" si="184"/>
        <v>1</v>
      </c>
      <c r="S1031" s="1" t="str">
        <f t="shared" si="186"/>
        <v>Slow</v>
      </c>
      <c r="T1031" s="1" t="str">
        <f t="shared" si="187"/>
        <v>Ok</v>
      </c>
      <c r="U1031" s="1" t="b">
        <f t="shared" si="188"/>
        <v>0</v>
      </c>
      <c r="V1031" s="1">
        <f t="shared" si="189"/>
        <v>0</v>
      </c>
      <c r="W1031" s="1" t="str">
        <f>VLOOKUP(K1031,Master!$G$8:$H$12,2,1)</f>
        <v>Slow</v>
      </c>
      <c r="X1031" s="1" t="str">
        <f>HLOOKUP(K1031,Master!$F$3:$J$4,2,1)</f>
        <v>Slow</v>
      </c>
      <c r="Y1031" s="1" t="s">
        <v>714</v>
      </c>
      <c r="Z1031" s="1" t="s">
        <v>830</v>
      </c>
      <c r="AA1031" s="1">
        <f>SEARCH("(",Sheet7!A1031,1)</f>
        <v>16</v>
      </c>
      <c r="AB1031" s="1">
        <f>SEARCH(")",Sheet7!A1031,1)</f>
        <v>20</v>
      </c>
      <c r="AC1031" s="1" t="str">
        <f>MID(Sheet7!A1031,SEARCH("(",Sheet7!A1031,1)+1,SEARCH(")",Sheet7!A1031,1)-SEARCH("(",Sheet7!A1031,1)-1)</f>
        <v>Eng</v>
      </c>
      <c r="AD1031" s="1">
        <f>SEARCH(" ",Sheet7!A1031,1)</f>
        <v>3</v>
      </c>
      <c r="AE1031" s="1" t="str">
        <f>LEFT(Sheet7!A1031,SEARCH(" ",Sheet7!A1031,1)-1)</f>
        <v>PD</v>
      </c>
      <c r="AF1031" s="1" t="str">
        <f>MID(Sheet7!A1031,SEARCH(" ",Sheet7!A1031,1)+1,SEARCH("(",Sheet7!A1031,1)-SEARCH(" ",Sheet7!A1031,1)-2)</f>
        <v>Collingwood</v>
      </c>
      <c r="AG1031" s="1">
        <f t="shared" si="190"/>
        <v>11</v>
      </c>
      <c r="AH1031" s="1" t="str">
        <f t="shared" si="191"/>
        <v>COLLINGWOOD</v>
      </c>
      <c r="AI1031" s="1" t="str">
        <f t="shared" si="185"/>
        <v>PD Collingwood belongs to England</v>
      </c>
    </row>
    <row r="1032" spans="1:35" x14ac:dyDescent="0.3">
      <c r="A1032" s="1">
        <v>1031</v>
      </c>
      <c r="B1032" s="2">
        <v>40144</v>
      </c>
      <c r="C1032" t="s">
        <v>238</v>
      </c>
      <c r="D1032" s="1">
        <v>121</v>
      </c>
      <c r="E1032" s="1" t="s">
        <v>432</v>
      </c>
      <c r="F1032" s="1">
        <v>117</v>
      </c>
      <c r="H1032" s="1">
        <v>85</v>
      </c>
      <c r="I1032" s="1">
        <v>14</v>
      </c>
      <c r="J1032" s="1">
        <v>0</v>
      </c>
      <c r="K1032" s="1">
        <v>142.35</v>
      </c>
      <c r="L1032" s="1">
        <v>1</v>
      </c>
      <c r="M1032" s="1" t="s">
        <v>34</v>
      </c>
      <c r="N1032" s="1" t="s">
        <v>269</v>
      </c>
      <c r="O1032" s="1">
        <f t="shared" si="181"/>
        <v>27</v>
      </c>
      <c r="P1032" s="1">
        <f t="shared" si="182"/>
        <v>11</v>
      </c>
      <c r="Q1032" s="1">
        <f t="shared" si="183"/>
        <v>2009</v>
      </c>
      <c r="R1032" s="1">
        <f t="shared" si="184"/>
        <v>6</v>
      </c>
      <c r="S1032" s="1" t="str">
        <f t="shared" si="186"/>
        <v>Ok</v>
      </c>
      <c r="T1032" s="1" t="str">
        <f t="shared" si="187"/>
        <v>Ok</v>
      </c>
      <c r="U1032" s="1" t="b">
        <f t="shared" si="188"/>
        <v>0</v>
      </c>
      <c r="V1032" s="1">
        <f t="shared" si="189"/>
        <v>0</v>
      </c>
      <c r="W1032" s="1" t="str">
        <f>VLOOKUP(K1032,Master!$G$8:$H$12,2,1)</f>
        <v>Ok</v>
      </c>
      <c r="X1032" s="1" t="str">
        <f>HLOOKUP(K1032,Master!$F$3:$J$4,2,1)</f>
        <v>Ok</v>
      </c>
      <c r="Y1032" s="1" t="s">
        <v>770</v>
      </c>
      <c r="Z1032" s="1" t="s">
        <v>837</v>
      </c>
      <c r="AA1032" s="1">
        <f>SEARCH("(",Sheet7!A1032,1)</f>
        <v>16</v>
      </c>
      <c r="AB1032" s="1">
        <f>SEARCH(")",Sheet7!A1032,1)</f>
        <v>19</v>
      </c>
      <c r="AC1032" s="1" t="str">
        <f>MID(Sheet7!A1032,SEARCH("(",Sheet7!A1032,1)+1,SEARCH(")",Sheet7!A1032,1)-SEARCH("(",Sheet7!A1032,1)-1)</f>
        <v>SA</v>
      </c>
      <c r="AD1032" s="1">
        <f>SEARCH(" ",Sheet7!A1032,1)</f>
        <v>3</v>
      </c>
      <c r="AE1032" s="1" t="str">
        <f>LEFT(Sheet7!A1032,SEARCH(" ",Sheet7!A1032,1)-1)</f>
        <v>AB</v>
      </c>
      <c r="AF1032" s="1" t="str">
        <f>MID(Sheet7!A1032,SEARCH(" ",Sheet7!A1032,1)+1,SEARCH("(",Sheet7!A1032,1)-SEARCH(" ",Sheet7!A1032,1)-2)</f>
        <v>de Villiers</v>
      </c>
      <c r="AG1032" s="1">
        <f t="shared" si="190"/>
        <v>11</v>
      </c>
      <c r="AH1032" s="1" t="str">
        <f t="shared" si="191"/>
        <v>DE VILLIERS</v>
      </c>
      <c r="AI1032" s="1" t="e">
        <f t="shared" si="185"/>
        <v>#N/A</v>
      </c>
    </row>
    <row r="1033" spans="1:35" x14ac:dyDescent="0.3">
      <c r="A1033" s="1">
        <v>1032</v>
      </c>
      <c r="B1033" s="2">
        <v>40162</v>
      </c>
      <c r="C1033" t="s">
        <v>89</v>
      </c>
      <c r="D1033" s="1">
        <v>160</v>
      </c>
      <c r="E1033" s="1" t="s">
        <v>432</v>
      </c>
      <c r="F1033" s="1">
        <v>186</v>
      </c>
      <c r="H1033" s="1">
        <v>124</v>
      </c>
      <c r="I1033" s="1">
        <v>20</v>
      </c>
      <c r="J1033" s="1">
        <v>3</v>
      </c>
      <c r="K1033" s="1">
        <v>129.03</v>
      </c>
      <c r="L1033" s="1">
        <v>2</v>
      </c>
      <c r="M1033" s="2" t="s">
        <v>4</v>
      </c>
      <c r="N1033" s="1" t="s">
        <v>38</v>
      </c>
      <c r="O1033" s="1">
        <f t="shared" si="181"/>
        <v>15</v>
      </c>
      <c r="P1033" s="1">
        <f t="shared" si="182"/>
        <v>12</v>
      </c>
      <c r="Q1033" s="1">
        <f t="shared" si="183"/>
        <v>2009</v>
      </c>
      <c r="R1033" s="1">
        <f t="shared" si="184"/>
        <v>3</v>
      </c>
      <c r="S1033" s="1" t="str">
        <f t="shared" si="186"/>
        <v>Ok</v>
      </c>
      <c r="T1033" s="1" t="str">
        <f t="shared" si="187"/>
        <v>Ok</v>
      </c>
      <c r="U1033" s="1" t="b">
        <f t="shared" si="188"/>
        <v>0</v>
      </c>
      <c r="V1033" s="1">
        <f t="shared" si="189"/>
        <v>0</v>
      </c>
      <c r="W1033" s="1" t="str">
        <f>VLOOKUP(K1033,Master!$G$8:$H$12,2,1)</f>
        <v>Ok</v>
      </c>
      <c r="X1033" s="1" t="str">
        <f>HLOOKUP(K1033,Master!$F$3:$J$4,2,1)</f>
        <v>Ok</v>
      </c>
      <c r="Y1033" s="1" t="s">
        <v>747</v>
      </c>
      <c r="Z1033" s="1" t="s">
        <v>835</v>
      </c>
      <c r="AA1033" s="1">
        <f>SEARCH("(",Sheet7!A1033,1)</f>
        <v>12</v>
      </c>
      <c r="AB1033" s="1">
        <f>SEARCH(")",Sheet7!A1033,1)</f>
        <v>15</v>
      </c>
      <c r="AC1033" s="1" t="str">
        <f>MID(Sheet7!A1033,SEARCH("(",Sheet7!A1033,1)+1,SEARCH(")",Sheet7!A1033,1)-SEARCH("(",Sheet7!A1033,1)-1)</f>
        <v>SL</v>
      </c>
      <c r="AD1033" s="1">
        <f>SEARCH(" ",Sheet7!A1033,1)</f>
        <v>3</v>
      </c>
      <c r="AE1033" s="1" t="str">
        <f>LEFT(Sheet7!A1033,SEARCH(" ",Sheet7!A1033,1)-1)</f>
        <v>TM</v>
      </c>
      <c r="AF1033" s="1" t="str">
        <f>MID(Sheet7!A1033,SEARCH(" ",Sheet7!A1033,1)+1,SEARCH("(",Sheet7!A1033,1)-SEARCH(" ",Sheet7!A1033,1)-2)</f>
        <v>Dilshan</v>
      </c>
      <c r="AG1033" s="1">
        <f t="shared" si="190"/>
        <v>7</v>
      </c>
      <c r="AH1033" s="1" t="str">
        <f t="shared" si="191"/>
        <v>DILSHAN</v>
      </c>
      <c r="AI1033" s="1" t="str">
        <f t="shared" si="185"/>
        <v>TM Dilshan belongs to Sri Lanka</v>
      </c>
    </row>
    <row r="1034" spans="1:35" x14ac:dyDescent="0.3">
      <c r="A1034" s="1">
        <v>1033</v>
      </c>
      <c r="B1034" s="2">
        <v>40162</v>
      </c>
      <c r="C1034" t="s">
        <v>213</v>
      </c>
      <c r="D1034" s="1">
        <v>146</v>
      </c>
      <c r="E1034" s="1" t="s">
        <v>432</v>
      </c>
      <c r="F1034" s="1">
        <v>166</v>
      </c>
      <c r="H1034" s="1">
        <v>102</v>
      </c>
      <c r="I1034" s="1">
        <v>17</v>
      </c>
      <c r="J1034" s="1">
        <v>6</v>
      </c>
      <c r="K1034" s="1">
        <v>143.13</v>
      </c>
      <c r="L1034" s="1">
        <v>1</v>
      </c>
      <c r="M1034" s="1" t="s">
        <v>13</v>
      </c>
      <c r="N1034" s="1" t="s">
        <v>38</v>
      </c>
      <c r="O1034" s="1">
        <f t="shared" si="181"/>
        <v>15</v>
      </c>
      <c r="P1034" s="1">
        <f t="shared" si="182"/>
        <v>12</v>
      </c>
      <c r="Q1034" s="1">
        <f t="shared" si="183"/>
        <v>2009</v>
      </c>
      <c r="R1034" s="1">
        <f t="shared" si="184"/>
        <v>3</v>
      </c>
      <c r="S1034" s="1" t="str">
        <f t="shared" si="186"/>
        <v>Ok</v>
      </c>
      <c r="T1034" s="1" t="str">
        <f t="shared" si="187"/>
        <v>Ok</v>
      </c>
      <c r="U1034" s="1" t="b">
        <f t="shared" si="188"/>
        <v>0</v>
      </c>
      <c r="V1034" s="1">
        <f t="shared" si="189"/>
        <v>0</v>
      </c>
      <c r="W1034" s="1" t="str">
        <f>VLOOKUP(K1034,Master!$G$8:$H$12,2,1)</f>
        <v>Ok</v>
      </c>
      <c r="X1034" s="1" t="str">
        <f>HLOOKUP(K1034,Master!$F$3:$J$4,2,1)</f>
        <v>Ok</v>
      </c>
      <c r="Y1034" s="1" t="s">
        <v>702</v>
      </c>
      <c r="Z1034" s="1" t="s">
        <v>4</v>
      </c>
      <c r="AA1034" s="1">
        <f>SEARCH("(",Sheet7!A1034,1)</f>
        <v>10</v>
      </c>
      <c r="AB1034" s="1">
        <f>SEARCH(")",Sheet7!A1034,1)</f>
        <v>16</v>
      </c>
      <c r="AC1034" s="1" t="str">
        <f>MID(Sheet7!A1034,SEARCH("(",Sheet7!A1034,1)+1,SEARCH(")",Sheet7!A1034,1)-SEARCH("(",Sheet7!A1034,1)-1)</f>
        <v>India</v>
      </c>
      <c r="AD1034" s="1">
        <f>SEARCH(" ",Sheet7!A1034,1)</f>
        <v>2</v>
      </c>
      <c r="AE1034" s="1" t="str">
        <f>LEFT(Sheet7!A1034,SEARCH(" ",Sheet7!A1034,1)-1)</f>
        <v>V</v>
      </c>
      <c r="AF1034" s="1" t="str">
        <f>MID(Sheet7!A1034,SEARCH(" ",Sheet7!A1034,1)+1,SEARCH("(",Sheet7!A1034,1)-SEARCH(" ",Sheet7!A1034,1)-2)</f>
        <v>Sehwag</v>
      </c>
      <c r="AG1034" s="1">
        <f t="shared" si="190"/>
        <v>6</v>
      </c>
      <c r="AH1034" s="1" t="str">
        <f t="shared" si="191"/>
        <v>SEHWAG</v>
      </c>
      <c r="AI1034" s="1" t="e">
        <f t="shared" si="185"/>
        <v>#N/A</v>
      </c>
    </row>
    <row r="1035" spans="1:35" x14ac:dyDescent="0.3">
      <c r="A1035" s="1">
        <v>1034</v>
      </c>
      <c r="B1035" s="2">
        <v>40165</v>
      </c>
      <c r="C1035" t="s">
        <v>89</v>
      </c>
      <c r="D1035" s="1">
        <v>123</v>
      </c>
      <c r="E1035" s="1" t="s">
        <v>432</v>
      </c>
      <c r="F1035" s="1">
        <v>156</v>
      </c>
      <c r="H1035" s="1">
        <v>113</v>
      </c>
      <c r="I1035" s="1">
        <v>12</v>
      </c>
      <c r="J1035" s="1">
        <v>2</v>
      </c>
      <c r="K1035" s="1">
        <v>108.84</v>
      </c>
      <c r="L1035" s="1">
        <v>2</v>
      </c>
      <c r="M1035" s="1" t="s">
        <v>4</v>
      </c>
      <c r="N1035" s="1" t="s">
        <v>231</v>
      </c>
      <c r="O1035" s="1">
        <f t="shared" si="181"/>
        <v>18</v>
      </c>
      <c r="P1035" s="1">
        <f t="shared" si="182"/>
        <v>12</v>
      </c>
      <c r="Q1035" s="1">
        <f t="shared" si="183"/>
        <v>2009</v>
      </c>
      <c r="R1035" s="1">
        <f t="shared" si="184"/>
        <v>6</v>
      </c>
      <c r="S1035" s="1" t="str">
        <f t="shared" si="186"/>
        <v>Ok</v>
      </c>
      <c r="T1035" s="1" t="str">
        <f t="shared" si="187"/>
        <v>Ok</v>
      </c>
      <c r="U1035" s="1" t="b">
        <f t="shared" si="188"/>
        <v>0</v>
      </c>
      <c r="V1035" s="1">
        <f t="shared" si="189"/>
        <v>0</v>
      </c>
      <c r="W1035" s="1" t="str">
        <f>VLOOKUP(K1035,Master!$G$8:$H$12,2,1)</f>
        <v>Ok</v>
      </c>
      <c r="X1035" s="1" t="str">
        <f>HLOOKUP(K1035,Master!$F$3:$J$4,2,1)</f>
        <v>Ok</v>
      </c>
      <c r="Y1035" s="1" t="s">
        <v>747</v>
      </c>
      <c r="Z1035" s="1" t="s">
        <v>835</v>
      </c>
      <c r="AA1035" s="1">
        <f>SEARCH("(",Sheet7!A1035,1)</f>
        <v>12</v>
      </c>
      <c r="AB1035" s="1">
        <f>SEARCH(")",Sheet7!A1035,1)</f>
        <v>15</v>
      </c>
      <c r="AC1035" s="1" t="str">
        <f>MID(Sheet7!A1035,SEARCH("(",Sheet7!A1035,1)+1,SEARCH(")",Sheet7!A1035,1)-SEARCH("(",Sheet7!A1035,1)-1)</f>
        <v>SL</v>
      </c>
      <c r="AD1035" s="1">
        <f>SEARCH(" ",Sheet7!A1035,1)</f>
        <v>3</v>
      </c>
      <c r="AE1035" s="1" t="str">
        <f>LEFT(Sheet7!A1035,SEARCH(" ",Sheet7!A1035,1)-1)</f>
        <v>TM</v>
      </c>
      <c r="AF1035" s="1" t="str">
        <f>MID(Sheet7!A1035,SEARCH(" ",Sheet7!A1035,1)+1,SEARCH("(",Sheet7!A1035,1)-SEARCH(" ",Sheet7!A1035,1)-2)</f>
        <v>Dilshan</v>
      </c>
      <c r="AG1035" s="1">
        <f t="shared" si="190"/>
        <v>7</v>
      </c>
      <c r="AH1035" s="1" t="str">
        <f t="shared" si="191"/>
        <v>DILSHAN</v>
      </c>
      <c r="AI1035" s="1" t="str">
        <f t="shared" si="185"/>
        <v>TM Dilshan belongs to Sri Lanka</v>
      </c>
    </row>
    <row r="1036" spans="1:35" x14ac:dyDescent="0.3">
      <c r="A1036" s="1">
        <v>1035</v>
      </c>
      <c r="B1036" s="2">
        <v>40165</v>
      </c>
      <c r="C1036" t="s">
        <v>217</v>
      </c>
      <c r="D1036" s="1">
        <v>107</v>
      </c>
      <c r="E1036" s="1" t="s">
        <v>432</v>
      </c>
      <c r="F1036" s="1">
        <v>135</v>
      </c>
      <c r="H1036" s="1">
        <v>111</v>
      </c>
      <c r="I1036" s="1">
        <v>8</v>
      </c>
      <c r="J1036" s="1">
        <v>2</v>
      </c>
      <c r="K1036" s="1">
        <v>96.39</v>
      </c>
      <c r="L1036" s="1">
        <v>1</v>
      </c>
      <c r="M1036" s="1" t="s">
        <v>13</v>
      </c>
      <c r="N1036" s="1" t="s">
        <v>231</v>
      </c>
      <c r="O1036" s="1">
        <f t="shared" si="181"/>
        <v>18</v>
      </c>
      <c r="P1036" s="1">
        <f t="shared" si="182"/>
        <v>12</v>
      </c>
      <c r="Q1036" s="1">
        <f t="shared" si="183"/>
        <v>2009</v>
      </c>
      <c r="R1036" s="1">
        <f t="shared" si="184"/>
        <v>6</v>
      </c>
      <c r="S1036" s="1" t="str">
        <f t="shared" si="186"/>
        <v>Slow</v>
      </c>
      <c r="T1036" s="1" t="str">
        <f t="shared" si="187"/>
        <v>Ok</v>
      </c>
      <c r="U1036" s="1" t="b">
        <f t="shared" si="188"/>
        <v>0</v>
      </c>
      <c r="V1036" s="1">
        <f t="shared" si="189"/>
        <v>0</v>
      </c>
      <c r="W1036" s="1" t="str">
        <f>VLOOKUP(K1036,Master!$G$8:$H$12,2,1)</f>
        <v>Slow</v>
      </c>
      <c r="X1036" s="1" t="str">
        <f>HLOOKUP(K1036,Master!$F$3:$J$4,2,1)</f>
        <v>Slow</v>
      </c>
      <c r="Y1036" s="1" t="s">
        <v>737</v>
      </c>
      <c r="Z1036" s="1" t="s">
        <v>4</v>
      </c>
      <c r="AA1036" s="1">
        <f>SEARCH("(",Sheet7!A1036,1)</f>
        <v>10</v>
      </c>
      <c r="AB1036" s="1">
        <f>SEARCH(")",Sheet7!A1036,1)</f>
        <v>16</v>
      </c>
      <c r="AC1036" s="1" t="str">
        <f>MID(Sheet7!A1036,SEARCH("(",Sheet7!A1036,1)+1,SEARCH(")",Sheet7!A1036,1)-SEARCH("(",Sheet7!A1036,1)-1)</f>
        <v>India</v>
      </c>
      <c r="AD1036" s="1">
        <f>SEARCH(" ",Sheet7!A1036,1)</f>
        <v>3</v>
      </c>
      <c r="AE1036" s="1" t="str">
        <f>LEFT(Sheet7!A1036,SEARCH(" ",Sheet7!A1036,1)-1)</f>
        <v>MS</v>
      </c>
      <c r="AF1036" s="1" t="str">
        <f>MID(Sheet7!A1036,SEARCH(" ",Sheet7!A1036,1)+1,SEARCH("(",Sheet7!A1036,1)-SEARCH(" ",Sheet7!A1036,1)-2)</f>
        <v>Dhoni</v>
      </c>
      <c r="AG1036" s="1">
        <f t="shared" si="190"/>
        <v>5</v>
      </c>
      <c r="AH1036" s="1" t="str">
        <f t="shared" si="191"/>
        <v>DHONI</v>
      </c>
      <c r="AI1036" s="1" t="e">
        <f t="shared" si="185"/>
        <v>#N/A</v>
      </c>
    </row>
    <row r="1037" spans="1:35" x14ac:dyDescent="0.3">
      <c r="A1037" s="1">
        <v>1036</v>
      </c>
      <c r="B1037" s="2">
        <v>40171</v>
      </c>
      <c r="C1037" t="s">
        <v>108</v>
      </c>
      <c r="D1037" s="1">
        <v>150</v>
      </c>
      <c r="E1037" s="1" t="s">
        <v>430</v>
      </c>
      <c r="F1037" s="1" t="s">
        <v>214</v>
      </c>
      <c r="H1037" s="1">
        <v>137</v>
      </c>
      <c r="I1037" s="1">
        <v>14</v>
      </c>
      <c r="J1037" s="1">
        <v>0</v>
      </c>
      <c r="K1037" s="1">
        <v>109.48</v>
      </c>
      <c r="L1037" s="1">
        <v>2</v>
      </c>
      <c r="M1037" s="1" t="s">
        <v>13</v>
      </c>
      <c r="N1037" s="1" t="s">
        <v>57</v>
      </c>
      <c r="O1037" s="1">
        <f t="shared" si="181"/>
        <v>24</v>
      </c>
      <c r="P1037" s="1">
        <f t="shared" si="182"/>
        <v>12</v>
      </c>
      <c r="Q1037" s="1">
        <f t="shared" si="183"/>
        <v>2009</v>
      </c>
      <c r="R1037" s="1">
        <f t="shared" si="184"/>
        <v>5</v>
      </c>
      <c r="S1037" s="1" t="str">
        <f t="shared" si="186"/>
        <v>Ok</v>
      </c>
      <c r="T1037" s="1" t="str">
        <f t="shared" si="187"/>
        <v>Ok</v>
      </c>
      <c r="U1037" s="1" t="b">
        <f t="shared" si="188"/>
        <v>0</v>
      </c>
      <c r="V1037" s="1">
        <f t="shared" si="189"/>
        <v>0</v>
      </c>
      <c r="W1037" s="1" t="str">
        <f>VLOOKUP(K1037,Master!$G$8:$H$12,2,1)</f>
        <v>Ok</v>
      </c>
      <c r="X1037" s="1" t="str">
        <f>HLOOKUP(K1037,Master!$F$3:$J$4,2,1)</f>
        <v>Ok</v>
      </c>
      <c r="Y1037" s="1" t="s">
        <v>741</v>
      </c>
      <c r="Z1037" s="1" t="s">
        <v>4</v>
      </c>
      <c r="AA1037" s="1">
        <f>SEARCH("(",Sheet7!A1037,1)</f>
        <v>11</v>
      </c>
      <c r="AB1037" s="1">
        <f>SEARCH(")",Sheet7!A1037,1)</f>
        <v>17</v>
      </c>
      <c r="AC1037" s="1" t="str">
        <f>MID(Sheet7!A1037,SEARCH("(",Sheet7!A1037,1)+1,SEARCH(")",Sheet7!A1037,1)-SEARCH("(",Sheet7!A1037,1)-1)</f>
        <v>India</v>
      </c>
      <c r="AD1037" s="1">
        <f>SEARCH(" ",Sheet7!A1037,1)</f>
        <v>2</v>
      </c>
      <c r="AE1037" s="1" t="str">
        <f>LEFT(Sheet7!A1037,SEARCH(" ",Sheet7!A1037,1)-1)</f>
        <v>G</v>
      </c>
      <c r="AF1037" s="1" t="str">
        <f>MID(Sheet7!A1037,SEARCH(" ",Sheet7!A1037,1)+1,SEARCH("(",Sheet7!A1037,1)-SEARCH(" ",Sheet7!A1037,1)-2)</f>
        <v>Gambhir</v>
      </c>
      <c r="AG1037" s="1">
        <f t="shared" si="190"/>
        <v>7</v>
      </c>
      <c r="AH1037" s="1" t="str">
        <f t="shared" si="191"/>
        <v>GAMBHIR</v>
      </c>
      <c r="AI1037" s="1" t="e">
        <f t="shared" si="185"/>
        <v>#N/A</v>
      </c>
    </row>
    <row r="1038" spans="1:35" x14ac:dyDescent="0.3">
      <c r="A1038" s="1">
        <v>1037</v>
      </c>
      <c r="B1038" s="2">
        <v>40171</v>
      </c>
      <c r="C1038" t="s">
        <v>268</v>
      </c>
      <c r="D1038" s="1">
        <v>118</v>
      </c>
      <c r="E1038" s="1" t="s">
        <v>432</v>
      </c>
      <c r="F1038" s="1" t="s">
        <v>214</v>
      </c>
      <c r="H1038" s="1">
        <v>128</v>
      </c>
      <c r="I1038" s="1">
        <v>14</v>
      </c>
      <c r="J1038" s="1">
        <v>2</v>
      </c>
      <c r="K1038" s="1">
        <v>92.18</v>
      </c>
      <c r="L1038" s="1">
        <v>1</v>
      </c>
      <c r="M1038" s="1" t="s">
        <v>4</v>
      </c>
      <c r="N1038" s="1" t="s">
        <v>57</v>
      </c>
      <c r="O1038" s="1">
        <f t="shared" si="181"/>
        <v>24</v>
      </c>
      <c r="P1038" s="1">
        <f t="shared" si="182"/>
        <v>12</v>
      </c>
      <c r="Q1038" s="1">
        <f t="shared" si="183"/>
        <v>2009</v>
      </c>
      <c r="R1038" s="1">
        <f t="shared" si="184"/>
        <v>5</v>
      </c>
      <c r="S1038" s="1" t="str">
        <f t="shared" si="186"/>
        <v>Slow</v>
      </c>
      <c r="T1038" s="1" t="str">
        <f t="shared" si="187"/>
        <v>Ok</v>
      </c>
      <c r="U1038" s="1" t="b">
        <f t="shared" si="188"/>
        <v>0</v>
      </c>
      <c r="V1038" s="1">
        <f t="shared" si="189"/>
        <v>0</v>
      </c>
      <c r="W1038" s="1" t="str">
        <f>VLOOKUP(K1038,Master!$G$8:$H$12,2,1)</f>
        <v>Slow</v>
      </c>
      <c r="X1038" s="1" t="str">
        <f>HLOOKUP(K1038,Master!$F$3:$J$4,2,1)</f>
        <v>Slow</v>
      </c>
      <c r="Y1038" s="1" t="s">
        <v>740</v>
      </c>
      <c r="Z1038" s="1" t="s">
        <v>835</v>
      </c>
      <c r="AA1038" s="1">
        <f>SEARCH("(",Sheet7!A1038,1)</f>
        <v>13</v>
      </c>
      <c r="AB1038" s="1">
        <f>SEARCH(")",Sheet7!A1038,1)</f>
        <v>16</v>
      </c>
      <c r="AC1038" s="1" t="str">
        <f>MID(Sheet7!A1038,SEARCH("(",Sheet7!A1038,1)+1,SEARCH(")",Sheet7!A1038,1)-SEARCH("(",Sheet7!A1038,1)-1)</f>
        <v>SL</v>
      </c>
      <c r="AD1038" s="1">
        <f>SEARCH(" ",Sheet7!A1038,1)</f>
        <v>3</v>
      </c>
      <c r="AE1038" s="1" t="str">
        <f>LEFT(Sheet7!A1038,SEARCH(" ",Sheet7!A1038,1)-1)</f>
        <v>WU</v>
      </c>
      <c r="AF1038" s="1" t="str">
        <f>MID(Sheet7!A1038,SEARCH(" ",Sheet7!A1038,1)+1,SEARCH("(",Sheet7!A1038,1)-SEARCH(" ",Sheet7!A1038,1)-2)</f>
        <v>Tharanga</v>
      </c>
      <c r="AG1038" s="1">
        <f t="shared" si="190"/>
        <v>8</v>
      </c>
      <c r="AH1038" s="1" t="str">
        <f t="shared" si="191"/>
        <v>THARANGA</v>
      </c>
      <c r="AI1038" s="1" t="str">
        <f t="shared" si="185"/>
        <v>WU Tharanga belongs to Sri Lanka</v>
      </c>
    </row>
    <row r="1039" spans="1:35" x14ac:dyDescent="0.3">
      <c r="A1039" s="1">
        <v>1038</v>
      </c>
      <c r="B1039" s="2">
        <v>40171</v>
      </c>
      <c r="C1039" t="s">
        <v>148</v>
      </c>
      <c r="D1039" s="1">
        <v>107</v>
      </c>
      <c r="E1039" s="1" t="s">
        <v>432</v>
      </c>
      <c r="F1039" s="1" t="s">
        <v>214</v>
      </c>
      <c r="H1039" s="1">
        <v>114</v>
      </c>
      <c r="I1039" s="1">
        <v>11</v>
      </c>
      <c r="J1039" s="1">
        <v>1</v>
      </c>
      <c r="K1039" s="1">
        <v>93.85</v>
      </c>
      <c r="L1039" s="1">
        <v>2</v>
      </c>
      <c r="M1039" s="1" t="s">
        <v>13</v>
      </c>
      <c r="N1039" s="1" t="s">
        <v>57</v>
      </c>
      <c r="O1039" s="1">
        <f t="shared" si="181"/>
        <v>24</v>
      </c>
      <c r="P1039" s="1">
        <f t="shared" si="182"/>
        <v>12</v>
      </c>
      <c r="Q1039" s="1">
        <f t="shared" si="183"/>
        <v>2009</v>
      </c>
      <c r="R1039" s="1">
        <f t="shared" si="184"/>
        <v>5</v>
      </c>
      <c r="S1039" s="1" t="str">
        <f t="shared" si="186"/>
        <v>Slow</v>
      </c>
      <c r="T1039" s="1" t="str">
        <f t="shared" si="187"/>
        <v>Ok</v>
      </c>
      <c r="U1039" s="1" t="b">
        <f t="shared" si="188"/>
        <v>0</v>
      </c>
      <c r="V1039" s="1">
        <f t="shared" si="189"/>
        <v>0</v>
      </c>
      <c r="W1039" s="1" t="str">
        <f>VLOOKUP(K1039,Master!$G$8:$H$12,2,1)</f>
        <v>Slow</v>
      </c>
      <c r="X1039" s="1" t="str">
        <f>HLOOKUP(K1039,Master!$F$3:$J$4,2,1)</f>
        <v>Slow</v>
      </c>
      <c r="Y1039" s="1" t="s">
        <v>807</v>
      </c>
      <c r="Z1039" s="1" t="s">
        <v>4</v>
      </c>
      <c r="AA1039" s="1">
        <f>SEARCH("(",Sheet7!A1039,1)</f>
        <v>9</v>
      </c>
      <c r="AB1039" s="1">
        <f>SEARCH(")",Sheet7!A1039,1)</f>
        <v>15</v>
      </c>
      <c r="AC1039" s="1" t="str">
        <f>MID(Sheet7!A1039,SEARCH("(",Sheet7!A1039,1)+1,SEARCH(")",Sheet7!A1039,1)-SEARCH("(",Sheet7!A1039,1)-1)</f>
        <v>India</v>
      </c>
      <c r="AD1039" s="1">
        <f>SEARCH(" ",Sheet7!A1039,1)</f>
        <v>2</v>
      </c>
      <c r="AE1039" s="1" t="str">
        <f>LEFT(Sheet7!A1039,SEARCH(" ",Sheet7!A1039,1)-1)</f>
        <v>V</v>
      </c>
      <c r="AF1039" s="1" t="str">
        <f>MID(Sheet7!A1039,SEARCH(" ",Sheet7!A1039,1)+1,SEARCH("(",Sheet7!A1039,1)-SEARCH(" ",Sheet7!A1039,1)-2)</f>
        <v>Kohli</v>
      </c>
      <c r="AG1039" s="1">
        <f t="shared" si="190"/>
        <v>5</v>
      </c>
      <c r="AH1039" s="1" t="str">
        <f t="shared" si="191"/>
        <v>KOHLI</v>
      </c>
      <c r="AI1039" s="1" t="e">
        <f t="shared" si="185"/>
        <v>#N/A</v>
      </c>
    </row>
    <row r="1040" spans="1:35" x14ac:dyDescent="0.3">
      <c r="A1040" s="1">
        <v>1039</v>
      </c>
      <c r="B1040" s="2">
        <v>40182</v>
      </c>
      <c r="C1040" t="s">
        <v>89</v>
      </c>
      <c r="D1040" s="1">
        <v>104</v>
      </c>
      <c r="E1040" s="1" t="s">
        <v>432</v>
      </c>
      <c r="F1040" s="1">
        <v>183</v>
      </c>
      <c r="H1040" s="1">
        <v>122</v>
      </c>
      <c r="I1040" s="1">
        <v>12</v>
      </c>
      <c r="J1040" s="1">
        <v>0</v>
      </c>
      <c r="K1040" s="1">
        <v>85.24</v>
      </c>
      <c r="L1040" s="1">
        <v>2</v>
      </c>
      <c r="M1040" s="1" t="s">
        <v>47</v>
      </c>
      <c r="N1040" s="1" t="s">
        <v>19</v>
      </c>
      <c r="O1040" s="1">
        <f t="shared" si="181"/>
        <v>4</v>
      </c>
      <c r="P1040" s="1">
        <f t="shared" si="182"/>
        <v>1</v>
      </c>
      <c r="Q1040" s="1">
        <f t="shared" si="183"/>
        <v>2010</v>
      </c>
      <c r="R1040" s="1">
        <f t="shared" si="184"/>
        <v>2</v>
      </c>
      <c r="S1040" s="1" t="str">
        <f t="shared" si="186"/>
        <v>Slow</v>
      </c>
      <c r="T1040" s="1" t="str">
        <f t="shared" si="187"/>
        <v>Ok</v>
      </c>
      <c r="U1040" s="1" t="b">
        <f t="shared" si="188"/>
        <v>0</v>
      </c>
      <c r="V1040" s="1">
        <f t="shared" si="189"/>
        <v>0</v>
      </c>
      <c r="W1040" s="1" t="str">
        <f>VLOOKUP(K1040,Master!$G$8:$H$12,2,1)</f>
        <v>Slow</v>
      </c>
      <c r="X1040" s="1" t="str">
        <f>HLOOKUP(K1040,Master!$F$3:$J$4,2,1)</f>
        <v>Slow</v>
      </c>
      <c r="Y1040" s="1" t="s">
        <v>747</v>
      </c>
      <c r="Z1040" s="1" t="s">
        <v>835</v>
      </c>
      <c r="AA1040" s="1">
        <f>SEARCH("(",Sheet7!A1040,1)</f>
        <v>12</v>
      </c>
      <c r="AB1040" s="1">
        <f>SEARCH(")",Sheet7!A1040,1)</f>
        <v>15</v>
      </c>
      <c r="AC1040" s="1" t="str">
        <f>MID(Sheet7!A1040,SEARCH("(",Sheet7!A1040,1)+1,SEARCH(")",Sheet7!A1040,1)-SEARCH("(",Sheet7!A1040,1)-1)</f>
        <v>SL</v>
      </c>
      <c r="AD1040" s="1">
        <f>SEARCH(" ",Sheet7!A1040,1)</f>
        <v>3</v>
      </c>
      <c r="AE1040" s="1" t="str">
        <f>LEFT(Sheet7!A1040,SEARCH(" ",Sheet7!A1040,1)-1)</f>
        <v>TM</v>
      </c>
      <c r="AF1040" s="1" t="str">
        <f>MID(Sheet7!A1040,SEARCH(" ",Sheet7!A1040,1)+1,SEARCH("(",Sheet7!A1040,1)-SEARCH(" ",Sheet7!A1040,1)-2)</f>
        <v>Dilshan</v>
      </c>
      <c r="AG1040" s="1">
        <f t="shared" si="190"/>
        <v>7</v>
      </c>
      <c r="AH1040" s="1" t="str">
        <f t="shared" si="191"/>
        <v>DILSHAN</v>
      </c>
      <c r="AI1040" s="1" t="str">
        <f t="shared" si="185"/>
        <v>TM Dilshan belongs to Sri Lanka</v>
      </c>
    </row>
    <row r="1041" spans="1:35" x14ac:dyDescent="0.3">
      <c r="A1041" s="1">
        <v>1040</v>
      </c>
      <c r="B1041" s="2">
        <v>40183</v>
      </c>
      <c r="C1041" t="s">
        <v>393</v>
      </c>
      <c r="D1041" s="1">
        <v>105</v>
      </c>
      <c r="E1041" s="1" t="s">
        <v>430</v>
      </c>
      <c r="F1041" s="1">
        <v>146</v>
      </c>
      <c r="H1041" s="1">
        <v>106</v>
      </c>
      <c r="I1041" s="1">
        <v>11</v>
      </c>
      <c r="J1041" s="1">
        <v>0</v>
      </c>
      <c r="K1041" s="1">
        <v>99.05</v>
      </c>
      <c r="L1041" s="1">
        <v>2</v>
      </c>
      <c r="M1041" s="1" t="s">
        <v>4</v>
      </c>
      <c r="N1041" s="1" t="s">
        <v>19</v>
      </c>
      <c r="O1041" s="1">
        <f t="shared" si="181"/>
        <v>5</v>
      </c>
      <c r="P1041" s="1">
        <f t="shared" si="182"/>
        <v>1</v>
      </c>
      <c r="Q1041" s="1">
        <f t="shared" si="183"/>
        <v>2010</v>
      </c>
      <c r="R1041" s="1">
        <f t="shared" si="184"/>
        <v>3</v>
      </c>
      <c r="S1041" s="1" t="str">
        <f t="shared" si="186"/>
        <v>Slow</v>
      </c>
      <c r="T1041" s="1" t="str">
        <f t="shared" si="187"/>
        <v>Ok</v>
      </c>
      <c r="U1041" s="1" t="b">
        <f t="shared" si="188"/>
        <v>0</v>
      </c>
      <c r="V1041" s="1">
        <f t="shared" si="189"/>
        <v>0</v>
      </c>
      <c r="W1041" s="1" t="str">
        <f>VLOOKUP(K1041,Master!$G$8:$H$12,2,1)</f>
        <v>Slow</v>
      </c>
      <c r="X1041" s="1" t="str">
        <f>HLOOKUP(K1041,Master!$F$3:$J$4,2,1)</f>
        <v>Slow</v>
      </c>
      <c r="Y1041" s="1" t="s">
        <v>801</v>
      </c>
      <c r="Z1041" s="1" t="s">
        <v>835</v>
      </c>
      <c r="AA1041" s="1">
        <f>SEARCH("(",Sheet7!A1041,1)</f>
        <v>16</v>
      </c>
      <c r="AB1041" s="1">
        <f>SEARCH(")",Sheet7!A1041,1)</f>
        <v>19</v>
      </c>
      <c r="AC1041" s="1" t="str">
        <f>MID(Sheet7!A1041,SEARCH("(",Sheet7!A1041,1)+1,SEARCH(")",Sheet7!A1041,1)-SEARCH("(",Sheet7!A1041,1)-1)</f>
        <v>SL</v>
      </c>
      <c r="AD1041" s="1">
        <f>SEARCH(" ",Sheet7!A1041,1)</f>
        <v>3</v>
      </c>
      <c r="AE1041" s="1" t="str">
        <f>LEFT(Sheet7!A1041,SEARCH(" ",Sheet7!A1041,1)-1)</f>
        <v>TT</v>
      </c>
      <c r="AF1041" s="1" t="str">
        <f>MID(Sheet7!A1041,SEARCH(" ",Sheet7!A1041,1)+1,SEARCH("(",Sheet7!A1041,1)-SEARCH(" ",Sheet7!A1041,1)-2)</f>
        <v>Samaraweera</v>
      </c>
      <c r="AG1041" s="1">
        <f t="shared" si="190"/>
        <v>11</v>
      </c>
      <c r="AH1041" s="1" t="str">
        <f t="shared" si="191"/>
        <v>SAMARAWEERA</v>
      </c>
      <c r="AI1041" s="1" t="str">
        <f t="shared" si="185"/>
        <v>TT Samaraweera belongs to Sri Lanka</v>
      </c>
    </row>
    <row r="1042" spans="1:35" x14ac:dyDescent="0.3">
      <c r="A1042" s="1">
        <v>1041</v>
      </c>
      <c r="B1042" s="2">
        <v>40185</v>
      </c>
      <c r="C1042" t="s">
        <v>217</v>
      </c>
      <c r="D1042" s="1">
        <v>101</v>
      </c>
      <c r="E1042" s="1" t="s">
        <v>430</v>
      </c>
      <c r="F1042" s="1">
        <v>167</v>
      </c>
      <c r="H1042" s="1">
        <v>107</v>
      </c>
      <c r="I1042" s="1">
        <v>9</v>
      </c>
      <c r="J1042" s="1">
        <v>0</v>
      </c>
      <c r="K1042" s="1">
        <v>94.39</v>
      </c>
      <c r="L1042" s="1">
        <v>2</v>
      </c>
      <c r="M1042" s="1" t="s">
        <v>47</v>
      </c>
      <c r="N1042" s="1" t="s">
        <v>19</v>
      </c>
      <c r="O1042" s="1">
        <f t="shared" si="181"/>
        <v>7</v>
      </c>
      <c r="P1042" s="1">
        <f t="shared" si="182"/>
        <v>1</v>
      </c>
      <c r="Q1042" s="1">
        <f t="shared" si="183"/>
        <v>2010</v>
      </c>
      <c r="R1042" s="1">
        <f t="shared" si="184"/>
        <v>5</v>
      </c>
      <c r="S1042" s="1" t="str">
        <f t="shared" si="186"/>
        <v>Slow</v>
      </c>
      <c r="T1042" s="1" t="str">
        <f t="shared" si="187"/>
        <v>Ok</v>
      </c>
      <c r="U1042" s="1" t="b">
        <f t="shared" si="188"/>
        <v>0</v>
      </c>
      <c r="V1042" s="1">
        <f t="shared" si="189"/>
        <v>0</v>
      </c>
      <c r="W1042" s="1" t="str">
        <f>VLOOKUP(K1042,Master!$G$8:$H$12,2,1)</f>
        <v>Slow</v>
      </c>
      <c r="X1042" s="1" t="str">
        <f>HLOOKUP(K1042,Master!$F$3:$J$4,2,1)</f>
        <v>Slow</v>
      </c>
      <c r="Y1042" s="1" t="s">
        <v>737</v>
      </c>
      <c r="Z1042" s="1" t="s">
        <v>4</v>
      </c>
      <c r="AA1042" s="1">
        <f>SEARCH("(",Sheet7!A1042,1)</f>
        <v>10</v>
      </c>
      <c r="AB1042" s="1">
        <f>SEARCH(")",Sheet7!A1042,1)</f>
        <v>16</v>
      </c>
      <c r="AC1042" s="1" t="str">
        <f>MID(Sheet7!A1042,SEARCH("(",Sheet7!A1042,1)+1,SEARCH(")",Sheet7!A1042,1)-SEARCH("(",Sheet7!A1042,1)-1)</f>
        <v>India</v>
      </c>
      <c r="AD1042" s="1">
        <f>SEARCH(" ",Sheet7!A1042,1)</f>
        <v>3</v>
      </c>
      <c r="AE1042" s="1" t="str">
        <f>LEFT(Sheet7!A1042,SEARCH(" ",Sheet7!A1042,1)-1)</f>
        <v>MS</v>
      </c>
      <c r="AF1042" s="1" t="str">
        <f>MID(Sheet7!A1042,SEARCH(" ",Sheet7!A1042,1)+1,SEARCH("(",Sheet7!A1042,1)-SEARCH(" ",Sheet7!A1042,1)-2)</f>
        <v>Dhoni</v>
      </c>
      <c r="AG1042" s="1">
        <f t="shared" si="190"/>
        <v>5</v>
      </c>
      <c r="AH1042" s="1" t="str">
        <f t="shared" si="191"/>
        <v>DHONI</v>
      </c>
      <c r="AI1042" s="1" t="e">
        <f t="shared" si="185"/>
        <v>#N/A</v>
      </c>
    </row>
    <row r="1043" spans="1:35" x14ac:dyDescent="0.3">
      <c r="A1043" s="1">
        <v>1042</v>
      </c>
      <c r="B1043" s="2">
        <v>40186</v>
      </c>
      <c r="C1043" t="s">
        <v>268</v>
      </c>
      <c r="D1043" s="1">
        <v>118</v>
      </c>
      <c r="E1043" s="1" t="s">
        <v>430</v>
      </c>
      <c r="F1043" s="1">
        <v>179</v>
      </c>
      <c r="H1043" s="1">
        <v>126</v>
      </c>
      <c r="I1043" s="1">
        <v>18</v>
      </c>
      <c r="J1043" s="1">
        <v>0</v>
      </c>
      <c r="K1043" s="1">
        <v>93.65</v>
      </c>
      <c r="L1043" s="1">
        <v>2</v>
      </c>
      <c r="M1043" s="1" t="s">
        <v>47</v>
      </c>
      <c r="N1043" s="1" t="s">
        <v>19</v>
      </c>
      <c r="O1043" s="1">
        <f t="shared" si="181"/>
        <v>8</v>
      </c>
      <c r="P1043" s="1">
        <f t="shared" si="182"/>
        <v>1</v>
      </c>
      <c r="Q1043" s="1">
        <f t="shared" si="183"/>
        <v>2010</v>
      </c>
      <c r="R1043" s="1">
        <f t="shared" si="184"/>
        <v>6</v>
      </c>
      <c r="S1043" s="1" t="str">
        <f t="shared" si="186"/>
        <v>Slow</v>
      </c>
      <c r="T1043" s="1" t="str">
        <f t="shared" si="187"/>
        <v>Ok</v>
      </c>
      <c r="U1043" s="1" t="b">
        <f t="shared" si="188"/>
        <v>0</v>
      </c>
      <c r="V1043" s="1">
        <f t="shared" si="189"/>
        <v>0</v>
      </c>
      <c r="W1043" s="1" t="str">
        <f>VLOOKUP(K1043,Master!$G$8:$H$12,2,1)</f>
        <v>Slow</v>
      </c>
      <c r="X1043" s="1" t="str">
        <f>HLOOKUP(K1043,Master!$F$3:$J$4,2,1)</f>
        <v>Slow</v>
      </c>
      <c r="Y1043" s="1" t="s">
        <v>740</v>
      </c>
      <c r="Z1043" s="1" t="s">
        <v>835</v>
      </c>
      <c r="AA1043" s="1">
        <f>SEARCH("(",Sheet7!A1043,1)</f>
        <v>13</v>
      </c>
      <c r="AB1043" s="1">
        <f>SEARCH(")",Sheet7!A1043,1)</f>
        <v>16</v>
      </c>
      <c r="AC1043" s="1" t="str">
        <f>MID(Sheet7!A1043,SEARCH("(",Sheet7!A1043,1)+1,SEARCH(")",Sheet7!A1043,1)-SEARCH("(",Sheet7!A1043,1)-1)</f>
        <v>SL</v>
      </c>
      <c r="AD1043" s="1">
        <f>SEARCH(" ",Sheet7!A1043,1)</f>
        <v>3</v>
      </c>
      <c r="AE1043" s="1" t="str">
        <f>LEFT(Sheet7!A1043,SEARCH(" ",Sheet7!A1043,1)-1)</f>
        <v>WU</v>
      </c>
      <c r="AF1043" s="1" t="str">
        <f>MID(Sheet7!A1043,SEARCH(" ",Sheet7!A1043,1)+1,SEARCH("(",Sheet7!A1043,1)-SEARCH(" ",Sheet7!A1043,1)-2)</f>
        <v>Tharanga</v>
      </c>
      <c r="AG1043" s="1">
        <f t="shared" si="190"/>
        <v>8</v>
      </c>
      <c r="AH1043" s="1" t="str">
        <f t="shared" si="191"/>
        <v>THARANGA</v>
      </c>
      <c r="AI1043" s="1" t="str">
        <f t="shared" si="185"/>
        <v>WU Tharanga belongs to Sri Lanka</v>
      </c>
    </row>
    <row r="1044" spans="1:35" x14ac:dyDescent="0.3">
      <c r="A1044" s="1">
        <v>1043</v>
      </c>
      <c r="B1044" s="2">
        <v>40186</v>
      </c>
      <c r="C1044" t="s">
        <v>244</v>
      </c>
      <c r="D1044" s="1">
        <v>108</v>
      </c>
      <c r="E1044" s="1" t="s">
        <v>432</v>
      </c>
      <c r="F1044" s="1">
        <v>159</v>
      </c>
      <c r="H1044" s="1">
        <v>117</v>
      </c>
      <c r="I1044" s="1">
        <v>13</v>
      </c>
      <c r="J1044" s="1">
        <v>0</v>
      </c>
      <c r="K1044" s="1">
        <v>92.3</v>
      </c>
      <c r="L1044" s="1">
        <v>2</v>
      </c>
      <c r="M1044" s="1" t="s">
        <v>47</v>
      </c>
      <c r="N1044" s="1" t="s">
        <v>19</v>
      </c>
      <c r="O1044" s="1">
        <f t="shared" si="181"/>
        <v>8</v>
      </c>
      <c r="P1044" s="1">
        <f t="shared" si="182"/>
        <v>1</v>
      </c>
      <c r="Q1044" s="1">
        <f t="shared" si="183"/>
        <v>2010</v>
      </c>
      <c r="R1044" s="1">
        <f t="shared" si="184"/>
        <v>6</v>
      </c>
      <c r="S1044" s="1" t="str">
        <f t="shared" si="186"/>
        <v>Slow</v>
      </c>
      <c r="T1044" s="1" t="str">
        <f t="shared" si="187"/>
        <v>Ok</v>
      </c>
      <c r="U1044" s="1" t="b">
        <f t="shared" si="188"/>
        <v>0</v>
      </c>
      <c r="V1044" s="1">
        <f t="shared" si="189"/>
        <v>0</v>
      </c>
      <c r="W1044" s="1" t="str">
        <f>VLOOKUP(K1044,Master!$G$8:$H$12,2,1)</f>
        <v>Slow</v>
      </c>
      <c r="X1044" s="1" t="str">
        <f>HLOOKUP(K1044,Master!$F$3:$J$4,2,1)</f>
        <v>Slow</v>
      </c>
      <c r="Y1044" s="1" t="s">
        <v>680</v>
      </c>
      <c r="Z1044" s="1" t="s">
        <v>835</v>
      </c>
      <c r="AA1044" s="1">
        <f>SEARCH("(",Sheet7!A1044,1)</f>
        <v>18</v>
      </c>
      <c r="AB1044" s="1">
        <f>SEARCH(")",Sheet7!A1044,1)</f>
        <v>21</v>
      </c>
      <c r="AC1044" s="1" t="str">
        <f>MID(Sheet7!A1044,SEARCH("(",Sheet7!A1044,1)+1,SEARCH(")",Sheet7!A1044,1)-SEARCH("(",Sheet7!A1044,1)-1)</f>
        <v>SL</v>
      </c>
      <c r="AD1044" s="1">
        <f>SEARCH(" ",Sheet7!A1044,1)</f>
        <v>5</v>
      </c>
      <c r="AE1044" s="1" t="str">
        <f>LEFT(Sheet7!A1044,SEARCH(" ",Sheet7!A1044,1)-1)</f>
        <v>DPMD</v>
      </c>
      <c r="AF1044" s="1" t="str">
        <f>MID(Sheet7!A1044,SEARCH(" ",Sheet7!A1044,1)+1,SEARCH("(",Sheet7!A1044,1)-SEARCH(" ",Sheet7!A1044,1)-2)</f>
        <v>Jayawardene</v>
      </c>
      <c r="AG1044" s="1">
        <f t="shared" si="190"/>
        <v>11</v>
      </c>
      <c r="AH1044" s="1" t="str">
        <f t="shared" si="191"/>
        <v>JAYAWARDENE</v>
      </c>
      <c r="AI1044" s="1" t="str">
        <f t="shared" si="185"/>
        <v>DPMD Jayawardene belongs to Sri Lanka</v>
      </c>
    </row>
    <row r="1045" spans="1:35" x14ac:dyDescent="0.3">
      <c r="A1045" s="1">
        <v>1044</v>
      </c>
      <c r="B1045" s="2">
        <v>40189</v>
      </c>
      <c r="C1045" t="s">
        <v>148</v>
      </c>
      <c r="D1045" s="1">
        <v>102</v>
      </c>
      <c r="E1045" s="1" t="s">
        <v>430</v>
      </c>
      <c r="F1045" s="1">
        <v>128</v>
      </c>
      <c r="H1045" s="1">
        <v>95</v>
      </c>
      <c r="I1045" s="1">
        <v>11</v>
      </c>
      <c r="J1045" s="1">
        <v>0</v>
      </c>
      <c r="K1045" s="1">
        <v>107.36</v>
      </c>
      <c r="L1045" s="1">
        <v>2</v>
      </c>
      <c r="M1045" s="1" t="s">
        <v>47</v>
      </c>
      <c r="N1045" s="1" t="s">
        <v>19</v>
      </c>
      <c r="O1045" s="1">
        <f t="shared" si="181"/>
        <v>11</v>
      </c>
      <c r="P1045" s="1">
        <f t="shared" si="182"/>
        <v>1</v>
      </c>
      <c r="Q1045" s="1">
        <f t="shared" si="183"/>
        <v>2010</v>
      </c>
      <c r="R1045" s="1">
        <f t="shared" si="184"/>
        <v>2</v>
      </c>
      <c r="S1045" s="1" t="str">
        <f t="shared" si="186"/>
        <v>Ok</v>
      </c>
      <c r="T1045" s="1" t="str">
        <f t="shared" si="187"/>
        <v>Ok</v>
      </c>
      <c r="U1045" s="1" t="b">
        <f t="shared" si="188"/>
        <v>0</v>
      </c>
      <c r="V1045" s="1">
        <f t="shared" si="189"/>
        <v>0</v>
      </c>
      <c r="W1045" s="1" t="str">
        <f>VLOOKUP(K1045,Master!$G$8:$H$12,2,1)</f>
        <v>Ok</v>
      </c>
      <c r="X1045" s="1" t="str">
        <f>HLOOKUP(K1045,Master!$F$3:$J$4,2,1)</f>
        <v>Ok</v>
      </c>
      <c r="Y1045" s="1" t="s">
        <v>807</v>
      </c>
      <c r="Z1045" s="1" t="s">
        <v>4</v>
      </c>
      <c r="AA1045" s="1">
        <f>SEARCH("(",Sheet7!A1045,1)</f>
        <v>9</v>
      </c>
      <c r="AB1045" s="1">
        <f>SEARCH(")",Sheet7!A1045,1)</f>
        <v>15</v>
      </c>
      <c r="AC1045" s="1" t="str">
        <f>MID(Sheet7!A1045,SEARCH("(",Sheet7!A1045,1)+1,SEARCH(")",Sheet7!A1045,1)-SEARCH("(",Sheet7!A1045,1)-1)</f>
        <v>India</v>
      </c>
      <c r="AD1045" s="1">
        <f>SEARCH(" ",Sheet7!A1045,1)</f>
        <v>2</v>
      </c>
      <c r="AE1045" s="1" t="str">
        <f>LEFT(Sheet7!A1045,SEARCH(" ",Sheet7!A1045,1)-1)</f>
        <v>V</v>
      </c>
      <c r="AF1045" s="1" t="str">
        <f>MID(Sheet7!A1045,SEARCH(" ",Sheet7!A1045,1)+1,SEARCH("(",Sheet7!A1045,1)-SEARCH(" ",Sheet7!A1045,1)-2)</f>
        <v>Kohli</v>
      </c>
      <c r="AG1045" s="1">
        <f t="shared" si="190"/>
        <v>5</v>
      </c>
      <c r="AH1045" s="1" t="str">
        <f t="shared" si="191"/>
        <v>KOHLI</v>
      </c>
      <c r="AI1045" s="1" t="e">
        <f t="shared" si="185"/>
        <v>#N/A</v>
      </c>
    </row>
    <row r="1046" spans="1:35" x14ac:dyDescent="0.3">
      <c r="A1046" s="1">
        <v>1045</v>
      </c>
      <c r="B1046" s="2">
        <v>40191</v>
      </c>
      <c r="C1046" t="s">
        <v>135</v>
      </c>
      <c r="D1046" s="1">
        <v>106</v>
      </c>
      <c r="E1046" s="1" t="s">
        <v>432</v>
      </c>
      <c r="F1046" s="1">
        <v>152</v>
      </c>
      <c r="H1046" s="1">
        <v>115</v>
      </c>
      <c r="I1046" s="1">
        <v>10</v>
      </c>
      <c r="J1046" s="1">
        <v>1</v>
      </c>
      <c r="K1046" s="1">
        <v>92.17</v>
      </c>
      <c r="L1046" s="1">
        <v>1</v>
      </c>
      <c r="M1046" s="1" t="s">
        <v>13</v>
      </c>
      <c r="N1046" s="1" t="s">
        <v>19</v>
      </c>
      <c r="O1046" s="1">
        <f t="shared" si="181"/>
        <v>13</v>
      </c>
      <c r="P1046" s="1">
        <f t="shared" si="182"/>
        <v>1</v>
      </c>
      <c r="Q1046" s="1">
        <f t="shared" si="183"/>
        <v>2010</v>
      </c>
      <c r="R1046" s="1">
        <f t="shared" si="184"/>
        <v>4</v>
      </c>
      <c r="S1046" s="1" t="str">
        <f t="shared" si="186"/>
        <v>Slow</v>
      </c>
      <c r="T1046" s="1" t="str">
        <f t="shared" si="187"/>
        <v>Ok</v>
      </c>
      <c r="U1046" s="1" t="b">
        <f t="shared" si="188"/>
        <v>0</v>
      </c>
      <c r="V1046" s="1">
        <f t="shared" si="189"/>
        <v>0</v>
      </c>
      <c r="W1046" s="1" t="str">
        <f>VLOOKUP(K1046,Master!$G$8:$H$12,2,1)</f>
        <v>Slow</v>
      </c>
      <c r="X1046" s="1" t="str">
        <f>HLOOKUP(K1046,Master!$F$3:$J$4,2,1)</f>
        <v>Slow</v>
      </c>
      <c r="Y1046" s="1" t="s">
        <v>779</v>
      </c>
      <c r="Z1046" s="1" t="s">
        <v>4</v>
      </c>
      <c r="AA1046" s="1">
        <f>SEARCH("(",Sheet7!A1046,1)</f>
        <v>10</v>
      </c>
      <c r="AB1046" s="1">
        <f>SEARCH(")",Sheet7!A1046,1)</f>
        <v>16</v>
      </c>
      <c r="AC1046" s="1" t="str">
        <f>MID(Sheet7!A1046,SEARCH("(",Sheet7!A1046,1)+1,SEARCH(")",Sheet7!A1046,1)-SEARCH("(",Sheet7!A1046,1)-1)</f>
        <v>India</v>
      </c>
      <c r="AD1046" s="1">
        <f>SEARCH(" ",Sheet7!A1046,1)</f>
        <v>3</v>
      </c>
      <c r="AE1046" s="1" t="str">
        <f>LEFT(Sheet7!A1046,SEARCH(" ",Sheet7!A1046,1)-1)</f>
        <v>SK</v>
      </c>
      <c r="AF1046" s="1" t="str">
        <f>MID(Sheet7!A1046,SEARCH(" ",Sheet7!A1046,1)+1,SEARCH("(",Sheet7!A1046,1)-SEARCH(" ",Sheet7!A1046,1)-2)</f>
        <v>Raina</v>
      </c>
      <c r="AG1046" s="1">
        <f t="shared" si="190"/>
        <v>5</v>
      </c>
      <c r="AH1046" s="1" t="str">
        <f t="shared" si="191"/>
        <v>RAINA</v>
      </c>
      <c r="AI1046" s="1" t="e">
        <f t="shared" si="185"/>
        <v>#N/A</v>
      </c>
    </row>
    <row r="1047" spans="1:35" x14ac:dyDescent="0.3">
      <c r="A1047" s="1">
        <v>1046</v>
      </c>
      <c r="B1047" s="2">
        <v>40200</v>
      </c>
      <c r="C1047" t="s">
        <v>174</v>
      </c>
      <c r="D1047" s="1">
        <v>105</v>
      </c>
      <c r="E1047" s="1" t="s">
        <v>432</v>
      </c>
      <c r="F1047" s="1">
        <v>114</v>
      </c>
      <c r="H1047" s="1">
        <v>88</v>
      </c>
      <c r="I1047" s="1">
        <v>8</v>
      </c>
      <c r="J1047" s="1">
        <v>4</v>
      </c>
      <c r="K1047" s="1">
        <v>119.31</v>
      </c>
      <c r="L1047" s="1">
        <v>2</v>
      </c>
      <c r="M1047" s="1" t="s">
        <v>9</v>
      </c>
      <c r="N1047" s="1" t="s">
        <v>40</v>
      </c>
      <c r="O1047" s="1">
        <f t="shared" si="181"/>
        <v>22</v>
      </c>
      <c r="P1047" s="1">
        <f t="shared" si="182"/>
        <v>1</v>
      </c>
      <c r="Q1047" s="1">
        <f t="shared" si="183"/>
        <v>2010</v>
      </c>
      <c r="R1047" s="1">
        <f t="shared" si="184"/>
        <v>6</v>
      </c>
      <c r="S1047" s="1" t="str">
        <f t="shared" si="186"/>
        <v>Ok</v>
      </c>
      <c r="T1047" s="1" t="str">
        <f t="shared" si="187"/>
        <v>Ok</v>
      </c>
      <c r="U1047" s="1" t="b">
        <f t="shared" si="188"/>
        <v>0</v>
      </c>
      <c r="V1047" s="1">
        <f t="shared" si="189"/>
        <v>0</v>
      </c>
      <c r="W1047" s="1" t="str">
        <f>VLOOKUP(K1047,Master!$G$8:$H$12,2,1)</f>
        <v>Ok</v>
      </c>
      <c r="X1047" s="1" t="str">
        <f>HLOOKUP(K1047,Master!$F$3:$J$4,2,1)</f>
        <v>Ok</v>
      </c>
      <c r="Y1047" s="1" t="s">
        <v>802</v>
      </c>
      <c r="Z1047" s="1" t="s">
        <v>834</v>
      </c>
      <c r="AA1047" s="1">
        <f>SEARCH("(",Sheet7!A1047,1)</f>
        <v>10</v>
      </c>
      <c r="AB1047" s="1">
        <f>SEARCH(")",Sheet7!A1047,1)</f>
        <v>14</v>
      </c>
      <c r="AC1047" s="1" t="str">
        <f>MID(Sheet7!A1047,SEARCH("(",Sheet7!A1047,1)+1,SEARCH(")",Sheet7!A1047,1)-SEARCH("(",Sheet7!A1047,1)-1)</f>
        <v>Aus</v>
      </c>
      <c r="AD1047" s="1">
        <f>SEARCH(" ",Sheet7!A1047,1)</f>
        <v>3</v>
      </c>
      <c r="AE1047" s="1" t="str">
        <f>LEFT(Sheet7!A1047,SEARCH(" ",Sheet7!A1047,1)-1)</f>
        <v>CL</v>
      </c>
      <c r="AF1047" s="1" t="str">
        <f>MID(Sheet7!A1047,SEARCH(" ",Sheet7!A1047,1)+1,SEARCH("(",Sheet7!A1047,1)-SEARCH(" ",Sheet7!A1047,1)-2)</f>
        <v>White</v>
      </c>
      <c r="AG1047" s="1">
        <f t="shared" si="190"/>
        <v>5</v>
      </c>
      <c r="AH1047" s="1" t="str">
        <f t="shared" si="191"/>
        <v>WHITE</v>
      </c>
      <c r="AI1047" s="1" t="str">
        <f t="shared" si="185"/>
        <v>CL White belongs to Australia</v>
      </c>
    </row>
    <row r="1048" spans="1:35" x14ac:dyDescent="0.3">
      <c r="A1048" s="1">
        <v>1047</v>
      </c>
      <c r="B1048" s="2">
        <v>40220</v>
      </c>
      <c r="C1048" t="s">
        <v>416</v>
      </c>
      <c r="D1048" s="1">
        <v>101</v>
      </c>
      <c r="E1048" s="1" t="s">
        <v>432</v>
      </c>
      <c r="F1048" s="1">
        <v>200</v>
      </c>
      <c r="H1048" s="1">
        <v>138</v>
      </c>
      <c r="I1048" s="1">
        <v>11</v>
      </c>
      <c r="J1048" s="1">
        <v>0</v>
      </c>
      <c r="K1048" s="1">
        <v>73.180000000000007</v>
      </c>
      <c r="L1048" s="1">
        <v>1</v>
      </c>
      <c r="M1048" s="1" t="s">
        <v>31</v>
      </c>
      <c r="N1048" s="1" t="s">
        <v>36</v>
      </c>
      <c r="O1048" s="1">
        <f t="shared" si="181"/>
        <v>11</v>
      </c>
      <c r="P1048" s="1">
        <f t="shared" si="182"/>
        <v>2</v>
      </c>
      <c r="Q1048" s="1">
        <f t="shared" si="183"/>
        <v>2010</v>
      </c>
      <c r="R1048" s="1">
        <f t="shared" si="184"/>
        <v>5</v>
      </c>
      <c r="S1048" s="1" t="str">
        <f t="shared" si="186"/>
        <v>Slow</v>
      </c>
      <c r="T1048" s="1" t="str">
        <f t="shared" si="187"/>
        <v>Ok</v>
      </c>
      <c r="U1048" s="1" t="b">
        <f t="shared" si="188"/>
        <v>0</v>
      </c>
      <c r="V1048" s="1">
        <f t="shared" si="189"/>
        <v>0</v>
      </c>
      <c r="W1048" s="1" t="str">
        <f>VLOOKUP(K1048,Master!$G$8:$H$12,2,1)</f>
        <v>Slow</v>
      </c>
      <c r="X1048" s="1" t="str">
        <f>HLOOKUP(K1048,Master!$F$3:$J$4,2,1)</f>
        <v>Slow</v>
      </c>
      <c r="Y1048" s="1" t="s">
        <v>808</v>
      </c>
      <c r="Z1048" s="1" t="s">
        <v>838</v>
      </c>
      <c r="AA1048" s="1">
        <f>SEARCH("(",Sheet7!A1048,1)</f>
        <v>13</v>
      </c>
      <c r="AB1048" s="1">
        <f>SEARCH(")",Sheet7!A1048,1)</f>
        <v>17</v>
      </c>
      <c r="AC1048" s="1" t="str">
        <f>MID(Sheet7!A1048,SEARCH("(",Sheet7!A1048,1)+1,SEARCH(")",Sheet7!A1048,1)-SEARCH("(",Sheet7!A1048,1)-1)</f>
        <v>Ban</v>
      </c>
      <c r="AD1048" s="1">
        <f>SEARCH(" ",Sheet7!A1048,1)</f>
        <v>6</v>
      </c>
      <c r="AE1048" s="1" t="str">
        <f>LEFT(Sheet7!A1048,SEARCH(" ",Sheet7!A1048,1)-1)</f>
        <v>Imrul</v>
      </c>
      <c r="AF1048" s="1" t="str">
        <f>MID(Sheet7!A1048,SEARCH(" ",Sheet7!A1048,1)+1,SEARCH("(",Sheet7!A1048,1)-SEARCH(" ",Sheet7!A1048,1)-2)</f>
        <v>Kayes</v>
      </c>
      <c r="AG1048" s="1">
        <f t="shared" si="190"/>
        <v>5</v>
      </c>
      <c r="AH1048" s="1" t="str">
        <f t="shared" si="191"/>
        <v>KAYES</v>
      </c>
      <c r="AI1048" s="1" t="e">
        <f t="shared" si="185"/>
        <v>#N/A</v>
      </c>
    </row>
    <row r="1049" spans="1:35" x14ac:dyDescent="0.3">
      <c r="A1049" s="1">
        <v>1048</v>
      </c>
      <c r="B1049" s="2">
        <v>40223</v>
      </c>
      <c r="C1049" t="s">
        <v>225</v>
      </c>
      <c r="D1049" s="1">
        <v>106</v>
      </c>
      <c r="E1049" s="1" t="s">
        <v>432</v>
      </c>
      <c r="F1049" s="1">
        <v>148</v>
      </c>
      <c r="H1049" s="1">
        <v>112</v>
      </c>
      <c r="I1049" s="1">
        <v>6</v>
      </c>
      <c r="J1049" s="1">
        <v>2</v>
      </c>
      <c r="K1049" s="1">
        <v>94.64</v>
      </c>
      <c r="L1049" s="1">
        <v>1</v>
      </c>
      <c r="M1049" s="1" t="s">
        <v>11</v>
      </c>
      <c r="N1049" s="1" t="s">
        <v>40</v>
      </c>
      <c r="O1049" s="1">
        <f t="shared" si="181"/>
        <v>14</v>
      </c>
      <c r="P1049" s="1">
        <f t="shared" si="182"/>
        <v>2</v>
      </c>
      <c r="Q1049" s="1">
        <f t="shared" si="183"/>
        <v>2010</v>
      </c>
      <c r="R1049" s="1">
        <f t="shared" si="184"/>
        <v>1</v>
      </c>
      <c r="S1049" s="1" t="str">
        <f t="shared" si="186"/>
        <v>Slow</v>
      </c>
      <c r="T1049" s="1" t="str">
        <f t="shared" si="187"/>
        <v>Ok</v>
      </c>
      <c r="U1049" s="1" t="b">
        <f t="shared" si="188"/>
        <v>0</v>
      </c>
      <c r="V1049" s="1">
        <f t="shared" si="189"/>
        <v>0</v>
      </c>
      <c r="W1049" s="1" t="str">
        <f>VLOOKUP(K1049,Master!$G$8:$H$12,2,1)</f>
        <v>Slow</v>
      </c>
      <c r="X1049" s="1" t="str">
        <f>HLOOKUP(K1049,Master!$F$3:$J$4,2,1)</f>
        <v>Slow</v>
      </c>
      <c r="Y1049" s="1" t="s">
        <v>650</v>
      </c>
      <c r="Z1049" s="1" t="s">
        <v>834</v>
      </c>
      <c r="AA1049" s="1">
        <f>SEARCH("(",Sheet7!A1049,1)</f>
        <v>12</v>
      </c>
      <c r="AB1049" s="1">
        <f>SEARCH(")",Sheet7!A1049,1)</f>
        <v>16</v>
      </c>
      <c r="AC1049" s="1" t="str">
        <f>MID(Sheet7!A1049,SEARCH("(",Sheet7!A1049,1)+1,SEARCH(")",Sheet7!A1049,1)-SEARCH("(",Sheet7!A1049,1)-1)</f>
        <v>Aus</v>
      </c>
      <c r="AD1049" s="1">
        <f>SEARCH(" ",Sheet7!A1049,1)</f>
        <v>3</v>
      </c>
      <c r="AE1049" s="1" t="str">
        <f>LEFT(Sheet7!A1049,SEARCH(" ",Sheet7!A1049,1)-1)</f>
        <v>RT</v>
      </c>
      <c r="AF1049" s="1" t="str">
        <f>MID(Sheet7!A1049,SEARCH(" ",Sheet7!A1049,1)+1,SEARCH("(",Sheet7!A1049,1)-SEARCH(" ",Sheet7!A1049,1)-2)</f>
        <v>Ponting</v>
      </c>
      <c r="AG1049" s="1">
        <f t="shared" si="190"/>
        <v>7</v>
      </c>
      <c r="AH1049" s="1" t="str">
        <f t="shared" si="191"/>
        <v>PONTING</v>
      </c>
      <c r="AI1049" s="1" t="str">
        <f t="shared" si="185"/>
        <v>RT Ponting belongs to Australia</v>
      </c>
    </row>
    <row r="1050" spans="1:35" x14ac:dyDescent="0.3">
      <c r="A1050" s="1">
        <v>1049</v>
      </c>
      <c r="B1050" s="2">
        <v>40225</v>
      </c>
      <c r="C1050" t="s">
        <v>316</v>
      </c>
      <c r="D1050" s="1">
        <v>118</v>
      </c>
      <c r="E1050" s="1" t="s">
        <v>432</v>
      </c>
      <c r="F1050" s="1" t="s">
        <v>214</v>
      </c>
      <c r="H1050" s="1">
        <v>121</v>
      </c>
      <c r="I1050" s="1">
        <v>11</v>
      </c>
      <c r="J1050" s="1">
        <v>2</v>
      </c>
      <c r="K1050" s="1">
        <v>97.52</v>
      </c>
      <c r="L1050" s="1">
        <v>1</v>
      </c>
      <c r="M1050" s="1" t="s">
        <v>435</v>
      </c>
      <c r="N1050" s="1" t="s">
        <v>14</v>
      </c>
      <c r="O1050" s="1">
        <f t="shared" si="181"/>
        <v>16</v>
      </c>
      <c r="P1050" s="1">
        <f t="shared" si="182"/>
        <v>2</v>
      </c>
      <c r="Q1050" s="1">
        <f t="shared" si="183"/>
        <v>2010</v>
      </c>
      <c r="R1050" s="1">
        <f t="shared" si="184"/>
        <v>3</v>
      </c>
      <c r="S1050" s="1" t="str">
        <f t="shared" si="186"/>
        <v>Slow</v>
      </c>
      <c r="T1050" s="1" t="str">
        <f t="shared" si="187"/>
        <v>Ok</v>
      </c>
      <c r="U1050" s="1" t="b">
        <f t="shared" si="188"/>
        <v>0</v>
      </c>
      <c r="V1050" s="1">
        <f t="shared" si="189"/>
        <v>0</v>
      </c>
      <c r="W1050" s="1" t="str">
        <f>VLOOKUP(K1050,Master!$G$8:$H$12,2,1)</f>
        <v>Slow</v>
      </c>
      <c r="X1050" s="1" t="str">
        <f>HLOOKUP(K1050,Master!$F$3:$J$4,2,1)</f>
        <v>Slow</v>
      </c>
      <c r="Y1050" s="1" t="s">
        <v>800</v>
      </c>
      <c r="Z1050" s="1" t="s">
        <v>847</v>
      </c>
      <c r="AA1050" s="1">
        <f>SEARCH("(",Sheet7!A1050,1)</f>
        <v>18</v>
      </c>
      <c r="AB1050" s="1">
        <f>SEARCH(")",Sheet7!A1050,1)</f>
        <v>23</v>
      </c>
      <c r="AC1050" s="1" t="str">
        <f>MID(Sheet7!A1050,SEARCH("(",Sheet7!A1050,1)+1,SEARCH(")",Sheet7!A1050,1)-SEARCH("(",Sheet7!A1050,1)-1)</f>
        <v>Afgh</v>
      </c>
      <c r="AD1050" s="1">
        <f>SEARCH(" ",Sheet7!A1050,1)</f>
        <v>9</v>
      </c>
      <c r="AE1050" s="1" t="str">
        <f>LEFT(Sheet7!A1050,SEARCH(" ",Sheet7!A1050,1)-1)</f>
        <v>Mohammad</v>
      </c>
      <c r="AF1050" s="1" t="str">
        <f>MID(Sheet7!A1050,SEARCH(" ",Sheet7!A1050,1)+1,SEARCH("(",Sheet7!A1050,1)-SEARCH(" ",Sheet7!A1050,1)-2)</f>
        <v>Shahzad</v>
      </c>
      <c r="AG1050" s="1">
        <f t="shared" si="190"/>
        <v>7</v>
      </c>
      <c r="AH1050" s="1" t="str">
        <f t="shared" si="191"/>
        <v>SHAHZAD</v>
      </c>
      <c r="AI1050" s="1" t="e">
        <f t="shared" si="185"/>
        <v>#N/A</v>
      </c>
    </row>
    <row r="1051" spans="1:35" x14ac:dyDescent="0.3">
      <c r="A1051" s="1">
        <v>1050</v>
      </c>
      <c r="B1051" s="2">
        <v>40225</v>
      </c>
      <c r="C1051" t="s">
        <v>342</v>
      </c>
      <c r="D1051" s="1">
        <v>114</v>
      </c>
      <c r="E1051" s="1" t="s">
        <v>432</v>
      </c>
      <c r="F1051" s="1" t="s">
        <v>214</v>
      </c>
      <c r="H1051" s="1">
        <v>127</v>
      </c>
      <c r="I1051" s="1">
        <v>10</v>
      </c>
      <c r="J1051" s="1">
        <v>2</v>
      </c>
      <c r="K1051" s="1">
        <v>89.76</v>
      </c>
      <c r="L1051" s="1">
        <v>1</v>
      </c>
      <c r="M1051" s="1" t="s">
        <v>435</v>
      </c>
      <c r="N1051" s="1" t="s">
        <v>14</v>
      </c>
      <c r="O1051" s="1">
        <f t="shared" si="181"/>
        <v>16</v>
      </c>
      <c r="P1051" s="1">
        <f t="shared" si="182"/>
        <v>2</v>
      </c>
      <c r="Q1051" s="1">
        <f t="shared" si="183"/>
        <v>2010</v>
      </c>
      <c r="R1051" s="1">
        <f t="shared" si="184"/>
        <v>3</v>
      </c>
      <c r="S1051" s="1" t="str">
        <f t="shared" si="186"/>
        <v>Slow</v>
      </c>
      <c r="T1051" s="1" t="str">
        <f t="shared" si="187"/>
        <v>Ok</v>
      </c>
      <c r="U1051" s="1" t="b">
        <f t="shared" si="188"/>
        <v>0</v>
      </c>
      <c r="V1051" s="1">
        <f t="shared" si="189"/>
        <v>0</v>
      </c>
      <c r="W1051" s="1" t="str">
        <f>VLOOKUP(K1051,Master!$G$8:$H$12,2,1)</f>
        <v>Slow</v>
      </c>
      <c r="X1051" s="1" t="str">
        <f>HLOOKUP(K1051,Master!$F$3:$J$4,2,1)</f>
        <v>Slow</v>
      </c>
      <c r="Y1051" s="1" t="s">
        <v>809</v>
      </c>
      <c r="Z1051" s="1" t="s">
        <v>847</v>
      </c>
      <c r="AA1051" s="1">
        <f>SEARCH("(",Sheet7!A1051,1)</f>
        <v>17</v>
      </c>
      <c r="AB1051" s="1">
        <f>SEARCH(")",Sheet7!A1051,1)</f>
        <v>22</v>
      </c>
      <c r="AC1051" s="1" t="str">
        <f>MID(Sheet7!A1051,SEARCH("(",Sheet7!A1051,1)+1,SEARCH(")",Sheet7!A1051,1)-SEARCH("(",Sheet7!A1051,1)-1)</f>
        <v>Afgh</v>
      </c>
      <c r="AD1051" s="1">
        <f>SEARCH(" ",Sheet7!A1051,1)</f>
        <v>5</v>
      </c>
      <c r="AE1051" s="1" t="str">
        <f>LEFT(Sheet7!A1051,SEARCH(" ",Sheet7!A1051,1)-1)</f>
        <v>Noor</v>
      </c>
      <c r="AF1051" s="1" t="str">
        <f>MID(Sheet7!A1051,SEARCH(" ",Sheet7!A1051,1)+1,SEARCH("(",Sheet7!A1051,1)-SEARCH(" ",Sheet7!A1051,1)-2)</f>
        <v>Ali Zadran</v>
      </c>
      <c r="AG1051" s="1">
        <f t="shared" si="190"/>
        <v>10</v>
      </c>
      <c r="AH1051" s="1" t="str">
        <f t="shared" si="191"/>
        <v>ALI ZADRAN</v>
      </c>
      <c r="AI1051" s="1" t="e">
        <f t="shared" si="185"/>
        <v>#N/A</v>
      </c>
    </row>
    <row r="1052" spans="1:35" x14ac:dyDescent="0.3">
      <c r="A1052" s="1">
        <v>1051</v>
      </c>
      <c r="B1052" s="2">
        <v>40225</v>
      </c>
      <c r="C1052" t="s">
        <v>311</v>
      </c>
      <c r="D1052" s="1">
        <v>109</v>
      </c>
      <c r="E1052" s="1" t="s">
        <v>430</v>
      </c>
      <c r="F1052" s="1" t="s">
        <v>214</v>
      </c>
      <c r="H1052" s="1">
        <v>121</v>
      </c>
      <c r="I1052" s="1">
        <v>10</v>
      </c>
      <c r="J1052" s="1">
        <v>4</v>
      </c>
      <c r="K1052" s="1">
        <v>90.08</v>
      </c>
      <c r="L1052" s="1">
        <v>1</v>
      </c>
      <c r="M1052" s="1" t="s">
        <v>434</v>
      </c>
      <c r="N1052" s="1" t="s">
        <v>199</v>
      </c>
      <c r="O1052" s="1">
        <f t="shared" si="181"/>
        <v>16</v>
      </c>
      <c r="P1052" s="1">
        <f t="shared" si="182"/>
        <v>2</v>
      </c>
      <c r="Q1052" s="1">
        <f t="shared" si="183"/>
        <v>2010</v>
      </c>
      <c r="R1052" s="1">
        <f t="shared" si="184"/>
        <v>3</v>
      </c>
      <c r="S1052" s="1" t="str">
        <f t="shared" si="186"/>
        <v>Slow</v>
      </c>
      <c r="T1052" s="1" t="str">
        <f t="shared" si="187"/>
        <v>Ok</v>
      </c>
      <c r="U1052" s="1" t="b">
        <f t="shared" si="188"/>
        <v>0</v>
      </c>
      <c r="V1052" s="1">
        <f t="shared" si="189"/>
        <v>0</v>
      </c>
      <c r="W1052" s="1" t="str">
        <f>VLOOKUP(K1052,Master!$G$8:$H$12,2,1)</f>
        <v>Slow</v>
      </c>
      <c r="X1052" s="1" t="str">
        <f>HLOOKUP(K1052,Master!$F$3:$J$4,2,1)</f>
        <v>Slow</v>
      </c>
      <c r="Y1052" s="1" t="s">
        <v>765</v>
      </c>
      <c r="Z1052" s="1" t="s">
        <v>840</v>
      </c>
      <c r="AA1052" s="1">
        <f>SEARCH("(",Sheet7!A1052,1)</f>
        <v>18</v>
      </c>
      <c r="AB1052" s="1">
        <f>SEARCH(")",Sheet7!A1052,1)</f>
        <v>23</v>
      </c>
      <c r="AC1052" s="1" t="str">
        <f>MID(Sheet7!A1052,SEARCH("(",Sheet7!A1052,1)+1,SEARCH(")",Sheet7!A1052,1)-SEARCH("(",Sheet7!A1052,1)-1)</f>
        <v>Neth</v>
      </c>
      <c r="AD1052" s="1">
        <f>SEARCH(" ",Sheet7!A1052,1)</f>
        <v>3</v>
      </c>
      <c r="AE1052" s="1" t="str">
        <f>LEFT(Sheet7!A1052,SEARCH(" ",Sheet7!A1052,1)-1)</f>
        <v>RN</v>
      </c>
      <c r="AF1052" s="1" t="str">
        <f>MID(Sheet7!A1052,SEARCH(" ",Sheet7!A1052,1)+1,SEARCH("(",Sheet7!A1052,1)-SEARCH(" ",Sheet7!A1052,1)-2)</f>
        <v>ten Doeschate</v>
      </c>
      <c r="AG1052" s="1">
        <f t="shared" si="190"/>
        <v>13</v>
      </c>
      <c r="AH1052" s="1" t="str">
        <f t="shared" si="191"/>
        <v>TEN DOESCHATE</v>
      </c>
      <c r="AI1052" s="1" t="e">
        <f t="shared" si="185"/>
        <v>#N/A</v>
      </c>
    </row>
    <row r="1053" spans="1:35" x14ac:dyDescent="0.3">
      <c r="A1053" s="1">
        <v>1052</v>
      </c>
      <c r="B1053" s="2">
        <v>40233</v>
      </c>
      <c r="C1053" t="s">
        <v>60</v>
      </c>
      <c r="D1053" s="1">
        <v>200</v>
      </c>
      <c r="E1053" s="1" t="s">
        <v>430</v>
      </c>
      <c r="F1053" s="1">
        <v>226</v>
      </c>
      <c r="H1053" s="1">
        <v>147</v>
      </c>
      <c r="I1053" s="1">
        <v>25</v>
      </c>
      <c r="J1053" s="1">
        <v>3</v>
      </c>
      <c r="K1053" s="1">
        <v>136.05000000000001</v>
      </c>
      <c r="L1053" s="1">
        <v>1</v>
      </c>
      <c r="M1053" s="2" t="s">
        <v>15</v>
      </c>
      <c r="N1053" s="1" t="s">
        <v>6</v>
      </c>
      <c r="O1053" s="1">
        <f t="shared" si="181"/>
        <v>24</v>
      </c>
      <c r="P1053" s="1">
        <f t="shared" si="182"/>
        <v>2</v>
      </c>
      <c r="Q1053" s="1">
        <f t="shared" si="183"/>
        <v>2010</v>
      </c>
      <c r="R1053" s="1">
        <f t="shared" si="184"/>
        <v>4</v>
      </c>
      <c r="S1053" s="1" t="str">
        <f t="shared" si="186"/>
        <v>Ok</v>
      </c>
      <c r="T1053" s="1" t="str">
        <f t="shared" si="187"/>
        <v>Ok</v>
      </c>
      <c r="U1053" s="1" t="b">
        <f t="shared" si="188"/>
        <v>1</v>
      </c>
      <c r="V1053" s="1">
        <f t="shared" si="189"/>
        <v>1</v>
      </c>
      <c r="W1053" s="1" t="str">
        <f>VLOOKUP(K1053,Master!$G$8:$H$12,2,1)</f>
        <v>Ok</v>
      </c>
      <c r="X1053" s="1" t="str">
        <f>HLOOKUP(K1053,Master!$F$3:$J$4,2,1)</f>
        <v>Ok</v>
      </c>
      <c r="Y1053" s="1" t="s">
        <v>635</v>
      </c>
      <c r="Z1053" s="1" t="s">
        <v>4</v>
      </c>
      <c r="AA1053" s="1">
        <f>SEARCH("(",Sheet7!A1053,1)</f>
        <v>14</v>
      </c>
      <c r="AB1053" s="1">
        <f>SEARCH(")",Sheet7!A1053,1)</f>
        <v>20</v>
      </c>
      <c r="AC1053" s="1" t="str">
        <f>MID(Sheet7!A1053,SEARCH("(",Sheet7!A1053,1)+1,SEARCH(")",Sheet7!A1053,1)-SEARCH("(",Sheet7!A1053,1)-1)</f>
        <v>India</v>
      </c>
      <c r="AD1053" s="1">
        <f>SEARCH(" ",Sheet7!A1053,1)</f>
        <v>3</v>
      </c>
      <c r="AE1053" s="1" t="str">
        <f>LEFT(Sheet7!A1053,SEARCH(" ",Sheet7!A1053,1)-1)</f>
        <v>SR</v>
      </c>
      <c r="AF1053" s="1" t="str">
        <f>MID(Sheet7!A1053,SEARCH(" ",Sheet7!A1053,1)+1,SEARCH("(",Sheet7!A1053,1)-SEARCH(" ",Sheet7!A1053,1)-2)</f>
        <v>Tendulkar</v>
      </c>
      <c r="AG1053" s="1">
        <f t="shared" si="190"/>
        <v>9</v>
      </c>
      <c r="AH1053" s="1" t="str">
        <f t="shared" si="191"/>
        <v>TENDULKAR</v>
      </c>
      <c r="AI1053" s="1" t="e">
        <f t="shared" si="185"/>
        <v>#N/A</v>
      </c>
    </row>
    <row r="1054" spans="1:35" x14ac:dyDescent="0.3">
      <c r="A1054" s="1">
        <v>1053</v>
      </c>
      <c r="B1054" s="2">
        <v>40233</v>
      </c>
      <c r="C1054" t="s">
        <v>238</v>
      </c>
      <c r="D1054" s="1">
        <v>114</v>
      </c>
      <c r="E1054" s="1" t="s">
        <v>430</v>
      </c>
      <c r="F1054" s="1">
        <v>154</v>
      </c>
      <c r="H1054" s="1">
        <v>101</v>
      </c>
      <c r="I1054" s="1">
        <v>13</v>
      </c>
      <c r="J1054" s="1">
        <v>2</v>
      </c>
      <c r="K1054" s="1">
        <v>112.87</v>
      </c>
      <c r="L1054" s="1">
        <v>2</v>
      </c>
      <c r="M1054" s="1" t="s">
        <v>4</v>
      </c>
      <c r="N1054" s="1" t="s">
        <v>6</v>
      </c>
      <c r="O1054" s="1">
        <f t="shared" si="181"/>
        <v>24</v>
      </c>
      <c r="P1054" s="1">
        <f t="shared" si="182"/>
        <v>2</v>
      </c>
      <c r="Q1054" s="1">
        <f t="shared" si="183"/>
        <v>2010</v>
      </c>
      <c r="R1054" s="1">
        <f t="shared" si="184"/>
        <v>4</v>
      </c>
      <c r="S1054" s="1" t="str">
        <f t="shared" si="186"/>
        <v>Ok</v>
      </c>
      <c r="T1054" s="1" t="str">
        <f t="shared" si="187"/>
        <v>Ok</v>
      </c>
      <c r="U1054" s="1" t="b">
        <f t="shared" si="188"/>
        <v>0</v>
      </c>
      <c r="V1054" s="1">
        <f t="shared" si="189"/>
        <v>0</v>
      </c>
      <c r="W1054" s="1" t="str">
        <f>VLOOKUP(K1054,Master!$G$8:$H$12,2,1)</f>
        <v>Ok</v>
      </c>
      <c r="X1054" s="1" t="str">
        <f>HLOOKUP(K1054,Master!$F$3:$J$4,2,1)</f>
        <v>Ok</v>
      </c>
      <c r="Y1054" s="1" t="s">
        <v>770</v>
      </c>
      <c r="Z1054" s="1" t="s">
        <v>837</v>
      </c>
      <c r="AA1054" s="1">
        <f>SEARCH("(",Sheet7!A1054,1)</f>
        <v>16</v>
      </c>
      <c r="AB1054" s="1">
        <f>SEARCH(")",Sheet7!A1054,1)</f>
        <v>19</v>
      </c>
      <c r="AC1054" s="1" t="str">
        <f>MID(Sheet7!A1054,SEARCH("(",Sheet7!A1054,1)+1,SEARCH(")",Sheet7!A1054,1)-SEARCH("(",Sheet7!A1054,1)-1)</f>
        <v>SA</v>
      </c>
      <c r="AD1054" s="1">
        <f>SEARCH(" ",Sheet7!A1054,1)</f>
        <v>3</v>
      </c>
      <c r="AE1054" s="1" t="str">
        <f>LEFT(Sheet7!A1054,SEARCH(" ",Sheet7!A1054,1)-1)</f>
        <v>AB</v>
      </c>
      <c r="AF1054" s="1" t="str">
        <f>MID(Sheet7!A1054,SEARCH(" ",Sheet7!A1054,1)+1,SEARCH("(",Sheet7!A1054,1)-SEARCH(" ",Sheet7!A1054,1)-2)</f>
        <v>de Villiers</v>
      </c>
      <c r="AG1054" s="1">
        <f t="shared" si="190"/>
        <v>11</v>
      </c>
      <c r="AH1054" s="1" t="str">
        <f t="shared" si="191"/>
        <v>DE VILLIERS</v>
      </c>
      <c r="AI1054" s="1" t="e">
        <f t="shared" si="185"/>
        <v>#N/A</v>
      </c>
    </row>
    <row r="1055" spans="1:35" x14ac:dyDescent="0.3">
      <c r="A1055" s="1">
        <v>1054</v>
      </c>
      <c r="B1055" s="2">
        <v>40236</v>
      </c>
      <c r="C1055" t="s">
        <v>257</v>
      </c>
      <c r="D1055" s="1">
        <v>104</v>
      </c>
      <c r="E1055" s="1" t="s">
        <v>430</v>
      </c>
      <c r="F1055" s="1" t="s">
        <v>214</v>
      </c>
      <c r="H1055" s="1">
        <v>94</v>
      </c>
      <c r="I1055" s="1">
        <v>5</v>
      </c>
      <c r="J1055" s="1">
        <v>3</v>
      </c>
      <c r="K1055" s="1">
        <v>110.63</v>
      </c>
      <c r="L1055" s="1">
        <v>1</v>
      </c>
      <c r="M1055" s="1" t="s">
        <v>4</v>
      </c>
      <c r="N1055" s="1" t="s">
        <v>241</v>
      </c>
      <c r="O1055" s="1">
        <f t="shared" si="181"/>
        <v>27</v>
      </c>
      <c r="P1055" s="1">
        <f t="shared" si="182"/>
        <v>2</v>
      </c>
      <c r="Q1055" s="1">
        <f t="shared" si="183"/>
        <v>2010</v>
      </c>
      <c r="R1055" s="1">
        <f t="shared" si="184"/>
        <v>7</v>
      </c>
      <c r="S1055" s="1" t="str">
        <f t="shared" si="186"/>
        <v>Ok</v>
      </c>
      <c r="T1055" s="1" t="str">
        <f t="shared" si="187"/>
        <v>Ok</v>
      </c>
      <c r="U1055" s="1" t="b">
        <f t="shared" si="188"/>
        <v>0</v>
      </c>
      <c r="V1055" s="1">
        <f t="shared" si="189"/>
        <v>0</v>
      </c>
      <c r="W1055" s="1" t="str">
        <f>VLOOKUP(K1055,Master!$G$8:$H$12,2,1)</f>
        <v>Ok</v>
      </c>
      <c r="X1055" s="1" t="str">
        <f>HLOOKUP(K1055,Master!$F$3:$J$4,2,1)</f>
        <v>Ok</v>
      </c>
      <c r="Y1055" s="1" t="s">
        <v>670</v>
      </c>
      <c r="Z1055" s="1" t="s">
        <v>837</v>
      </c>
      <c r="AA1055" s="1">
        <f>SEARCH("(",Sheet7!A1055,1)</f>
        <v>11</v>
      </c>
      <c r="AB1055" s="1">
        <f>SEARCH(")",Sheet7!A1055,1)</f>
        <v>14</v>
      </c>
      <c r="AC1055" s="1" t="str">
        <f>MID(Sheet7!A1055,SEARCH("(",Sheet7!A1055,1)+1,SEARCH(")",Sheet7!A1055,1)-SEARCH("(",Sheet7!A1055,1)-1)</f>
        <v>SA</v>
      </c>
      <c r="AD1055" s="1">
        <f>SEARCH(" ",Sheet7!A1055,1)</f>
        <v>3</v>
      </c>
      <c r="AE1055" s="1" t="str">
        <f>LEFT(Sheet7!A1055,SEARCH(" ",Sheet7!A1055,1)-1)</f>
        <v>JH</v>
      </c>
      <c r="AF1055" s="1" t="str">
        <f>MID(Sheet7!A1055,SEARCH(" ",Sheet7!A1055,1)+1,SEARCH("(",Sheet7!A1055,1)-SEARCH(" ",Sheet7!A1055,1)-2)</f>
        <v>Kallis</v>
      </c>
      <c r="AG1055" s="1">
        <f t="shared" si="190"/>
        <v>6</v>
      </c>
      <c r="AH1055" s="1" t="str">
        <f t="shared" si="191"/>
        <v>KALLIS</v>
      </c>
      <c r="AI1055" s="1" t="e">
        <f t="shared" si="185"/>
        <v>#N/A</v>
      </c>
    </row>
    <row r="1056" spans="1:35" x14ac:dyDescent="0.3">
      <c r="A1056" s="1">
        <v>1055</v>
      </c>
      <c r="B1056" s="2">
        <v>40236</v>
      </c>
      <c r="C1056" t="s">
        <v>238</v>
      </c>
      <c r="D1056" s="1">
        <v>102</v>
      </c>
      <c r="E1056" s="1" t="s">
        <v>430</v>
      </c>
      <c r="F1056" s="1" t="s">
        <v>214</v>
      </c>
      <c r="H1056" s="1">
        <v>59</v>
      </c>
      <c r="I1056" s="1">
        <v>11</v>
      </c>
      <c r="J1056" s="1">
        <v>3</v>
      </c>
      <c r="K1056" s="1">
        <v>172.88</v>
      </c>
      <c r="L1056" s="1">
        <v>1</v>
      </c>
      <c r="M1056" s="1" t="s">
        <v>4</v>
      </c>
      <c r="N1056" s="1" t="s">
        <v>241</v>
      </c>
      <c r="O1056" s="1">
        <f t="shared" si="181"/>
        <v>27</v>
      </c>
      <c r="P1056" s="1">
        <f t="shared" si="182"/>
        <v>2</v>
      </c>
      <c r="Q1056" s="1">
        <f t="shared" si="183"/>
        <v>2010</v>
      </c>
      <c r="R1056" s="1">
        <f t="shared" si="184"/>
        <v>7</v>
      </c>
      <c r="S1056" s="1" t="str">
        <f t="shared" si="186"/>
        <v>Good</v>
      </c>
      <c r="T1056" s="1" t="str">
        <f t="shared" si="187"/>
        <v>Ok</v>
      </c>
      <c r="U1056" s="1" t="b">
        <f t="shared" si="188"/>
        <v>0</v>
      </c>
      <c r="V1056" s="1">
        <f t="shared" si="189"/>
        <v>1</v>
      </c>
      <c r="W1056" s="1" t="str">
        <f>VLOOKUP(K1056,Master!$G$8:$H$12,2,1)</f>
        <v>Good</v>
      </c>
      <c r="X1056" s="1" t="str">
        <f>HLOOKUP(K1056,Master!$F$3:$J$4,2,1)</f>
        <v>Good</v>
      </c>
      <c r="Y1056" s="1" t="s">
        <v>770</v>
      </c>
      <c r="Z1056" s="1" t="s">
        <v>837</v>
      </c>
      <c r="AA1056" s="1">
        <f>SEARCH("(",Sheet7!A1056,1)</f>
        <v>16</v>
      </c>
      <c r="AB1056" s="1">
        <f>SEARCH(")",Sheet7!A1056,1)</f>
        <v>19</v>
      </c>
      <c r="AC1056" s="1" t="str">
        <f>MID(Sheet7!A1056,SEARCH("(",Sheet7!A1056,1)+1,SEARCH(")",Sheet7!A1056,1)-SEARCH("(",Sheet7!A1056,1)-1)</f>
        <v>SA</v>
      </c>
      <c r="AD1056" s="1">
        <f>SEARCH(" ",Sheet7!A1056,1)</f>
        <v>3</v>
      </c>
      <c r="AE1056" s="1" t="str">
        <f>LEFT(Sheet7!A1056,SEARCH(" ",Sheet7!A1056,1)-1)</f>
        <v>AB</v>
      </c>
      <c r="AF1056" s="1" t="str">
        <f>MID(Sheet7!A1056,SEARCH(" ",Sheet7!A1056,1)+1,SEARCH("(",Sheet7!A1056,1)-SEARCH(" ",Sheet7!A1056,1)-2)</f>
        <v>de Villiers</v>
      </c>
      <c r="AG1056" s="1">
        <f t="shared" si="190"/>
        <v>11</v>
      </c>
      <c r="AH1056" s="1" t="str">
        <f t="shared" si="191"/>
        <v>DE VILLIERS</v>
      </c>
      <c r="AI1056" s="1" t="e">
        <f t="shared" si="185"/>
        <v>#N/A</v>
      </c>
    </row>
    <row r="1057" spans="1:35" x14ac:dyDescent="0.3">
      <c r="A1057" s="1">
        <v>1056</v>
      </c>
      <c r="B1057" s="2">
        <v>40237</v>
      </c>
      <c r="C1057" t="s">
        <v>139</v>
      </c>
      <c r="D1057" s="1">
        <v>125</v>
      </c>
      <c r="E1057" s="1" t="s">
        <v>432</v>
      </c>
      <c r="F1057" s="1">
        <v>187</v>
      </c>
      <c r="H1057" s="1">
        <v>120</v>
      </c>
      <c r="I1057" s="1">
        <v>13</v>
      </c>
      <c r="J1057" s="1">
        <v>3</v>
      </c>
      <c r="K1057" s="1">
        <v>104.16</v>
      </c>
      <c r="L1057" s="1">
        <v>1</v>
      </c>
      <c r="M1057" s="1" t="s">
        <v>34</v>
      </c>
      <c r="N1057" s="1" t="s">
        <v>19</v>
      </c>
      <c r="O1057" s="1">
        <f t="shared" si="181"/>
        <v>28</v>
      </c>
      <c r="P1057" s="1">
        <f t="shared" si="182"/>
        <v>2</v>
      </c>
      <c r="Q1057" s="1">
        <f t="shared" si="183"/>
        <v>2010</v>
      </c>
      <c r="R1057" s="1">
        <f t="shared" si="184"/>
        <v>1</v>
      </c>
      <c r="S1057" s="1" t="str">
        <f t="shared" si="186"/>
        <v>Ok</v>
      </c>
      <c r="T1057" s="1" t="str">
        <f t="shared" si="187"/>
        <v>Ok</v>
      </c>
      <c r="U1057" s="1" t="b">
        <f t="shared" si="188"/>
        <v>0</v>
      </c>
      <c r="V1057" s="1">
        <f t="shared" si="189"/>
        <v>0</v>
      </c>
      <c r="W1057" s="1" t="str">
        <f>VLOOKUP(K1057,Master!$G$8:$H$12,2,1)</f>
        <v>Ok</v>
      </c>
      <c r="X1057" s="1" t="str">
        <f>HLOOKUP(K1057,Master!$F$3:$J$4,2,1)</f>
        <v>Ok</v>
      </c>
      <c r="Y1057" s="1" t="s">
        <v>778</v>
      </c>
      <c r="Z1057" s="1" t="s">
        <v>838</v>
      </c>
      <c r="AA1057" s="1">
        <f>SEARCH("(",Sheet7!A1057,1)</f>
        <v>13</v>
      </c>
      <c r="AB1057" s="1">
        <f>SEARCH(")",Sheet7!A1057,1)</f>
        <v>17</v>
      </c>
      <c r="AC1057" s="1" t="str">
        <f>MID(Sheet7!A1057,SEARCH("(",Sheet7!A1057,1)+1,SEARCH(")",Sheet7!A1057,1)-SEARCH("(",Sheet7!A1057,1)-1)</f>
        <v>Ban</v>
      </c>
      <c r="AD1057" s="1">
        <f>SEARCH(" ",Sheet7!A1057,1)</f>
        <v>6</v>
      </c>
      <c r="AE1057" s="1" t="str">
        <f>LEFT(Sheet7!A1057,SEARCH(" ",Sheet7!A1057,1)-1)</f>
        <v>Tamim</v>
      </c>
      <c r="AF1057" s="1" t="str">
        <f>MID(Sheet7!A1057,SEARCH(" ",Sheet7!A1057,1)+1,SEARCH("(",Sheet7!A1057,1)-SEARCH(" ",Sheet7!A1057,1)-2)</f>
        <v>Iqbal</v>
      </c>
      <c r="AG1057" s="1">
        <f t="shared" si="190"/>
        <v>5</v>
      </c>
      <c r="AH1057" s="1" t="str">
        <f t="shared" si="191"/>
        <v>IQBAL</v>
      </c>
      <c r="AI1057" s="1" t="e">
        <f t="shared" si="185"/>
        <v>#N/A</v>
      </c>
    </row>
    <row r="1058" spans="1:35" x14ac:dyDescent="0.3">
      <c r="A1058" s="1">
        <v>1057</v>
      </c>
      <c r="B1058" s="2">
        <v>40239</v>
      </c>
      <c r="C1058" t="s">
        <v>362</v>
      </c>
      <c r="D1058" s="1">
        <v>110</v>
      </c>
      <c r="E1058" s="1" t="s">
        <v>430</v>
      </c>
      <c r="F1058" s="1">
        <v>141</v>
      </c>
      <c r="H1058" s="1">
        <v>104</v>
      </c>
      <c r="I1058" s="1">
        <v>8</v>
      </c>
      <c r="J1058" s="1">
        <v>2</v>
      </c>
      <c r="K1058" s="1">
        <v>105.76</v>
      </c>
      <c r="L1058" s="1">
        <v>2</v>
      </c>
      <c r="M1058" s="1" t="s">
        <v>47</v>
      </c>
      <c r="N1058" s="1" t="s">
        <v>19</v>
      </c>
      <c r="O1058" s="1">
        <f t="shared" si="181"/>
        <v>2</v>
      </c>
      <c r="P1058" s="1">
        <f t="shared" si="182"/>
        <v>3</v>
      </c>
      <c r="Q1058" s="1">
        <f t="shared" si="183"/>
        <v>2010</v>
      </c>
      <c r="R1058" s="1">
        <f t="shared" si="184"/>
        <v>3</v>
      </c>
      <c r="S1058" s="1" t="str">
        <f t="shared" si="186"/>
        <v>Ok</v>
      </c>
      <c r="T1058" s="1" t="str">
        <f t="shared" si="187"/>
        <v>Ok</v>
      </c>
      <c r="U1058" s="1" t="b">
        <f t="shared" si="188"/>
        <v>0</v>
      </c>
      <c r="V1058" s="1">
        <f t="shared" si="189"/>
        <v>0</v>
      </c>
      <c r="W1058" s="1" t="str">
        <f>VLOOKUP(K1058,Master!$G$8:$H$12,2,1)</f>
        <v>Ok</v>
      </c>
      <c r="X1058" s="1" t="str">
        <f>HLOOKUP(K1058,Master!$F$3:$J$4,2,1)</f>
        <v>Ok</v>
      </c>
      <c r="Y1058" s="1" t="s">
        <v>764</v>
      </c>
      <c r="Z1058" s="1" t="s">
        <v>830</v>
      </c>
      <c r="AA1058" s="1">
        <f>SEARCH("(",Sheet7!A1058,1)</f>
        <v>12</v>
      </c>
      <c r="AB1058" s="1">
        <f>SEARCH(")",Sheet7!A1058,1)</f>
        <v>16</v>
      </c>
      <c r="AC1058" s="1" t="str">
        <f>MID(Sheet7!A1058,SEARCH("(",Sheet7!A1058,1)+1,SEARCH(")",Sheet7!A1058,1)-SEARCH("(",Sheet7!A1058,1)-1)</f>
        <v>Eng</v>
      </c>
      <c r="AD1058" s="1">
        <f>SEARCH(" ",Sheet7!A1058,1)</f>
        <v>4</v>
      </c>
      <c r="AE1058" s="1" t="str">
        <f>LEFT(Sheet7!A1058,SEARCH(" ",Sheet7!A1058,1)-1)</f>
        <v>EJG</v>
      </c>
      <c r="AF1058" s="1" t="str">
        <f>MID(Sheet7!A1058,SEARCH(" ",Sheet7!A1058,1)+1,SEARCH("(",Sheet7!A1058,1)-SEARCH(" ",Sheet7!A1058,1)-2)</f>
        <v>Morgan</v>
      </c>
      <c r="AG1058" s="1">
        <f t="shared" si="190"/>
        <v>6</v>
      </c>
      <c r="AH1058" s="1" t="str">
        <f t="shared" si="191"/>
        <v>MORGAN</v>
      </c>
      <c r="AI1058" s="1" t="str">
        <f t="shared" si="185"/>
        <v>EJG Morgan belongs to England</v>
      </c>
    </row>
    <row r="1059" spans="1:35" x14ac:dyDescent="0.3">
      <c r="A1059" s="1">
        <v>1058</v>
      </c>
      <c r="B1059" s="2">
        <v>40242</v>
      </c>
      <c r="C1059" t="s">
        <v>382</v>
      </c>
      <c r="D1059" s="1">
        <v>107</v>
      </c>
      <c r="E1059" s="1" t="s">
        <v>432</v>
      </c>
      <c r="F1059" s="1">
        <v>172</v>
      </c>
      <c r="H1059" s="1">
        <v>123</v>
      </c>
      <c r="I1059" s="1">
        <v>9</v>
      </c>
      <c r="J1059" s="1">
        <v>3</v>
      </c>
      <c r="K1059" s="1">
        <v>86.99</v>
      </c>
      <c r="L1059" s="1">
        <v>1</v>
      </c>
      <c r="M1059" s="1" t="s">
        <v>47</v>
      </c>
      <c r="N1059" s="1" t="s">
        <v>287</v>
      </c>
      <c r="O1059" s="1">
        <f t="shared" si="181"/>
        <v>5</v>
      </c>
      <c r="P1059" s="1">
        <f t="shared" si="182"/>
        <v>3</v>
      </c>
      <c r="Q1059" s="1">
        <f t="shared" si="183"/>
        <v>2010</v>
      </c>
      <c r="R1059" s="1">
        <f t="shared" si="184"/>
        <v>6</v>
      </c>
      <c r="S1059" s="1" t="str">
        <f t="shared" si="186"/>
        <v>Slow</v>
      </c>
      <c r="T1059" s="1" t="str">
        <f t="shared" si="187"/>
        <v>Ok</v>
      </c>
      <c r="U1059" s="1" t="b">
        <f t="shared" si="188"/>
        <v>0</v>
      </c>
      <c r="V1059" s="1">
        <f t="shared" si="189"/>
        <v>0</v>
      </c>
      <c r="W1059" s="1" t="str">
        <f>VLOOKUP(K1059,Master!$G$8:$H$12,2,1)</f>
        <v>Slow</v>
      </c>
      <c r="X1059" s="1" t="str">
        <f>HLOOKUP(K1059,Master!$F$3:$J$4,2,1)</f>
        <v>Slow</v>
      </c>
      <c r="Y1059" s="1" t="s">
        <v>810</v>
      </c>
      <c r="Z1059" s="1" t="s">
        <v>830</v>
      </c>
      <c r="AA1059" s="1">
        <f>SEARCH("(",Sheet7!A1059,1)</f>
        <v>14</v>
      </c>
      <c r="AB1059" s="1">
        <f>SEARCH(")",Sheet7!A1059,1)</f>
        <v>18</v>
      </c>
      <c r="AC1059" s="1" t="str">
        <f>MID(Sheet7!A1059,SEARCH("(",Sheet7!A1059,1)+1,SEARCH(")",Sheet7!A1059,1)-SEARCH("(",Sheet7!A1059,1)-1)</f>
        <v>Eng</v>
      </c>
      <c r="AD1059" s="1">
        <f>SEARCH(" ",Sheet7!A1059,1)</f>
        <v>2</v>
      </c>
      <c r="AE1059" s="1" t="str">
        <f>LEFT(Sheet7!A1059,SEARCH(" ",Sheet7!A1059,1)-1)</f>
        <v>C</v>
      </c>
      <c r="AF1059" s="1" t="str">
        <f>MID(Sheet7!A1059,SEARCH(" ",Sheet7!A1059,1)+1,SEARCH("(",Sheet7!A1059,1)-SEARCH(" ",Sheet7!A1059,1)-2)</f>
        <v>Kieswetter</v>
      </c>
      <c r="AG1059" s="1">
        <f t="shared" si="190"/>
        <v>10</v>
      </c>
      <c r="AH1059" s="1" t="str">
        <f t="shared" si="191"/>
        <v>KIESWETTER</v>
      </c>
      <c r="AI1059" s="1" t="str">
        <f t="shared" si="185"/>
        <v>C Kieswetter belongs to England</v>
      </c>
    </row>
    <row r="1060" spans="1:35" x14ac:dyDescent="0.3">
      <c r="A1060" s="1">
        <v>1059</v>
      </c>
      <c r="B1060" s="2">
        <v>40246</v>
      </c>
      <c r="C1060" t="s">
        <v>156</v>
      </c>
      <c r="D1060" s="1">
        <v>110</v>
      </c>
      <c r="E1060" s="1" t="s">
        <v>432</v>
      </c>
      <c r="F1060" s="1">
        <v>176</v>
      </c>
      <c r="H1060" s="1">
        <v>121</v>
      </c>
      <c r="I1060" s="1">
        <v>7</v>
      </c>
      <c r="J1060" s="1">
        <v>5</v>
      </c>
      <c r="K1060" s="1">
        <v>90.9</v>
      </c>
      <c r="L1060" s="1">
        <v>2</v>
      </c>
      <c r="M1060" s="1" t="s">
        <v>31</v>
      </c>
      <c r="N1060" s="1" t="s">
        <v>22</v>
      </c>
      <c r="O1060" s="1">
        <f t="shared" si="181"/>
        <v>9</v>
      </c>
      <c r="P1060" s="1">
        <f t="shared" si="182"/>
        <v>3</v>
      </c>
      <c r="Q1060" s="1">
        <f t="shared" si="183"/>
        <v>2010</v>
      </c>
      <c r="R1060" s="1">
        <f t="shared" si="184"/>
        <v>3</v>
      </c>
      <c r="S1060" s="1" t="str">
        <f t="shared" si="186"/>
        <v>Slow</v>
      </c>
      <c r="T1060" s="1" t="str">
        <f t="shared" si="187"/>
        <v>Ok</v>
      </c>
      <c r="U1060" s="1" t="b">
        <f t="shared" si="188"/>
        <v>0</v>
      </c>
      <c r="V1060" s="1">
        <f t="shared" si="189"/>
        <v>0</v>
      </c>
      <c r="W1060" s="1" t="str">
        <f>VLOOKUP(K1060,Master!$G$8:$H$12,2,1)</f>
        <v>Slow</v>
      </c>
      <c r="X1060" s="1" t="str">
        <f>HLOOKUP(K1060,Master!$F$3:$J$4,2,1)</f>
        <v>Slow</v>
      </c>
      <c r="Y1060" s="1" t="s">
        <v>790</v>
      </c>
      <c r="Z1060" s="1" t="s">
        <v>834</v>
      </c>
      <c r="AA1060" s="1">
        <f>SEARCH("(",Sheet7!A1060,1)</f>
        <v>11</v>
      </c>
      <c r="AB1060" s="1">
        <f>SEARCH(")",Sheet7!A1060,1)</f>
        <v>15</v>
      </c>
      <c r="AC1060" s="1" t="str">
        <f>MID(Sheet7!A1060,SEARCH("(",Sheet7!A1060,1)+1,SEARCH(")",Sheet7!A1060,1)-SEARCH("(",Sheet7!A1060,1)-1)</f>
        <v>Aus</v>
      </c>
      <c r="AD1060" s="1">
        <f>SEARCH(" ",Sheet7!A1060,1)</f>
        <v>3</v>
      </c>
      <c r="AE1060" s="1" t="str">
        <f>LEFT(Sheet7!A1060,SEARCH(" ",Sheet7!A1060,1)-1)</f>
        <v>BJ</v>
      </c>
      <c r="AF1060" s="1" t="str">
        <f>MID(Sheet7!A1060,SEARCH(" ",Sheet7!A1060,1)+1,SEARCH("(",Sheet7!A1060,1)-SEARCH(" ",Sheet7!A1060,1)-2)</f>
        <v>Haddin</v>
      </c>
      <c r="AG1060" s="1">
        <f t="shared" si="190"/>
        <v>6</v>
      </c>
      <c r="AH1060" s="1" t="str">
        <f t="shared" si="191"/>
        <v>HADDIN</v>
      </c>
      <c r="AI1060" s="1" t="str">
        <f t="shared" si="185"/>
        <v>BJ Haddin belongs to Australia</v>
      </c>
    </row>
    <row r="1061" spans="1:35" x14ac:dyDescent="0.3">
      <c r="A1061" s="1">
        <v>1060</v>
      </c>
      <c r="B1061" s="2">
        <v>40281</v>
      </c>
      <c r="C1061" t="s">
        <v>64</v>
      </c>
      <c r="D1061" s="1">
        <v>101</v>
      </c>
      <c r="E1061" s="1" t="s">
        <v>432</v>
      </c>
      <c r="F1061" s="1" t="s">
        <v>214</v>
      </c>
      <c r="H1061" s="1">
        <v>120</v>
      </c>
      <c r="I1061" s="1">
        <v>6</v>
      </c>
      <c r="J1061" s="1">
        <v>1</v>
      </c>
      <c r="K1061" s="1">
        <v>84.16</v>
      </c>
      <c r="L1061" s="1">
        <v>1</v>
      </c>
      <c r="M1061" s="1" t="s">
        <v>435</v>
      </c>
      <c r="N1061" s="1" t="s">
        <v>37</v>
      </c>
      <c r="O1061" s="1">
        <f t="shared" si="181"/>
        <v>13</v>
      </c>
      <c r="P1061" s="1">
        <f t="shared" si="182"/>
        <v>4</v>
      </c>
      <c r="Q1061" s="1">
        <f t="shared" si="183"/>
        <v>2010</v>
      </c>
      <c r="R1061" s="1">
        <f t="shared" si="184"/>
        <v>3</v>
      </c>
      <c r="S1061" s="1" t="str">
        <f t="shared" si="186"/>
        <v>Slow</v>
      </c>
      <c r="T1061" s="1" t="str">
        <f t="shared" si="187"/>
        <v>Ok</v>
      </c>
      <c r="U1061" s="1" t="b">
        <f t="shared" si="188"/>
        <v>0</v>
      </c>
      <c r="V1061" s="1">
        <f t="shared" si="189"/>
        <v>0</v>
      </c>
      <c r="W1061" s="1" t="str">
        <f>VLOOKUP(K1061,Master!$G$8:$H$12,2,1)</f>
        <v>Slow</v>
      </c>
      <c r="X1061" s="1" t="str">
        <f>HLOOKUP(K1061,Master!$F$3:$J$4,2,1)</f>
        <v>Slow</v>
      </c>
      <c r="Y1061" s="1" t="s">
        <v>662</v>
      </c>
      <c r="Z1061" s="1" t="s">
        <v>831</v>
      </c>
      <c r="AA1061" s="1">
        <f>SEARCH("(",Sheet7!A1061,1)</f>
        <v>15</v>
      </c>
      <c r="AB1061" s="1">
        <f>SEARCH(")",Sheet7!A1061,1)</f>
        <v>18</v>
      </c>
      <c r="AC1061" s="1" t="str">
        <f>MID(Sheet7!A1061,SEARCH("(",Sheet7!A1061,1)+1,SEARCH(")",Sheet7!A1061,1)-SEARCH("(",Sheet7!A1061,1)-1)</f>
        <v>WI</v>
      </c>
      <c r="AD1061" s="1">
        <f>SEARCH(" ",Sheet7!A1061,1)</f>
        <v>2</v>
      </c>
      <c r="AE1061" s="1" t="str">
        <f>LEFT(Sheet7!A1061,SEARCH(" ",Sheet7!A1061,1)-1)</f>
        <v>S</v>
      </c>
      <c r="AF1061" s="1" t="str">
        <f>MID(Sheet7!A1061,SEARCH(" ",Sheet7!A1061,1)+1,SEARCH("(",Sheet7!A1061,1)-SEARCH(" ",Sheet7!A1061,1)-2)</f>
        <v>Chanderpaul</v>
      </c>
      <c r="AG1061" s="1">
        <f t="shared" si="190"/>
        <v>11</v>
      </c>
      <c r="AH1061" s="1" t="str">
        <f t="shared" si="191"/>
        <v>CHANDERPAUL</v>
      </c>
      <c r="AI1061" s="1" t="str">
        <f t="shared" si="185"/>
        <v>S Chanderpaul belongs to West Indies</v>
      </c>
    </row>
    <row r="1062" spans="1:35" x14ac:dyDescent="0.3">
      <c r="A1062" s="1">
        <v>1061</v>
      </c>
      <c r="B1062" s="2">
        <v>40283</v>
      </c>
      <c r="C1062" t="s">
        <v>90</v>
      </c>
      <c r="D1062" s="1">
        <v>100</v>
      </c>
      <c r="E1062" s="1" t="s">
        <v>430</v>
      </c>
      <c r="F1062" s="1" t="s">
        <v>214</v>
      </c>
      <c r="H1062" s="1">
        <v>119</v>
      </c>
      <c r="I1062" s="1">
        <v>11</v>
      </c>
      <c r="J1062" s="1">
        <v>0</v>
      </c>
      <c r="K1062" s="1">
        <v>84.03</v>
      </c>
      <c r="L1062" s="1">
        <v>2</v>
      </c>
      <c r="M1062" s="1" t="s">
        <v>25</v>
      </c>
      <c r="N1062" s="1" t="s">
        <v>37</v>
      </c>
      <c r="O1062" s="1">
        <f t="shared" si="181"/>
        <v>15</v>
      </c>
      <c r="P1062" s="1">
        <f t="shared" si="182"/>
        <v>4</v>
      </c>
      <c r="Q1062" s="1">
        <f t="shared" si="183"/>
        <v>2010</v>
      </c>
      <c r="R1062" s="1">
        <f t="shared" si="184"/>
        <v>5</v>
      </c>
      <c r="S1062" s="1" t="str">
        <f t="shared" si="186"/>
        <v>Slow</v>
      </c>
      <c r="T1062" s="1" t="str">
        <f t="shared" si="187"/>
        <v>Ok</v>
      </c>
      <c r="U1062" s="1" t="b">
        <f t="shared" si="188"/>
        <v>0</v>
      </c>
      <c r="V1062" s="1">
        <f t="shared" si="189"/>
        <v>0</v>
      </c>
      <c r="W1062" s="1" t="str">
        <f>VLOOKUP(K1062,Master!$G$8:$H$12,2,1)</f>
        <v>Slow</v>
      </c>
      <c r="X1062" s="1" t="str">
        <f>HLOOKUP(K1062,Master!$F$3:$J$4,2,1)</f>
        <v>Slow</v>
      </c>
      <c r="Y1062" s="1" t="s">
        <v>712</v>
      </c>
      <c r="Z1062" s="1" t="s">
        <v>831</v>
      </c>
      <c r="AA1062" s="1">
        <f>SEARCH("(",Sheet7!A1062,1)</f>
        <v>11</v>
      </c>
      <c r="AB1062" s="1">
        <f>SEARCH(")",Sheet7!A1062,1)</f>
        <v>14</v>
      </c>
      <c r="AC1062" s="1" t="str">
        <f>MID(Sheet7!A1062,SEARCH("(",Sheet7!A1062,1)+1,SEARCH(")",Sheet7!A1062,1)-SEARCH("(",Sheet7!A1062,1)-1)</f>
        <v>WI</v>
      </c>
      <c r="AD1062" s="1">
        <f>SEARCH(" ",Sheet7!A1062,1)</f>
        <v>3</v>
      </c>
      <c r="AE1062" s="1" t="str">
        <f>LEFT(Sheet7!A1062,SEARCH(" ",Sheet7!A1062,1)-1)</f>
        <v>RR</v>
      </c>
      <c r="AF1062" s="1" t="str">
        <f>MID(Sheet7!A1062,SEARCH(" ",Sheet7!A1062,1)+1,SEARCH("(",Sheet7!A1062,1)-SEARCH(" ",Sheet7!A1062,1)-2)</f>
        <v>Sarwan</v>
      </c>
      <c r="AG1062" s="1">
        <f t="shared" si="190"/>
        <v>6</v>
      </c>
      <c r="AH1062" s="1" t="str">
        <f t="shared" si="191"/>
        <v>SARWAN</v>
      </c>
      <c r="AI1062" s="1" t="str">
        <f t="shared" si="185"/>
        <v>RR Sarwan belongs to West Indies</v>
      </c>
    </row>
    <row r="1063" spans="1:35" x14ac:dyDescent="0.3">
      <c r="A1063" s="1">
        <v>1062</v>
      </c>
      <c r="B1063" s="2">
        <v>40320</v>
      </c>
      <c r="C1063" t="s">
        <v>238</v>
      </c>
      <c r="D1063" s="1">
        <v>102</v>
      </c>
      <c r="E1063" s="1" t="s">
        <v>432</v>
      </c>
      <c r="F1063" s="1">
        <v>145</v>
      </c>
      <c r="H1063" s="1">
        <v>101</v>
      </c>
      <c r="I1063" s="1">
        <v>5</v>
      </c>
      <c r="J1063" s="1">
        <v>2</v>
      </c>
      <c r="K1063" s="1">
        <v>100.99</v>
      </c>
      <c r="L1063" s="1">
        <v>1</v>
      </c>
      <c r="M1063" s="1" t="s">
        <v>11</v>
      </c>
      <c r="N1063" s="1" t="s">
        <v>41</v>
      </c>
      <c r="O1063" s="1">
        <f t="shared" si="181"/>
        <v>22</v>
      </c>
      <c r="P1063" s="1">
        <f t="shared" si="182"/>
        <v>5</v>
      </c>
      <c r="Q1063" s="1">
        <f t="shared" si="183"/>
        <v>2010</v>
      </c>
      <c r="R1063" s="1">
        <f t="shared" si="184"/>
        <v>7</v>
      </c>
      <c r="S1063" s="1" t="str">
        <f t="shared" si="186"/>
        <v>Ok</v>
      </c>
      <c r="T1063" s="1" t="str">
        <f t="shared" si="187"/>
        <v>Ok</v>
      </c>
      <c r="U1063" s="1" t="b">
        <f t="shared" si="188"/>
        <v>0</v>
      </c>
      <c r="V1063" s="1">
        <f t="shared" si="189"/>
        <v>0</v>
      </c>
      <c r="W1063" s="1" t="str">
        <f>VLOOKUP(K1063,Master!$G$8:$H$12,2,1)</f>
        <v>Ok</v>
      </c>
      <c r="X1063" s="1" t="str">
        <f>HLOOKUP(K1063,Master!$F$3:$J$4,2,1)</f>
        <v>Ok</v>
      </c>
      <c r="Y1063" s="1" t="s">
        <v>770</v>
      </c>
      <c r="Z1063" s="1" t="s">
        <v>837</v>
      </c>
      <c r="AA1063" s="1">
        <f>SEARCH("(",Sheet7!A1063,1)</f>
        <v>16</v>
      </c>
      <c r="AB1063" s="1">
        <f>SEARCH(")",Sheet7!A1063,1)</f>
        <v>19</v>
      </c>
      <c r="AC1063" s="1" t="str">
        <f>MID(Sheet7!A1063,SEARCH("(",Sheet7!A1063,1)+1,SEARCH(")",Sheet7!A1063,1)-SEARCH("(",Sheet7!A1063,1)-1)</f>
        <v>SA</v>
      </c>
      <c r="AD1063" s="1">
        <f>SEARCH(" ",Sheet7!A1063,1)</f>
        <v>3</v>
      </c>
      <c r="AE1063" s="1" t="str">
        <f>LEFT(Sheet7!A1063,SEARCH(" ",Sheet7!A1063,1)-1)</f>
        <v>AB</v>
      </c>
      <c r="AF1063" s="1" t="str">
        <f>MID(Sheet7!A1063,SEARCH(" ",Sheet7!A1063,1)+1,SEARCH("(",Sheet7!A1063,1)-SEARCH(" ",Sheet7!A1063,1)-2)</f>
        <v>de Villiers</v>
      </c>
      <c r="AG1063" s="1">
        <f t="shared" si="190"/>
        <v>11</v>
      </c>
      <c r="AH1063" s="1" t="str">
        <f t="shared" si="191"/>
        <v>DE VILLIERS</v>
      </c>
      <c r="AI1063" s="1" t="e">
        <f t="shared" si="185"/>
        <v>#N/A</v>
      </c>
    </row>
    <row r="1064" spans="1:35" x14ac:dyDescent="0.3">
      <c r="A1064" s="1">
        <v>1063</v>
      </c>
      <c r="B1064" s="2">
        <v>40320</v>
      </c>
      <c r="C1064" t="s">
        <v>155</v>
      </c>
      <c r="D1064" s="1">
        <v>102</v>
      </c>
      <c r="E1064" s="1" t="s">
        <v>432</v>
      </c>
      <c r="F1064" s="1">
        <v>130</v>
      </c>
      <c r="H1064" s="1">
        <v>109</v>
      </c>
      <c r="I1064" s="1">
        <v>8</v>
      </c>
      <c r="J1064" s="1">
        <v>0</v>
      </c>
      <c r="K1064" s="1">
        <v>93.57</v>
      </c>
      <c r="L1064" s="1">
        <v>1</v>
      </c>
      <c r="M1064" s="1" t="s">
        <v>11</v>
      </c>
      <c r="N1064" s="1" t="s">
        <v>41</v>
      </c>
      <c r="O1064" s="1">
        <f t="shared" si="181"/>
        <v>22</v>
      </c>
      <c r="P1064" s="1">
        <f t="shared" si="182"/>
        <v>5</v>
      </c>
      <c r="Q1064" s="1">
        <f t="shared" si="183"/>
        <v>2010</v>
      </c>
      <c r="R1064" s="1">
        <f t="shared" si="184"/>
        <v>7</v>
      </c>
      <c r="S1064" s="1" t="str">
        <f t="shared" si="186"/>
        <v>Slow</v>
      </c>
      <c r="T1064" s="1" t="str">
        <f t="shared" si="187"/>
        <v>Ok</v>
      </c>
      <c r="U1064" s="1" t="b">
        <f t="shared" si="188"/>
        <v>0</v>
      </c>
      <c r="V1064" s="1">
        <f t="shared" si="189"/>
        <v>0</v>
      </c>
      <c r="W1064" s="1" t="str">
        <f>VLOOKUP(K1064,Master!$G$8:$H$12,2,1)</f>
        <v>Slow</v>
      </c>
      <c r="X1064" s="1" t="str">
        <f>HLOOKUP(K1064,Master!$F$3:$J$4,2,1)</f>
        <v>Slow</v>
      </c>
      <c r="Y1064" s="1" t="s">
        <v>787</v>
      </c>
      <c r="Z1064" s="1" t="s">
        <v>837</v>
      </c>
      <c r="AA1064" s="1">
        <f>SEARCH("(",Sheet7!A1064,1)</f>
        <v>9</v>
      </c>
      <c r="AB1064" s="1">
        <f>SEARCH(")",Sheet7!A1064,1)</f>
        <v>12</v>
      </c>
      <c r="AC1064" s="1" t="str">
        <f>MID(Sheet7!A1064,SEARCH("(",Sheet7!A1064,1)+1,SEARCH(")",Sheet7!A1064,1)-SEARCH("(",Sheet7!A1064,1)-1)</f>
        <v>SA</v>
      </c>
      <c r="AD1064" s="1">
        <f>SEARCH(" ",Sheet7!A1064,1)</f>
        <v>3</v>
      </c>
      <c r="AE1064" s="1" t="str">
        <f>LEFT(Sheet7!A1064,SEARCH(" ",Sheet7!A1064,1)-1)</f>
        <v>HM</v>
      </c>
      <c r="AF1064" s="1" t="str">
        <f>MID(Sheet7!A1064,SEARCH(" ",Sheet7!A1064,1)+1,SEARCH("(",Sheet7!A1064,1)-SEARCH(" ",Sheet7!A1064,1)-2)</f>
        <v>Amla</v>
      </c>
      <c r="AG1064" s="1">
        <f t="shared" si="190"/>
        <v>4</v>
      </c>
      <c r="AH1064" s="1" t="str">
        <f t="shared" si="191"/>
        <v>AMLA</v>
      </c>
      <c r="AI1064" s="1" t="e">
        <f t="shared" si="185"/>
        <v>#N/A</v>
      </c>
    </row>
    <row r="1065" spans="1:35" x14ac:dyDescent="0.3">
      <c r="A1065" s="1">
        <v>1064</v>
      </c>
      <c r="B1065" s="2">
        <v>40326</v>
      </c>
      <c r="C1065" t="s">
        <v>191</v>
      </c>
      <c r="D1065" s="1">
        <v>114</v>
      </c>
      <c r="E1065" s="1" t="s">
        <v>432</v>
      </c>
      <c r="F1065" s="1">
        <v>135</v>
      </c>
      <c r="H1065" s="1">
        <v>119</v>
      </c>
      <c r="I1065" s="1">
        <v>6</v>
      </c>
      <c r="J1065" s="1">
        <v>4</v>
      </c>
      <c r="K1065" s="1">
        <v>95.79</v>
      </c>
      <c r="L1065" s="1">
        <v>1</v>
      </c>
      <c r="M1065" s="1" t="s">
        <v>7</v>
      </c>
      <c r="N1065" s="1" t="s">
        <v>8</v>
      </c>
      <c r="O1065" s="1">
        <f t="shared" si="181"/>
        <v>28</v>
      </c>
      <c r="P1065" s="1">
        <f t="shared" si="182"/>
        <v>5</v>
      </c>
      <c r="Q1065" s="1">
        <f t="shared" si="183"/>
        <v>2010</v>
      </c>
      <c r="R1065" s="1">
        <f t="shared" si="184"/>
        <v>6</v>
      </c>
      <c r="S1065" s="1" t="str">
        <f t="shared" si="186"/>
        <v>Slow</v>
      </c>
      <c r="T1065" s="1" t="str">
        <f t="shared" si="187"/>
        <v>Ok</v>
      </c>
      <c r="U1065" s="1" t="b">
        <f t="shared" si="188"/>
        <v>0</v>
      </c>
      <c r="V1065" s="1">
        <f t="shared" si="189"/>
        <v>0</v>
      </c>
      <c r="W1065" s="1" t="str">
        <f>VLOOKUP(K1065,Master!$G$8:$H$12,2,1)</f>
        <v>Slow</v>
      </c>
      <c r="X1065" s="1" t="str">
        <f>HLOOKUP(K1065,Master!$F$3:$J$4,2,1)</f>
        <v>Slow</v>
      </c>
      <c r="Y1065" s="1" t="s">
        <v>811</v>
      </c>
      <c r="Z1065" s="1" t="s">
        <v>4</v>
      </c>
      <c r="AA1065" s="1">
        <f>SEARCH("(",Sheet7!A1065,1)</f>
        <v>11</v>
      </c>
      <c r="AB1065" s="1">
        <f>SEARCH(")",Sheet7!A1065,1)</f>
        <v>17</v>
      </c>
      <c r="AC1065" s="1" t="str">
        <f>MID(Sheet7!A1065,SEARCH("(",Sheet7!A1065,1)+1,SEARCH(")",Sheet7!A1065,1)-SEARCH("(",Sheet7!A1065,1)-1)</f>
        <v>India</v>
      </c>
      <c r="AD1065" s="1">
        <f>SEARCH(" ",Sheet7!A1065,1)</f>
        <v>3</v>
      </c>
      <c r="AE1065" s="1" t="str">
        <f>LEFT(Sheet7!A1065,SEARCH(" ",Sheet7!A1065,1)-1)</f>
        <v>RG</v>
      </c>
      <c r="AF1065" s="1" t="str">
        <f>MID(Sheet7!A1065,SEARCH(" ",Sheet7!A1065,1)+1,SEARCH("(",Sheet7!A1065,1)-SEARCH(" ",Sheet7!A1065,1)-2)</f>
        <v>Sharma</v>
      </c>
      <c r="AG1065" s="1">
        <f t="shared" si="190"/>
        <v>6</v>
      </c>
      <c r="AH1065" s="1" t="str">
        <f t="shared" si="191"/>
        <v>SHARMA</v>
      </c>
      <c r="AI1065" s="1" t="e">
        <f t="shared" si="185"/>
        <v>#N/A</v>
      </c>
    </row>
    <row r="1066" spans="1:35" x14ac:dyDescent="0.3">
      <c r="A1066" s="1">
        <v>1065</v>
      </c>
      <c r="B1066" s="2">
        <v>40328</v>
      </c>
      <c r="C1066" t="s">
        <v>155</v>
      </c>
      <c r="D1066" s="1">
        <v>129</v>
      </c>
      <c r="E1066" s="1" t="s">
        <v>432</v>
      </c>
      <c r="F1066" s="1" t="s">
        <v>214</v>
      </c>
      <c r="H1066" s="1">
        <v>115</v>
      </c>
      <c r="I1066" s="1">
        <v>9</v>
      </c>
      <c r="J1066" s="1">
        <v>2</v>
      </c>
      <c r="K1066" s="1">
        <v>112.17</v>
      </c>
      <c r="L1066" s="1">
        <v>2</v>
      </c>
      <c r="M1066" s="1" t="s">
        <v>11</v>
      </c>
      <c r="N1066" s="1" t="s">
        <v>277</v>
      </c>
      <c r="O1066" s="1">
        <f t="shared" si="181"/>
        <v>30</v>
      </c>
      <c r="P1066" s="1">
        <f t="shared" si="182"/>
        <v>5</v>
      </c>
      <c r="Q1066" s="1">
        <f t="shared" si="183"/>
        <v>2010</v>
      </c>
      <c r="R1066" s="1">
        <f t="shared" si="184"/>
        <v>1</v>
      </c>
      <c r="S1066" s="1" t="str">
        <f t="shared" si="186"/>
        <v>Ok</v>
      </c>
      <c r="T1066" s="1" t="str">
        <f t="shared" si="187"/>
        <v>Ok</v>
      </c>
      <c r="U1066" s="1" t="b">
        <f t="shared" si="188"/>
        <v>0</v>
      </c>
      <c r="V1066" s="1">
        <f t="shared" si="189"/>
        <v>0</v>
      </c>
      <c r="W1066" s="1" t="str">
        <f>VLOOKUP(K1066,Master!$G$8:$H$12,2,1)</f>
        <v>Ok</v>
      </c>
      <c r="X1066" s="1" t="str">
        <f>HLOOKUP(K1066,Master!$F$3:$J$4,2,1)</f>
        <v>Ok</v>
      </c>
      <c r="Y1066" s="1" t="s">
        <v>787</v>
      </c>
      <c r="Z1066" s="1" t="s">
        <v>837</v>
      </c>
      <c r="AA1066" s="1">
        <f>SEARCH("(",Sheet7!A1066,1)</f>
        <v>9</v>
      </c>
      <c r="AB1066" s="1">
        <f>SEARCH(")",Sheet7!A1066,1)</f>
        <v>12</v>
      </c>
      <c r="AC1066" s="1" t="str">
        <f>MID(Sheet7!A1066,SEARCH("(",Sheet7!A1066,1)+1,SEARCH(")",Sheet7!A1066,1)-SEARCH("(",Sheet7!A1066,1)-1)</f>
        <v>SA</v>
      </c>
      <c r="AD1066" s="1">
        <f>SEARCH(" ",Sheet7!A1066,1)</f>
        <v>3</v>
      </c>
      <c r="AE1066" s="1" t="str">
        <f>LEFT(Sheet7!A1066,SEARCH(" ",Sheet7!A1066,1)-1)</f>
        <v>HM</v>
      </c>
      <c r="AF1066" s="1" t="str">
        <f>MID(Sheet7!A1066,SEARCH(" ",Sheet7!A1066,1)+1,SEARCH("(",Sheet7!A1066,1)-SEARCH(" ",Sheet7!A1066,1)-2)</f>
        <v>Amla</v>
      </c>
      <c r="AG1066" s="1">
        <f t="shared" si="190"/>
        <v>4</v>
      </c>
      <c r="AH1066" s="1" t="str">
        <f t="shared" si="191"/>
        <v>AMLA</v>
      </c>
      <c r="AI1066" s="1" t="e">
        <f t="shared" si="185"/>
        <v>#N/A</v>
      </c>
    </row>
    <row r="1067" spans="1:35" x14ac:dyDescent="0.3">
      <c r="A1067" s="1">
        <v>1066</v>
      </c>
      <c r="B1067" s="2">
        <v>40328</v>
      </c>
      <c r="C1067" t="s">
        <v>191</v>
      </c>
      <c r="D1067" s="1">
        <v>101</v>
      </c>
      <c r="E1067" s="1" t="s">
        <v>430</v>
      </c>
      <c r="F1067" s="1">
        <v>126</v>
      </c>
      <c r="H1067" s="1">
        <v>100</v>
      </c>
      <c r="I1067" s="1">
        <v>6</v>
      </c>
      <c r="J1067" s="1">
        <v>2</v>
      </c>
      <c r="K1067" s="1">
        <v>101</v>
      </c>
      <c r="L1067" s="1">
        <v>2</v>
      </c>
      <c r="M1067" s="1" t="s">
        <v>13</v>
      </c>
      <c r="N1067" s="1" t="s">
        <v>8</v>
      </c>
      <c r="O1067" s="1">
        <f t="shared" si="181"/>
        <v>30</v>
      </c>
      <c r="P1067" s="1">
        <f t="shared" si="182"/>
        <v>5</v>
      </c>
      <c r="Q1067" s="1">
        <f t="shared" si="183"/>
        <v>2010</v>
      </c>
      <c r="R1067" s="1">
        <f t="shared" si="184"/>
        <v>1</v>
      </c>
      <c r="S1067" s="1" t="str">
        <f t="shared" si="186"/>
        <v>Ok</v>
      </c>
      <c r="T1067" s="1" t="str">
        <f t="shared" si="187"/>
        <v>Ok</v>
      </c>
      <c r="U1067" s="1" t="b">
        <f t="shared" si="188"/>
        <v>0</v>
      </c>
      <c r="V1067" s="1">
        <f t="shared" si="189"/>
        <v>0</v>
      </c>
      <c r="W1067" s="1" t="str">
        <f>VLOOKUP(K1067,Master!$G$8:$H$12,2,1)</f>
        <v>Ok</v>
      </c>
      <c r="X1067" s="1" t="str">
        <f>HLOOKUP(K1067,Master!$F$3:$J$4,2,1)</f>
        <v>Ok</v>
      </c>
      <c r="Y1067" s="1" t="s">
        <v>811</v>
      </c>
      <c r="Z1067" s="1" t="s">
        <v>4</v>
      </c>
      <c r="AA1067" s="1">
        <f>SEARCH("(",Sheet7!A1067,1)</f>
        <v>11</v>
      </c>
      <c r="AB1067" s="1">
        <f>SEARCH(")",Sheet7!A1067,1)</f>
        <v>17</v>
      </c>
      <c r="AC1067" s="1" t="str">
        <f>MID(Sheet7!A1067,SEARCH("(",Sheet7!A1067,1)+1,SEARCH(")",Sheet7!A1067,1)-SEARCH("(",Sheet7!A1067,1)-1)</f>
        <v>India</v>
      </c>
      <c r="AD1067" s="1">
        <f>SEARCH(" ",Sheet7!A1067,1)</f>
        <v>3</v>
      </c>
      <c r="AE1067" s="1" t="str">
        <f>LEFT(Sheet7!A1067,SEARCH(" ",Sheet7!A1067,1)-1)</f>
        <v>RG</v>
      </c>
      <c r="AF1067" s="1" t="str">
        <f>MID(Sheet7!A1067,SEARCH(" ",Sheet7!A1067,1)+1,SEARCH("(",Sheet7!A1067,1)-SEARCH(" ",Sheet7!A1067,1)-2)</f>
        <v>Sharma</v>
      </c>
      <c r="AG1067" s="1">
        <f t="shared" si="190"/>
        <v>6</v>
      </c>
      <c r="AH1067" s="1" t="str">
        <f t="shared" si="191"/>
        <v>SHARMA</v>
      </c>
      <c r="AI1067" s="1" t="e">
        <f t="shared" si="185"/>
        <v>#N/A</v>
      </c>
    </row>
    <row r="1068" spans="1:35" x14ac:dyDescent="0.3">
      <c r="A1068" s="1">
        <v>1067</v>
      </c>
      <c r="B1068" s="2">
        <v>40334</v>
      </c>
      <c r="C1068" t="s">
        <v>359</v>
      </c>
      <c r="D1068" s="1">
        <v>111</v>
      </c>
      <c r="E1068" s="1" t="s">
        <v>432</v>
      </c>
      <c r="F1068" s="1">
        <v>130</v>
      </c>
      <c r="H1068" s="1">
        <v>118</v>
      </c>
      <c r="I1068" s="1">
        <v>6</v>
      </c>
      <c r="J1068" s="1">
        <v>5</v>
      </c>
      <c r="K1068" s="1">
        <v>94.06</v>
      </c>
      <c r="L1068" s="1">
        <v>2</v>
      </c>
      <c r="M1068" s="1" t="s">
        <v>4</v>
      </c>
      <c r="N1068" s="1" t="s">
        <v>24</v>
      </c>
      <c r="O1068" s="1">
        <f t="shared" si="181"/>
        <v>5</v>
      </c>
      <c r="P1068" s="1">
        <f t="shared" si="182"/>
        <v>6</v>
      </c>
      <c r="Q1068" s="1">
        <f t="shared" si="183"/>
        <v>2010</v>
      </c>
      <c r="R1068" s="1">
        <f t="shared" si="184"/>
        <v>7</v>
      </c>
      <c r="S1068" s="1" t="str">
        <f t="shared" si="186"/>
        <v>Slow</v>
      </c>
      <c r="T1068" s="1" t="str">
        <f t="shared" si="187"/>
        <v>Ok</v>
      </c>
      <c r="U1068" s="1" t="b">
        <f t="shared" si="188"/>
        <v>0</v>
      </c>
      <c r="V1068" s="1">
        <f t="shared" si="189"/>
        <v>0</v>
      </c>
      <c r="W1068" s="1" t="str">
        <f>VLOOKUP(K1068,Master!$G$8:$H$12,2,1)</f>
        <v>Slow</v>
      </c>
      <c r="X1068" s="1" t="str">
        <f>HLOOKUP(K1068,Master!$F$3:$J$4,2,1)</f>
        <v>Slow</v>
      </c>
      <c r="Y1068" s="1" t="s">
        <v>812</v>
      </c>
      <c r="Z1068" s="1" t="s">
        <v>835</v>
      </c>
      <c r="AA1068" s="1">
        <f>SEARCH("(",Sheet7!A1068,1)</f>
        <v>14</v>
      </c>
      <c r="AB1068" s="1">
        <f>SEARCH(")",Sheet7!A1068,1)</f>
        <v>17</v>
      </c>
      <c r="AC1068" s="1" t="str">
        <f>MID(Sheet7!A1068,SEARCH("(",Sheet7!A1068,1)+1,SEARCH(")",Sheet7!A1068,1)-SEARCH("(",Sheet7!A1068,1)-1)</f>
        <v>SL</v>
      </c>
      <c r="AD1068" s="1">
        <f>SEARCH(" ",Sheet7!A1068,1)</f>
        <v>3</v>
      </c>
      <c r="AE1068" s="1" t="str">
        <f>LEFT(Sheet7!A1068,SEARCH(" ",Sheet7!A1068,1)-1)</f>
        <v>LD</v>
      </c>
      <c r="AF1068" s="1" t="str">
        <f>MID(Sheet7!A1068,SEARCH(" ",Sheet7!A1068,1)+1,SEARCH("(",Sheet7!A1068,1)-SEARCH(" ",Sheet7!A1068,1)-2)</f>
        <v>Chandimal</v>
      </c>
      <c r="AG1068" s="1">
        <f t="shared" si="190"/>
        <v>9</v>
      </c>
      <c r="AH1068" s="1" t="str">
        <f t="shared" si="191"/>
        <v>CHANDIMAL</v>
      </c>
      <c r="AI1068" s="1" t="str">
        <f t="shared" si="185"/>
        <v>LD Chandimal belongs to Sri Lanka</v>
      </c>
    </row>
    <row r="1069" spans="1:35" x14ac:dyDescent="0.3">
      <c r="A1069" s="1">
        <v>1068</v>
      </c>
      <c r="B1069" s="2">
        <v>40336</v>
      </c>
      <c r="C1069" t="s">
        <v>117</v>
      </c>
      <c r="D1069" s="1">
        <v>119</v>
      </c>
      <c r="E1069" s="1" t="s">
        <v>430</v>
      </c>
      <c r="F1069" s="1">
        <v>188</v>
      </c>
      <c r="H1069" s="1">
        <v>137</v>
      </c>
      <c r="I1069" s="1">
        <v>9</v>
      </c>
      <c r="J1069" s="1">
        <v>1</v>
      </c>
      <c r="K1069" s="1">
        <v>86.86</v>
      </c>
      <c r="L1069" s="1">
        <v>2</v>
      </c>
      <c r="M1069" s="1" t="s">
        <v>13</v>
      </c>
      <c r="N1069" s="1" t="s">
        <v>24</v>
      </c>
      <c r="O1069" s="1">
        <f t="shared" si="181"/>
        <v>7</v>
      </c>
      <c r="P1069" s="1">
        <f t="shared" si="182"/>
        <v>6</v>
      </c>
      <c r="Q1069" s="1">
        <f t="shared" si="183"/>
        <v>2010</v>
      </c>
      <c r="R1069" s="1">
        <f t="shared" si="184"/>
        <v>2</v>
      </c>
      <c r="S1069" s="1" t="str">
        <f t="shared" si="186"/>
        <v>Slow</v>
      </c>
      <c r="T1069" s="1" t="str">
        <f t="shared" si="187"/>
        <v>Ok</v>
      </c>
      <c r="U1069" s="1" t="b">
        <f t="shared" si="188"/>
        <v>0</v>
      </c>
      <c r="V1069" s="1">
        <f t="shared" si="189"/>
        <v>0</v>
      </c>
      <c r="W1069" s="1" t="str">
        <f>VLOOKUP(K1069,Master!$G$8:$H$12,2,1)</f>
        <v>Slow</v>
      </c>
      <c r="X1069" s="1" t="str">
        <f>HLOOKUP(K1069,Master!$F$3:$J$4,2,1)</f>
        <v>Slow</v>
      </c>
      <c r="Y1069" s="1" t="s">
        <v>804</v>
      </c>
      <c r="Z1069" s="1" t="s">
        <v>836</v>
      </c>
      <c r="AA1069" s="1">
        <f>SEARCH("(",Sheet7!A1069,1)</f>
        <v>12</v>
      </c>
      <c r="AB1069" s="1">
        <f>SEARCH(")",Sheet7!A1069,1)</f>
        <v>16</v>
      </c>
      <c r="AC1069" s="1" t="str">
        <f>MID(Sheet7!A1069,SEARCH("(",Sheet7!A1069,1)+1,SEARCH(")",Sheet7!A1069,1)-SEARCH("(",Sheet7!A1069,1)-1)</f>
        <v>Zim</v>
      </c>
      <c r="AD1069" s="1">
        <f>SEARCH(" ",Sheet7!A1069,1)</f>
        <v>4</v>
      </c>
      <c r="AE1069" s="1" t="str">
        <f>LEFT(Sheet7!A1069,SEARCH(" ",Sheet7!A1069,1)-1)</f>
        <v>BRM</v>
      </c>
      <c r="AF1069" s="1" t="str">
        <f>MID(Sheet7!A1069,SEARCH(" ",Sheet7!A1069,1)+1,SEARCH("(",Sheet7!A1069,1)-SEARCH(" ",Sheet7!A1069,1)-2)</f>
        <v>Taylor</v>
      </c>
      <c r="AG1069" s="1">
        <f t="shared" si="190"/>
        <v>6</v>
      </c>
      <c r="AH1069" s="1" t="str">
        <f t="shared" si="191"/>
        <v>TAYLOR</v>
      </c>
      <c r="AI1069" s="1" t="e">
        <f t="shared" si="185"/>
        <v>#N/A</v>
      </c>
    </row>
    <row r="1070" spans="1:35" x14ac:dyDescent="0.3">
      <c r="A1070" s="1">
        <v>1069</v>
      </c>
      <c r="B1070" s="2">
        <v>40338</v>
      </c>
      <c r="C1070" t="s">
        <v>89</v>
      </c>
      <c r="D1070" s="1">
        <v>108</v>
      </c>
      <c r="E1070" s="1" t="s">
        <v>430</v>
      </c>
      <c r="F1070" s="1">
        <v>141</v>
      </c>
      <c r="H1070" s="1">
        <v>102</v>
      </c>
      <c r="I1070" s="1">
        <v>14</v>
      </c>
      <c r="J1070" s="1">
        <v>0</v>
      </c>
      <c r="K1070" s="1">
        <v>105.88</v>
      </c>
      <c r="L1070" s="1">
        <v>2</v>
      </c>
      <c r="M1070" s="1" t="s">
        <v>7</v>
      </c>
      <c r="N1070" s="1" t="s">
        <v>24</v>
      </c>
      <c r="O1070" s="1">
        <f t="shared" si="181"/>
        <v>9</v>
      </c>
      <c r="P1070" s="1">
        <f t="shared" si="182"/>
        <v>6</v>
      </c>
      <c r="Q1070" s="1">
        <f t="shared" si="183"/>
        <v>2010</v>
      </c>
      <c r="R1070" s="1">
        <f t="shared" si="184"/>
        <v>4</v>
      </c>
      <c r="S1070" s="1" t="str">
        <f t="shared" si="186"/>
        <v>Ok</v>
      </c>
      <c r="T1070" s="1" t="str">
        <f t="shared" si="187"/>
        <v>Ok</v>
      </c>
      <c r="U1070" s="1" t="b">
        <f t="shared" si="188"/>
        <v>0</v>
      </c>
      <c r="V1070" s="1">
        <f t="shared" si="189"/>
        <v>0</v>
      </c>
      <c r="W1070" s="1" t="str">
        <f>VLOOKUP(K1070,Master!$G$8:$H$12,2,1)</f>
        <v>Ok</v>
      </c>
      <c r="X1070" s="1" t="str">
        <f>HLOOKUP(K1070,Master!$F$3:$J$4,2,1)</f>
        <v>Ok</v>
      </c>
      <c r="Y1070" s="1" t="s">
        <v>747</v>
      </c>
      <c r="Z1070" s="1" t="s">
        <v>835</v>
      </c>
      <c r="AA1070" s="1">
        <f>SEARCH("(",Sheet7!A1070,1)</f>
        <v>12</v>
      </c>
      <c r="AB1070" s="1">
        <f>SEARCH(")",Sheet7!A1070,1)</f>
        <v>15</v>
      </c>
      <c r="AC1070" s="1" t="str">
        <f>MID(Sheet7!A1070,SEARCH("(",Sheet7!A1070,1)+1,SEARCH(")",Sheet7!A1070,1)-SEARCH("(",Sheet7!A1070,1)-1)</f>
        <v>SL</v>
      </c>
      <c r="AD1070" s="1">
        <f>SEARCH(" ",Sheet7!A1070,1)</f>
        <v>3</v>
      </c>
      <c r="AE1070" s="1" t="str">
        <f>LEFT(Sheet7!A1070,SEARCH(" ",Sheet7!A1070,1)-1)</f>
        <v>TM</v>
      </c>
      <c r="AF1070" s="1" t="str">
        <f>MID(Sheet7!A1070,SEARCH(" ",Sheet7!A1070,1)+1,SEARCH("(",Sheet7!A1070,1)-SEARCH(" ",Sheet7!A1070,1)-2)</f>
        <v>Dilshan</v>
      </c>
      <c r="AG1070" s="1">
        <f t="shared" si="190"/>
        <v>7</v>
      </c>
      <c r="AH1070" s="1" t="str">
        <f t="shared" si="191"/>
        <v>DILSHAN</v>
      </c>
      <c r="AI1070" s="1" t="str">
        <f t="shared" si="185"/>
        <v>TM Dilshan belongs to Sri Lanka</v>
      </c>
    </row>
    <row r="1071" spans="1:35" x14ac:dyDescent="0.3">
      <c r="A1071" s="1">
        <v>1070</v>
      </c>
      <c r="B1071" s="2">
        <v>40344</v>
      </c>
      <c r="C1071" t="s">
        <v>289</v>
      </c>
      <c r="D1071" s="1">
        <v>109</v>
      </c>
      <c r="E1071" s="1" t="s">
        <v>432</v>
      </c>
      <c r="F1071" s="1">
        <v>130</v>
      </c>
      <c r="H1071" s="1">
        <v>76</v>
      </c>
      <c r="I1071" s="1">
        <v>8</v>
      </c>
      <c r="J1071" s="1">
        <v>7</v>
      </c>
      <c r="K1071" s="1">
        <v>143.41999999999999</v>
      </c>
      <c r="L1071" s="1">
        <v>2</v>
      </c>
      <c r="M1071" s="1" t="s">
        <v>13</v>
      </c>
      <c r="N1071" s="1" t="s">
        <v>290</v>
      </c>
      <c r="O1071" s="1">
        <f t="shared" si="181"/>
        <v>15</v>
      </c>
      <c r="P1071" s="1">
        <f t="shared" si="182"/>
        <v>6</v>
      </c>
      <c r="Q1071" s="1">
        <f t="shared" si="183"/>
        <v>2010</v>
      </c>
      <c r="R1071" s="1">
        <f t="shared" si="184"/>
        <v>3</v>
      </c>
      <c r="S1071" s="1" t="str">
        <f t="shared" si="186"/>
        <v>Ok</v>
      </c>
      <c r="T1071" s="1" t="str">
        <f t="shared" si="187"/>
        <v>Ok</v>
      </c>
      <c r="U1071" s="1" t="b">
        <f t="shared" si="188"/>
        <v>0</v>
      </c>
      <c r="V1071" s="1">
        <f t="shared" si="189"/>
        <v>0</v>
      </c>
      <c r="W1071" s="1" t="str">
        <f>VLOOKUP(K1071,Master!$G$8:$H$12,2,1)</f>
        <v>Ok</v>
      </c>
      <c r="X1071" s="1" t="str">
        <f>HLOOKUP(K1071,Master!$F$3:$J$4,2,1)</f>
        <v>Ok</v>
      </c>
      <c r="Y1071" s="1" t="s">
        <v>659</v>
      </c>
      <c r="Z1071" s="1" t="s">
        <v>833</v>
      </c>
      <c r="AA1071" s="1">
        <f>SEARCH("(",Sheet7!A1071,1)</f>
        <v>15</v>
      </c>
      <c r="AB1071" s="1">
        <f>SEARCH(")",Sheet7!A1071,1)</f>
        <v>19</v>
      </c>
      <c r="AC1071" s="1" t="str">
        <f>MID(Sheet7!A1071,SEARCH("(",Sheet7!A1071,1)+1,SEARCH(")",Sheet7!A1071,1)-SEARCH("(",Sheet7!A1071,1)-1)</f>
        <v>Pak</v>
      </c>
      <c r="AD1071" s="1">
        <f>SEARCH(" ",Sheet7!A1071,1)</f>
        <v>7</v>
      </c>
      <c r="AE1071" s="1" t="str">
        <f>LEFT(Sheet7!A1071,SEARCH(" ",Sheet7!A1071,1)-1)</f>
        <v>Shahid</v>
      </c>
      <c r="AF1071" s="1" t="str">
        <f>MID(Sheet7!A1071,SEARCH(" ",Sheet7!A1071,1)+1,SEARCH("(",Sheet7!A1071,1)-SEARCH(" ",Sheet7!A1071,1)-2)</f>
        <v>Afridi</v>
      </c>
      <c r="AG1071" s="1">
        <f t="shared" si="190"/>
        <v>6</v>
      </c>
      <c r="AH1071" s="1" t="str">
        <f t="shared" si="191"/>
        <v>AFRIDI</v>
      </c>
      <c r="AI1071" s="1" t="str">
        <f t="shared" si="185"/>
        <v>Shahid Afridi belongs to Pakistan</v>
      </c>
    </row>
    <row r="1072" spans="1:35" x14ac:dyDescent="0.3">
      <c r="A1072" s="1">
        <v>1071</v>
      </c>
      <c r="B1072" s="2">
        <v>40350</v>
      </c>
      <c r="C1072" t="s">
        <v>289</v>
      </c>
      <c r="D1072" s="1">
        <v>124</v>
      </c>
      <c r="E1072" s="1" t="s">
        <v>432</v>
      </c>
      <c r="F1072" s="1">
        <v>75</v>
      </c>
      <c r="H1072" s="1">
        <v>60</v>
      </c>
      <c r="I1072" s="1">
        <v>17</v>
      </c>
      <c r="J1072" s="1">
        <v>4</v>
      </c>
      <c r="K1072" s="1">
        <v>206.66</v>
      </c>
      <c r="L1072" s="1">
        <v>1</v>
      </c>
      <c r="M1072" s="1" t="s">
        <v>47</v>
      </c>
      <c r="N1072" s="1" t="s">
        <v>290</v>
      </c>
      <c r="O1072" s="1">
        <f t="shared" si="181"/>
        <v>21</v>
      </c>
      <c r="P1072" s="1">
        <f t="shared" si="182"/>
        <v>6</v>
      </c>
      <c r="Q1072" s="1">
        <f t="shared" si="183"/>
        <v>2010</v>
      </c>
      <c r="R1072" s="1">
        <f t="shared" si="184"/>
        <v>2</v>
      </c>
      <c r="S1072" s="1" t="str">
        <f t="shared" si="186"/>
        <v>Excellent</v>
      </c>
      <c r="T1072" s="1" t="str">
        <f t="shared" si="187"/>
        <v>Ok</v>
      </c>
      <c r="U1072" s="1" t="b">
        <f t="shared" si="188"/>
        <v>1</v>
      </c>
      <c r="V1072" s="1">
        <f t="shared" si="189"/>
        <v>1</v>
      </c>
      <c r="W1072" s="1" t="str">
        <f>VLOOKUP(K1072,Master!$G$8:$H$12,2,1)</f>
        <v>Excellent</v>
      </c>
      <c r="X1072" s="1" t="str">
        <f>HLOOKUP(K1072,Master!$F$3:$J$4,2,1)</f>
        <v>Excellent</v>
      </c>
      <c r="Y1072" s="1" t="s">
        <v>659</v>
      </c>
      <c r="Z1072" s="1" t="s">
        <v>833</v>
      </c>
      <c r="AA1072" s="1">
        <f>SEARCH("(",Sheet7!A1072,1)</f>
        <v>15</v>
      </c>
      <c r="AB1072" s="1">
        <f>SEARCH(")",Sheet7!A1072,1)</f>
        <v>19</v>
      </c>
      <c r="AC1072" s="1" t="str">
        <f>MID(Sheet7!A1072,SEARCH("(",Sheet7!A1072,1)+1,SEARCH(")",Sheet7!A1072,1)-SEARCH("(",Sheet7!A1072,1)-1)</f>
        <v>Pak</v>
      </c>
      <c r="AD1072" s="1">
        <f>SEARCH(" ",Sheet7!A1072,1)</f>
        <v>7</v>
      </c>
      <c r="AE1072" s="1" t="str">
        <f>LEFT(Sheet7!A1072,SEARCH(" ",Sheet7!A1072,1)-1)</f>
        <v>Shahid</v>
      </c>
      <c r="AF1072" s="1" t="str">
        <f>MID(Sheet7!A1072,SEARCH(" ",Sheet7!A1072,1)+1,SEARCH("(",Sheet7!A1072,1)-SEARCH(" ",Sheet7!A1072,1)-2)</f>
        <v>Afridi</v>
      </c>
      <c r="AG1072" s="1">
        <f t="shared" si="190"/>
        <v>6</v>
      </c>
      <c r="AH1072" s="1" t="str">
        <f t="shared" si="191"/>
        <v>AFRIDI</v>
      </c>
      <c r="AI1072" s="1" t="str">
        <f t="shared" si="185"/>
        <v>Shahid Afridi belongs to Pakistan</v>
      </c>
    </row>
    <row r="1073" spans="1:35" x14ac:dyDescent="0.3">
      <c r="A1073" s="1">
        <v>1072</v>
      </c>
      <c r="B1073" s="2">
        <v>40351</v>
      </c>
      <c r="C1073" t="s">
        <v>362</v>
      </c>
      <c r="D1073" s="1">
        <v>103</v>
      </c>
      <c r="E1073" s="1" t="s">
        <v>430</v>
      </c>
      <c r="F1073" s="1">
        <v>125</v>
      </c>
      <c r="H1073" s="1">
        <v>85</v>
      </c>
      <c r="I1073" s="1">
        <v>16</v>
      </c>
      <c r="J1073" s="1">
        <v>0</v>
      </c>
      <c r="K1073" s="1">
        <v>121.17</v>
      </c>
      <c r="L1073" s="1">
        <v>2</v>
      </c>
      <c r="M1073" s="1" t="s">
        <v>18</v>
      </c>
      <c r="N1073" s="1" t="s">
        <v>283</v>
      </c>
      <c r="O1073" s="1">
        <f t="shared" si="181"/>
        <v>22</v>
      </c>
      <c r="P1073" s="1">
        <f t="shared" si="182"/>
        <v>6</v>
      </c>
      <c r="Q1073" s="1">
        <f t="shared" si="183"/>
        <v>2010</v>
      </c>
      <c r="R1073" s="1">
        <f t="shared" si="184"/>
        <v>3</v>
      </c>
      <c r="S1073" s="1" t="str">
        <f t="shared" si="186"/>
        <v>Ok</v>
      </c>
      <c r="T1073" s="1" t="str">
        <f t="shared" si="187"/>
        <v>Ok</v>
      </c>
      <c r="U1073" s="1" t="b">
        <f t="shared" si="188"/>
        <v>0</v>
      </c>
      <c r="V1073" s="1">
        <f t="shared" si="189"/>
        <v>0</v>
      </c>
      <c r="W1073" s="1" t="str">
        <f>VLOOKUP(K1073,Master!$G$8:$H$12,2,1)</f>
        <v>Ok</v>
      </c>
      <c r="X1073" s="1" t="str">
        <f>HLOOKUP(K1073,Master!$F$3:$J$4,2,1)</f>
        <v>Ok</v>
      </c>
      <c r="Y1073" s="1" t="s">
        <v>764</v>
      </c>
      <c r="Z1073" s="1" t="s">
        <v>830</v>
      </c>
      <c r="AA1073" s="1">
        <f>SEARCH("(",Sheet7!A1073,1)</f>
        <v>12</v>
      </c>
      <c r="AB1073" s="1">
        <f>SEARCH(")",Sheet7!A1073,1)</f>
        <v>16</v>
      </c>
      <c r="AC1073" s="1" t="str">
        <f>MID(Sheet7!A1073,SEARCH("(",Sheet7!A1073,1)+1,SEARCH(")",Sheet7!A1073,1)-SEARCH("(",Sheet7!A1073,1)-1)</f>
        <v>Eng</v>
      </c>
      <c r="AD1073" s="1">
        <f>SEARCH(" ",Sheet7!A1073,1)</f>
        <v>4</v>
      </c>
      <c r="AE1073" s="1" t="str">
        <f>LEFT(Sheet7!A1073,SEARCH(" ",Sheet7!A1073,1)-1)</f>
        <v>EJG</v>
      </c>
      <c r="AF1073" s="1" t="str">
        <f>MID(Sheet7!A1073,SEARCH(" ",Sheet7!A1073,1)+1,SEARCH("(",Sheet7!A1073,1)-SEARCH(" ",Sheet7!A1073,1)-2)</f>
        <v>Morgan</v>
      </c>
      <c r="AG1073" s="1">
        <f t="shared" si="190"/>
        <v>6</v>
      </c>
      <c r="AH1073" s="1" t="str">
        <f t="shared" si="191"/>
        <v>MORGAN</v>
      </c>
      <c r="AI1073" s="1" t="str">
        <f t="shared" si="185"/>
        <v>EJG Morgan belongs to England</v>
      </c>
    </row>
    <row r="1074" spans="1:35" x14ac:dyDescent="0.3">
      <c r="A1074" s="1">
        <v>1073</v>
      </c>
      <c r="B1074" s="2">
        <v>40366</v>
      </c>
      <c r="C1074" t="s">
        <v>417</v>
      </c>
      <c r="D1074" s="1">
        <v>101</v>
      </c>
      <c r="E1074" s="1" t="s">
        <v>432</v>
      </c>
      <c r="F1074" s="1">
        <v>180</v>
      </c>
      <c r="H1074" s="1">
        <v>155</v>
      </c>
      <c r="I1074" s="1">
        <v>9</v>
      </c>
      <c r="J1074" s="1">
        <v>0</v>
      </c>
      <c r="K1074" s="1">
        <v>65.16</v>
      </c>
      <c r="L1074" s="1">
        <v>1</v>
      </c>
      <c r="M1074" s="1" t="s">
        <v>446</v>
      </c>
      <c r="N1074" s="1" t="s">
        <v>418</v>
      </c>
      <c r="O1074" s="1">
        <f t="shared" si="181"/>
        <v>7</v>
      </c>
      <c r="P1074" s="1">
        <f t="shared" si="182"/>
        <v>7</v>
      </c>
      <c r="Q1074" s="1">
        <f t="shared" si="183"/>
        <v>2010</v>
      </c>
      <c r="R1074" s="1">
        <f t="shared" si="184"/>
        <v>4</v>
      </c>
      <c r="S1074" s="1" t="str">
        <f t="shared" si="186"/>
        <v>Slow</v>
      </c>
      <c r="T1074" s="1" t="str">
        <f t="shared" si="187"/>
        <v>Ok</v>
      </c>
      <c r="U1074" s="1" t="b">
        <f t="shared" si="188"/>
        <v>0</v>
      </c>
      <c r="V1074" s="1">
        <f t="shared" si="189"/>
        <v>0</v>
      </c>
      <c r="W1074" s="1" t="str">
        <f>VLOOKUP(K1074,Master!$G$8:$H$12,2,1)</f>
        <v>Slow</v>
      </c>
      <c r="X1074" s="1" t="str">
        <f>HLOOKUP(K1074,Master!$F$3:$J$4,2,1)</f>
        <v>Slow</v>
      </c>
      <c r="Y1074" s="1" t="s">
        <v>813</v>
      </c>
      <c r="Z1074" s="1" t="s">
        <v>840</v>
      </c>
      <c r="AA1074" s="1">
        <f>SEARCH("(",Sheet7!A1074,1)</f>
        <v>12</v>
      </c>
      <c r="AB1074" s="1">
        <f>SEARCH(")",Sheet7!A1074,1)</f>
        <v>17</v>
      </c>
      <c r="AC1074" s="1" t="str">
        <f>MID(Sheet7!A1074,SEARCH("(",Sheet7!A1074,1)+1,SEARCH(")",Sheet7!A1074,1)-SEARCH("(",Sheet7!A1074,1)-1)</f>
        <v>Neth</v>
      </c>
      <c r="AD1074" s="1">
        <f>SEARCH(" ",Sheet7!A1074,1)</f>
        <v>4</v>
      </c>
      <c r="AE1074" s="1" t="str">
        <f>LEFT(Sheet7!A1074,SEARCH(" ",Sheet7!A1074,1)-1)</f>
        <v>TLW</v>
      </c>
      <c r="AF1074" s="1" t="str">
        <f>MID(Sheet7!A1074,SEARCH(" ",Sheet7!A1074,1)+1,SEARCH("(",Sheet7!A1074,1)-SEARCH(" ",Sheet7!A1074,1)-2)</f>
        <v>Cooper</v>
      </c>
      <c r="AG1074" s="1">
        <f t="shared" si="190"/>
        <v>6</v>
      </c>
      <c r="AH1074" s="1" t="str">
        <f t="shared" si="191"/>
        <v>COOPER</v>
      </c>
      <c r="AI1074" s="1" t="e">
        <f t="shared" si="185"/>
        <v>#N/A</v>
      </c>
    </row>
    <row r="1075" spans="1:35" x14ac:dyDescent="0.3">
      <c r="A1075" s="1">
        <v>1074</v>
      </c>
      <c r="B1075" s="2">
        <v>40371</v>
      </c>
      <c r="C1075" t="s">
        <v>112</v>
      </c>
      <c r="D1075" s="1">
        <v>154</v>
      </c>
      <c r="E1075" s="1" t="s">
        <v>432</v>
      </c>
      <c r="F1075" s="1">
        <v>201</v>
      </c>
      <c r="H1075" s="1">
        <v>140</v>
      </c>
      <c r="I1075" s="1">
        <v>16</v>
      </c>
      <c r="J1075" s="1">
        <v>5</v>
      </c>
      <c r="K1075" s="1">
        <v>110</v>
      </c>
      <c r="L1075" s="1">
        <v>1</v>
      </c>
      <c r="M1075" s="2" t="s">
        <v>47</v>
      </c>
      <c r="N1075" s="1" t="s">
        <v>32</v>
      </c>
      <c r="O1075" s="1">
        <f t="shared" si="181"/>
        <v>12</v>
      </c>
      <c r="P1075" s="1">
        <f t="shared" si="182"/>
        <v>7</v>
      </c>
      <c r="Q1075" s="1">
        <f t="shared" si="183"/>
        <v>2010</v>
      </c>
      <c r="R1075" s="1">
        <f t="shared" si="184"/>
        <v>2</v>
      </c>
      <c r="S1075" s="1" t="str">
        <f t="shared" si="186"/>
        <v>Ok</v>
      </c>
      <c r="T1075" s="1" t="str">
        <f t="shared" si="187"/>
        <v>Ok</v>
      </c>
      <c r="U1075" s="1" t="b">
        <f t="shared" si="188"/>
        <v>0</v>
      </c>
      <c r="V1075" s="1">
        <f t="shared" si="189"/>
        <v>0</v>
      </c>
      <c r="W1075" s="1" t="str">
        <f>VLOOKUP(K1075,Master!$G$8:$H$12,2,1)</f>
        <v>Ok</v>
      </c>
      <c r="X1075" s="1" t="str">
        <f>HLOOKUP(K1075,Master!$F$3:$J$4,2,1)</f>
        <v>Ok</v>
      </c>
      <c r="Y1075" s="1" t="s">
        <v>731</v>
      </c>
      <c r="Z1075" s="1" t="s">
        <v>830</v>
      </c>
      <c r="AA1075" s="1">
        <f>SEARCH("(",Sheet7!A1075,1)</f>
        <v>12</v>
      </c>
      <c r="AB1075" s="1">
        <f>SEARCH(")",Sheet7!A1075,1)</f>
        <v>16</v>
      </c>
      <c r="AC1075" s="1" t="str">
        <f>MID(Sheet7!A1075,SEARCH("(",Sheet7!A1075,1)+1,SEARCH(")",Sheet7!A1075,1)-SEARCH("(",Sheet7!A1075,1)-1)</f>
        <v>Eng</v>
      </c>
      <c r="AD1075" s="1">
        <f>SEARCH(" ",Sheet7!A1075,1)</f>
        <v>3</v>
      </c>
      <c r="AE1075" s="1" t="str">
        <f>LEFT(Sheet7!A1075,SEARCH(" ",Sheet7!A1075,1)-1)</f>
        <v>AJ</v>
      </c>
      <c r="AF1075" s="1" t="str">
        <f>MID(Sheet7!A1075,SEARCH(" ",Sheet7!A1075,1)+1,SEARCH("(",Sheet7!A1075,1)-SEARCH(" ",Sheet7!A1075,1)-2)</f>
        <v>Strauss</v>
      </c>
      <c r="AG1075" s="1">
        <f t="shared" si="190"/>
        <v>7</v>
      </c>
      <c r="AH1075" s="1" t="str">
        <f t="shared" si="191"/>
        <v>STRAUSS</v>
      </c>
      <c r="AI1075" s="1" t="str">
        <f t="shared" si="185"/>
        <v>AJ Strauss belongs to England</v>
      </c>
    </row>
    <row r="1076" spans="1:35" x14ac:dyDescent="0.3">
      <c r="A1076" s="1">
        <v>1075</v>
      </c>
      <c r="B1076" s="2">
        <v>40371</v>
      </c>
      <c r="C1076" t="s">
        <v>189</v>
      </c>
      <c r="D1076" s="1">
        <v>110</v>
      </c>
      <c r="E1076" s="1" t="s">
        <v>432</v>
      </c>
      <c r="F1076" s="1">
        <v>169</v>
      </c>
      <c r="H1076" s="1">
        <v>121</v>
      </c>
      <c r="I1076" s="1">
        <v>12</v>
      </c>
      <c r="J1076" s="1">
        <v>0</v>
      </c>
      <c r="K1076" s="1">
        <v>90.9</v>
      </c>
      <c r="L1076" s="1">
        <v>1</v>
      </c>
      <c r="M1076" s="1" t="s">
        <v>47</v>
      </c>
      <c r="N1076" s="1" t="s">
        <v>32</v>
      </c>
      <c r="O1076" s="1">
        <f t="shared" si="181"/>
        <v>12</v>
      </c>
      <c r="P1076" s="1">
        <f t="shared" si="182"/>
        <v>7</v>
      </c>
      <c r="Q1076" s="1">
        <f t="shared" si="183"/>
        <v>2010</v>
      </c>
      <c r="R1076" s="1">
        <f t="shared" si="184"/>
        <v>2</v>
      </c>
      <c r="S1076" s="1" t="str">
        <f t="shared" si="186"/>
        <v>Slow</v>
      </c>
      <c r="T1076" s="1" t="str">
        <f t="shared" si="187"/>
        <v>Ok</v>
      </c>
      <c r="U1076" s="1" t="b">
        <f t="shared" si="188"/>
        <v>0</v>
      </c>
      <c r="V1076" s="1">
        <f t="shared" si="189"/>
        <v>0</v>
      </c>
      <c r="W1076" s="1" t="str">
        <f>VLOOKUP(K1076,Master!$G$8:$H$12,2,1)</f>
        <v>Slow</v>
      </c>
      <c r="X1076" s="1" t="str">
        <f>HLOOKUP(K1076,Master!$F$3:$J$4,2,1)</f>
        <v>Slow</v>
      </c>
      <c r="Y1076" s="1" t="s">
        <v>814</v>
      </c>
      <c r="Z1076" s="1" t="s">
        <v>830</v>
      </c>
      <c r="AA1076" s="1">
        <f>SEARCH("(",Sheet7!A1076,1)</f>
        <v>11</v>
      </c>
      <c r="AB1076" s="1">
        <f>SEARCH(")",Sheet7!A1076,1)</f>
        <v>15</v>
      </c>
      <c r="AC1076" s="1" t="str">
        <f>MID(Sheet7!A1076,SEARCH("(",Sheet7!A1076,1)+1,SEARCH(")",Sheet7!A1076,1)-SEARCH("(",Sheet7!A1076,1)-1)</f>
        <v>Eng</v>
      </c>
      <c r="AD1076" s="1">
        <f>SEARCH(" ",Sheet7!A1076,1)</f>
        <v>4</v>
      </c>
      <c r="AE1076" s="1" t="str">
        <f>LEFT(Sheet7!A1076,SEARCH(" ",Sheet7!A1076,1)-1)</f>
        <v>IJL</v>
      </c>
      <c r="AF1076" s="1" t="str">
        <f>MID(Sheet7!A1076,SEARCH(" ",Sheet7!A1076,1)+1,SEARCH("(",Sheet7!A1076,1)-SEARCH(" ",Sheet7!A1076,1)-2)</f>
        <v>Trott</v>
      </c>
      <c r="AG1076" s="1">
        <f t="shared" si="190"/>
        <v>5</v>
      </c>
      <c r="AH1076" s="1" t="str">
        <f t="shared" si="191"/>
        <v>TROTT</v>
      </c>
      <c r="AI1076" s="1" t="str">
        <f t="shared" si="185"/>
        <v>IJL Trott belongs to England</v>
      </c>
    </row>
    <row r="1077" spans="1:35" x14ac:dyDescent="0.3">
      <c r="A1077" s="1">
        <v>1076</v>
      </c>
      <c r="B1077" s="2">
        <v>40374</v>
      </c>
      <c r="C1077" t="s">
        <v>193</v>
      </c>
      <c r="D1077" s="1">
        <v>108</v>
      </c>
      <c r="E1077" s="1" t="s">
        <v>432</v>
      </c>
      <c r="F1077" s="1">
        <v>147</v>
      </c>
      <c r="H1077" s="1">
        <v>116</v>
      </c>
      <c r="I1077" s="1">
        <v>7</v>
      </c>
      <c r="J1077" s="1">
        <v>3</v>
      </c>
      <c r="K1077" s="1">
        <v>93.1</v>
      </c>
      <c r="L1077" s="1">
        <v>2</v>
      </c>
      <c r="M1077" s="1" t="s">
        <v>47</v>
      </c>
      <c r="N1077" s="1" t="s">
        <v>345</v>
      </c>
      <c r="O1077" s="1">
        <f t="shared" si="181"/>
        <v>15</v>
      </c>
      <c r="P1077" s="1">
        <f t="shared" si="182"/>
        <v>7</v>
      </c>
      <c r="Q1077" s="1">
        <f t="shared" si="183"/>
        <v>2010</v>
      </c>
      <c r="R1077" s="1">
        <f t="shared" si="184"/>
        <v>5</v>
      </c>
      <c r="S1077" s="1" t="str">
        <f t="shared" si="186"/>
        <v>Slow</v>
      </c>
      <c r="T1077" s="1" t="str">
        <f t="shared" si="187"/>
        <v>Ok</v>
      </c>
      <c r="U1077" s="1" t="b">
        <f t="shared" si="188"/>
        <v>0</v>
      </c>
      <c r="V1077" s="1">
        <f t="shared" si="189"/>
        <v>0</v>
      </c>
      <c r="W1077" s="1" t="str">
        <f>VLOOKUP(K1077,Master!$G$8:$H$12,2,1)</f>
        <v>Slow</v>
      </c>
      <c r="X1077" s="1" t="str">
        <f>HLOOKUP(K1077,Master!$F$3:$J$4,2,1)</f>
        <v>Slow</v>
      </c>
      <c r="Y1077" s="1" t="s">
        <v>761</v>
      </c>
      <c r="Z1077" s="1" t="s">
        <v>844</v>
      </c>
      <c r="AA1077" s="1">
        <f>SEARCH("(",Sheet7!A1077,1)</f>
        <v>17</v>
      </c>
      <c r="AB1077" s="1">
        <f>SEARCH(")",Sheet7!A1077,1)</f>
        <v>21</v>
      </c>
      <c r="AC1077" s="1" t="str">
        <f>MID(Sheet7!A1077,SEARCH("(",Sheet7!A1077,1)+1,SEARCH(")",Sheet7!A1077,1)-SEARCH("(",Sheet7!A1077,1)-1)</f>
        <v>Ire</v>
      </c>
      <c r="AD1077" s="1">
        <f>SEARCH(" ",Sheet7!A1077,1)</f>
        <v>4</v>
      </c>
      <c r="AE1077" s="1" t="str">
        <f>LEFT(Sheet7!A1077,SEARCH(" ",Sheet7!A1077,1)-1)</f>
        <v>WTS</v>
      </c>
      <c r="AF1077" s="1" t="str">
        <f>MID(Sheet7!A1077,SEARCH(" ",Sheet7!A1077,1)+1,SEARCH("(",Sheet7!A1077,1)-SEARCH(" ",Sheet7!A1077,1)-2)</f>
        <v>Porterfield</v>
      </c>
      <c r="AG1077" s="1">
        <f t="shared" si="190"/>
        <v>11</v>
      </c>
      <c r="AH1077" s="1" t="str">
        <f t="shared" si="191"/>
        <v>PORTERFIELD</v>
      </c>
      <c r="AI1077" s="1" t="e">
        <f t="shared" si="185"/>
        <v>#N/A</v>
      </c>
    </row>
    <row r="1078" spans="1:35" x14ac:dyDescent="0.3">
      <c r="A1078" s="1">
        <v>1077</v>
      </c>
      <c r="B1078" s="2">
        <v>40374</v>
      </c>
      <c r="C1078" t="s">
        <v>428</v>
      </c>
      <c r="D1078" s="1">
        <v>100</v>
      </c>
      <c r="E1078" s="1" t="s">
        <v>432</v>
      </c>
      <c r="F1078" s="1">
        <v>177</v>
      </c>
      <c r="H1078" s="1">
        <v>123</v>
      </c>
      <c r="I1078" s="1">
        <v>9</v>
      </c>
      <c r="J1078" s="1">
        <v>0</v>
      </c>
      <c r="K1078" s="1">
        <v>81.3</v>
      </c>
      <c r="L1078" s="1">
        <v>1</v>
      </c>
      <c r="M1078" s="1" t="s">
        <v>25</v>
      </c>
      <c r="N1078" s="1" t="s">
        <v>345</v>
      </c>
      <c r="O1078" s="1">
        <f t="shared" si="181"/>
        <v>15</v>
      </c>
      <c r="P1078" s="1">
        <f t="shared" si="182"/>
        <v>7</v>
      </c>
      <c r="Q1078" s="1">
        <f t="shared" si="183"/>
        <v>2010</v>
      </c>
      <c r="R1078" s="1">
        <f t="shared" si="184"/>
        <v>5</v>
      </c>
      <c r="S1078" s="1" t="str">
        <f t="shared" si="186"/>
        <v>Slow</v>
      </c>
      <c r="T1078" s="1" t="str">
        <f t="shared" si="187"/>
        <v>Ok</v>
      </c>
      <c r="U1078" s="1" t="b">
        <f t="shared" si="188"/>
        <v>0</v>
      </c>
      <c r="V1078" s="1">
        <f t="shared" si="189"/>
        <v>0</v>
      </c>
      <c r="W1078" s="1" t="str">
        <f>VLOOKUP(K1078,Master!$G$8:$H$12,2,1)</f>
        <v>Slow</v>
      </c>
      <c r="X1078" s="1" t="str">
        <f>HLOOKUP(K1078,Master!$F$3:$J$4,2,1)</f>
        <v>Slow</v>
      </c>
      <c r="Y1078" s="1" t="s">
        <v>815</v>
      </c>
      <c r="Z1078" s="1" t="s">
        <v>838</v>
      </c>
      <c r="AA1078" s="1">
        <f>SEARCH("(",Sheet7!A1078,1)</f>
        <v>17</v>
      </c>
      <c r="AB1078" s="1">
        <f>SEARCH(")",Sheet7!A1078,1)</f>
        <v>21</v>
      </c>
      <c r="AC1078" s="1" t="str">
        <f>MID(Sheet7!A1078,SEARCH("(",Sheet7!A1078,1)+1,SEARCH(")",Sheet7!A1078,1)-SEARCH("(",Sheet7!A1078,1)-1)</f>
        <v>Ban</v>
      </c>
      <c r="AD1078" s="1">
        <f>SEARCH(" ",Sheet7!A1078,1)</f>
        <v>7</v>
      </c>
      <c r="AE1078" s="1" t="str">
        <f>LEFT(Sheet7!A1078,SEARCH(" ",Sheet7!A1078,1)-1)</f>
        <v>Junaid</v>
      </c>
      <c r="AF1078" s="1" t="str">
        <f>MID(Sheet7!A1078,SEARCH(" ",Sheet7!A1078,1)+1,SEARCH("(",Sheet7!A1078,1)-SEARCH(" ",Sheet7!A1078,1)-2)</f>
        <v>Siddique</v>
      </c>
      <c r="AG1078" s="1">
        <f t="shared" si="190"/>
        <v>8</v>
      </c>
      <c r="AH1078" s="1" t="str">
        <f t="shared" si="191"/>
        <v>SIDDIQUE</v>
      </c>
      <c r="AI1078" s="1" t="e">
        <f t="shared" si="185"/>
        <v>#N/A</v>
      </c>
    </row>
    <row r="1079" spans="1:35" x14ac:dyDescent="0.3">
      <c r="A1079" s="1">
        <v>1078</v>
      </c>
      <c r="B1079" s="2">
        <v>40406</v>
      </c>
      <c r="C1079" t="s">
        <v>337</v>
      </c>
      <c r="D1079" s="1">
        <v>114</v>
      </c>
      <c r="E1079" s="1" t="s">
        <v>430</v>
      </c>
      <c r="F1079" s="1">
        <v>123</v>
      </c>
      <c r="H1079" s="1">
        <v>108</v>
      </c>
      <c r="I1079" s="1">
        <v>11</v>
      </c>
      <c r="J1079" s="1">
        <v>3</v>
      </c>
      <c r="K1079" s="1">
        <v>105.55</v>
      </c>
      <c r="L1079" s="1">
        <v>2</v>
      </c>
      <c r="M1079" s="1" t="s">
        <v>442</v>
      </c>
      <c r="N1079" s="1" t="s">
        <v>338</v>
      </c>
      <c r="O1079" s="1">
        <f t="shared" si="181"/>
        <v>16</v>
      </c>
      <c r="P1079" s="1">
        <f t="shared" si="182"/>
        <v>8</v>
      </c>
      <c r="Q1079" s="1">
        <f t="shared" si="183"/>
        <v>2010</v>
      </c>
      <c r="R1079" s="1">
        <f t="shared" si="184"/>
        <v>2</v>
      </c>
      <c r="S1079" s="1" t="str">
        <f t="shared" si="186"/>
        <v>Ok</v>
      </c>
      <c r="T1079" s="1" t="str">
        <f t="shared" si="187"/>
        <v>Ok</v>
      </c>
      <c r="U1079" s="1" t="b">
        <f t="shared" si="188"/>
        <v>0</v>
      </c>
      <c r="V1079" s="1">
        <f t="shared" si="189"/>
        <v>0</v>
      </c>
      <c r="W1079" s="1" t="str">
        <f>VLOOKUP(K1079,Master!$G$8:$H$12,2,1)</f>
        <v>Ok</v>
      </c>
      <c r="X1079" s="1" t="str">
        <f>HLOOKUP(K1079,Master!$F$3:$J$4,2,1)</f>
        <v>Ok</v>
      </c>
      <c r="Y1079" s="1" t="s">
        <v>816</v>
      </c>
      <c r="Z1079" s="1" t="s">
        <v>847</v>
      </c>
      <c r="AA1079" s="1">
        <f>SEARCH("(",Sheet7!A1079,1)</f>
        <v>13</v>
      </c>
      <c r="AB1079" s="1">
        <f>SEARCH(")",Sheet7!A1079,1)</f>
        <v>18</v>
      </c>
      <c r="AC1079" s="1" t="str">
        <f>MID(Sheet7!A1079,SEARCH("(",Sheet7!A1079,1)+1,SEARCH(")",Sheet7!A1079,1)-SEARCH("(",Sheet7!A1079,1)-1)</f>
        <v>Afgh</v>
      </c>
      <c r="AD1079" s="1">
        <f>SEARCH(" ",Sheet7!A1079,1)</f>
        <v>6</v>
      </c>
      <c r="AE1079" s="1" t="str">
        <f>LEFT(Sheet7!A1079,SEARCH(" ",Sheet7!A1079,1)-1)</f>
        <v>Karim</v>
      </c>
      <c r="AF1079" s="1" t="str">
        <f>MID(Sheet7!A1079,SEARCH(" ",Sheet7!A1079,1)+1,SEARCH("(",Sheet7!A1079,1)-SEARCH(" ",Sheet7!A1079,1)-2)</f>
        <v>Sadiq</v>
      </c>
      <c r="AG1079" s="1">
        <f t="shared" si="190"/>
        <v>5</v>
      </c>
      <c r="AH1079" s="1" t="str">
        <f t="shared" si="191"/>
        <v>SADIQ</v>
      </c>
      <c r="AI1079" s="1" t="e">
        <f t="shared" si="185"/>
        <v>#N/A</v>
      </c>
    </row>
    <row r="1080" spans="1:35" x14ac:dyDescent="0.3">
      <c r="A1080" s="1">
        <v>1079</v>
      </c>
      <c r="B1080" s="2">
        <v>40406</v>
      </c>
      <c r="C1080" t="s">
        <v>347</v>
      </c>
      <c r="D1080" s="1">
        <v>113</v>
      </c>
      <c r="E1080" s="1" t="s">
        <v>432</v>
      </c>
      <c r="F1080" s="1">
        <v>160</v>
      </c>
      <c r="H1080" s="1">
        <v>147</v>
      </c>
      <c r="I1080" s="1">
        <v>10</v>
      </c>
      <c r="J1080" s="1">
        <v>0</v>
      </c>
      <c r="K1080" s="1">
        <v>76.87</v>
      </c>
      <c r="L1080" s="1">
        <v>1</v>
      </c>
      <c r="M1080" s="1" t="s">
        <v>438</v>
      </c>
      <c r="N1080" s="1" t="s">
        <v>348</v>
      </c>
      <c r="O1080" s="1">
        <f t="shared" si="181"/>
        <v>16</v>
      </c>
      <c r="P1080" s="1">
        <f t="shared" si="182"/>
        <v>8</v>
      </c>
      <c r="Q1080" s="1">
        <f t="shared" si="183"/>
        <v>2010</v>
      </c>
      <c r="R1080" s="1">
        <f t="shared" si="184"/>
        <v>2</v>
      </c>
      <c r="S1080" s="1" t="str">
        <f t="shared" si="186"/>
        <v>Slow</v>
      </c>
      <c r="T1080" s="1" t="str">
        <f t="shared" si="187"/>
        <v>Ok</v>
      </c>
      <c r="U1080" s="1" t="b">
        <f t="shared" si="188"/>
        <v>0</v>
      </c>
      <c r="V1080" s="1">
        <f t="shared" si="189"/>
        <v>0</v>
      </c>
      <c r="W1080" s="1" t="str">
        <f>VLOOKUP(K1080,Master!$G$8:$H$12,2,1)</f>
        <v>Slow</v>
      </c>
      <c r="X1080" s="1" t="str">
        <f>HLOOKUP(K1080,Master!$F$3:$J$4,2,1)</f>
        <v>Slow</v>
      </c>
      <c r="Y1080" s="1" t="s">
        <v>817</v>
      </c>
      <c r="Z1080" s="1" t="s">
        <v>844</v>
      </c>
      <c r="AA1080" s="1">
        <f>SEARCH("(",Sheet7!A1080,1)</f>
        <v>11</v>
      </c>
      <c r="AB1080" s="1">
        <f>SEARCH(")",Sheet7!A1080,1)</f>
        <v>15</v>
      </c>
      <c r="AC1080" s="1" t="str">
        <f>MID(Sheet7!A1080,SEARCH("(",Sheet7!A1080,1)+1,SEARCH(")",Sheet7!A1080,1)-SEARCH("(",Sheet7!A1080,1)-1)</f>
        <v>Ire</v>
      </c>
      <c r="AD1080" s="1">
        <f>SEARCH(" ",Sheet7!A1080,1)</f>
        <v>3</v>
      </c>
      <c r="AE1080" s="1" t="str">
        <f>LEFT(Sheet7!A1080,SEARCH(" ",Sheet7!A1080,1)-1)</f>
        <v>GC</v>
      </c>
      <c r="AF1080" s="1" t="str">
        <f>MID(Sheet7!A1080,SEARCH(" ",Sheet7!A1080,1)+1,SEARCH("(",Sheet7!A1080,1)-SEARCH(" ",Sheet7!A1080,1)-2)</f>
        <v>Wilson</v>
      </c>
      <c r="AG1080" s="1">
        <f t="shared" si="190"/>
        <v>6</v>
      </c>
      <c r="AH1080" s="1" t="str">
        <f t="shared" si="191"/>
        <v>WILSON</v>
      </c>
      <c r="AI1080" s="1" t="e">
        <f t="shared" si="185"/>
        <v>#N/A</v>
      </c>
    </row>
    <row r="1081" spans="1:35" x14ac:dyDescent="0.3">
      <c r="A1081" s="1">
        <v>1080</v>
      </c>
      <c r="B1081" s="2">
        <v>40406</v>
      </c>
      <c r="C1081" t="s">
        <v>316</v>
      </c>
      <c r="D1081" s="1">
        <v>100</v>
      </c>
      <c r="E1081" s="1" t="s">
        <v>430</v>
      </c>
      <c r="F1081" s="1">
        <v>117</v>
      </c>
      <c r="H1081" s="1">
        <v>72</v>
      </c>
      <c r="I1081" s="1">
        <v>15</v>
      </c>
      <c r="J1081" s="1">
        <v>0</v>
      </c>
      <c r="K1081" s="1">
        <v>138.88</v>
      </c>
      <c r="L1081" s="1">
        <v>2</v>
      </c>
      <c r="M1081" s="1" t="s">
        <v>442</v>
      </c>
      <c r="N1081" s="1" t="s">
        <v>338</v>
      </c>
      <c r="O1081" s="1">
        <f t="shared" si="181"/>
        <v>16</v>
      </c>
      <c r="P1081" s="1">
        <f t="shared" si="182"/>
        <v>8</v>
      </c>
      <c r="Q1081" s="1">
        <f t="shared" si="183"/>
        <v>2010</v>
      </c>
      <c r="R1081" s="1">
        <f t="shared" si="184"/>
        <v>2</v>
      </c>
      <c r="S1081" s="1" t="str">
        <f t="shared" si="186"/>
        <v>Ok</v>
      </c>
      <c r="T1081" s="1" t="str">
        <f t="shared" si="187"/>
        <v>Ok</v>
      </c>
      <c r="U1081" s="1" t="b">
        <f t="shared" si="188"/>
        <v>0</v>
      </c>
      <c r="V1081" s="1">
        <f t="shared" si="189"/>
        <v>0</v>
      </c>
      <c r="W1081" s="1" t="str">
        <f>VLOOKUP(K1081,Master!$G$8:$H$12,2,1)</f>
        <v>Ok</v>
      </c>
      <c r="X1081" s="1" t="str">
        <f>HLOOKUP(K1081,Master!$F$3:$J$4,2,1)</f>
        <v>Ok</v>
      </c>
      <c r="Y1081" s="1" t="s">
        <v>800</v>
      </c>
      <c r="Z1081" s="1" t="s">
        <v>847</v>
      </c>
      <c r="AA1081" s="1">
        <f>SEARCH("(",Sheet7!A1081,1)</f>
        <v>18</v>
      </c>
      <c r="AB1081" s="1">
        <f>SEARCH(")",Sheet7!A1081,1)</f>
        <v>23</v>
      </c>
      <c r="AC1081" s="1" t="str">
        <f>MID(Sheet7!A1081,SEARCH("(",Sheet7!A1081,1)+1,SEARCH(")",Sheet7!A1081,1)-SEARCH("(",Sheet7!A1081,1)-1)</f>
        <v>Afgh</v>
      </c>
      <c r="AD1081" s="1">
        <f>SEARCH(" ",Sheet7!A1081,1)</f>
        <v>9</v>
      </c>
      <c r="AE1081" s="1" t="str">
        <f>LEFT(Sheet7!A1081,SEARCH(" ",Sheet7!A1081,1)-1)</f>
        <v>Mohammad</v>
      </c>
      <c r="AF1081" s="1" t="str">
        <f>MID(Sheet7!A1081,SEARCH(" ",Sheet7!A1081,1)+1,SEARCH("(",Sheet7!A1081,1)-SEARCH(" ",Sheet7!A1081,1)-2)</f>
        <v>Shahzad</v>
      </c>
      <c r="AG1081" s="1">
        <f t="shared" si="190"/>
        <v>7</v>
      </c>
      <c r="AH1081" s="1" t="str">
        <f t="shared" si="191"/>
        <v>SHAHZAD</v>
      </c>
      <c r="AI1081" s="1" t="e">
        <f t="shared" si="185"/>
        <v>#N/A</v>
      </c>
    </row>
    <row r="1082" spans="1:35" x14ac:dyDescent="0.3">
      <c r="A1082" s="1">
        <v>1081</v>
      </c>
      <c r="B1082" s="2">
        <v>40415</v>
      </c>
      <c r="C1082" t="s">
        <v>213</v>
      </c>
      <c r="D1082" s="1">
        <v>110</v>
      </c>
      <c r="E1082" s="1" t="s">
        <v>432</v>
      </c>
      <c r="F1082" s="1">
        <v>136</v>
      </c>
      <c r="H1082" s="1">
        <v>93</v>
      </c>
      <c r="I1082" s="1">
        <v>16</v>
      </c>
      <c r="J1082" s="1">
        <v>1</v>
      </c>
      <c r="K1082" s="1">
        <v>118.27</v>
      </c>
      <c r="L1082" s="1">
        <v>1</v>
      </c>
      <c r="M1082" s="1" t="s">
        <v>31</v>
      </c>
      <c r="N1082" s="1" t="s">
        <v>290</v>
      </c>
      <c r="O1082" s="1">
        <f t="shared" si="181"/>
        <v>25</v>
      </c>
      <c r="P1082" s="1">
        <f t="shared" si="182"/>
        <v>8</v>
      </c>
      <c r="Q1082" s="1">
        <f t="shared" si="183"/>
        <v>2010</v>
      </c>
      <c r="R1082" s="1">
        <f t="shared" si="184"/>
        <v>4</v>
      </c>
      <c r="S1082" s="1" t="str">
        <f t="shared" si="186"/>
        <v>Ok</v>
      </c>
      <c r="T1082" s="1" t="str">
        <f t="shared" si="187"/>
        <v>Ok</v>
      </c>
      <c r="U1082" s="1" t="b">
        <f t="shared" si="188"/>
        <v>0</v>
      </c>
      <c r="V1082" s="1">
        <f t="shared" si="189"/>
        <v>0</v>
      </c>
      <c r="W1082" s="1" t="str">
        <f>VLOOKUP(K1082,Master!$G$8:$H$12,2,1)</f>
        <v>Ok</v>
      </c>
      <c r="X1082" s="1" t="str">
        <f>HLOOKUP(K1082,Master!$F$3:$J$4,2,1)</f>
        <v>Ok</v>
      </c>
      <c r="Y1082" s="1" t="s">
        <v>702</v>
      </c>
      <c r="Z1082" s="1" t="s">
        <v>4</v>
      </c>
      <c r="AA1082" s="1">
        <f>SEARCH("(",Sheet7!A1082,1)</f>
        <v>10</v>
      </c>
      <c r="AB1082" s="1">
        <f>SEARCH(")",Sheet7!A1082,1)</f>
        <v>16</v>
      </c>
      <c r="AC1082" s="1" t="str">
        <f>MID(Sheet7!A1082,SEARCH("(",Sheet7!A1082,1)+1,SEARCH(")",Sheet7!A1082,1)-SEARCH("(",Sheet7!A1082,1)-1)</f>
        <v>India</v>
      </c>
      <c r="AD1082" s="1">
        <f>SEARCH(" ",Sheet7!A1082,1)</f>
        <v>2</v>
      </c>
      <c r="AE1082" s="1" t="str">
        <f>LEFT(Sheet7!A1082,SEARCH(" ",Sheet7!A1082,1)-1)</f>
        <v>V</v>
      </c>
      <c r="AF1082" s="1" t="str">
        <f>MID(Sheet7!A1082,SEARCH(" ",Sheet7!A1082,1)+1,SEARCH("(",Sheet7!A1082,1)-SEARCH(" ",Sheet7!A1082,1)-2)</f>
        <v>Sehwag</v>
      </c>
      <c r="AG1082" s="1">
        <f t="shared" si="190"/>
        <v>6</v>
      </c>
      <c r="AH1082" s="1" t="str">
        <f t="shared" si="191"/>
        <v>SEHWAG</v>
      </c>
      <c r="AI1082" s="1" t="e">
        <f t="shared" si="185"/>
        <v>#N/A</v>
      </c>
    </row>
    <row r="1083" spans="1:35" x14ac:dyDescent="0.3">
      <c r="A1083" s="1">
        <v>1082</v>
      </c>
      <c r="B1083" s="2">
        <v>40418</v>
      </c>
      <c r="C1083" t="s">
        <v>89</v>
      </c>
      <c r="D1083" s="1">
        <v>110</v>
      </c>
      <c r="E1083" s="1" t="s">
        <v>432</v>
      </c>
      <c r="F1083" s="1">
        <v>182</v>
      </c>
      <c r="H1083" s="1">
        <v>115</v>
      </c>
      <c r="I1083" s="1">
        <v>12</v>
      </c>
      <c r="J1083" s="1">
        <v>1</v>
      </c>
      <c r="K1083" s="1">
        <v>95.65</v>
      </c>
      <c r="L1083" s="1">
        <v>1</v>
      </c>
      <c r="M1083" s="1" t="s">
        <v>4</v>
      </c>
      <c r="N1083" s="1" t="s">
        <v>290</v>
      </c>
      <c r="O1083" s="1">
        <f t="shared" si="181"/>
        <v>28</v>
      </c>
      <c r="P1083" s="1">
        <f t="shared" si="182"/>
        <v>8</v>
      </c>
      <c r="Q1083" s="1">
        <f t="shared" si="183"/>
        <v>2010</v>
      </c>
      <c r="R1083" s="1">
        <f t="shared" si="184"/>
        <v>7</v>
      </c>
      <c r="S1083" s="1" t="str">
        <f t="shared" si="186"/>
        <v>Slow</v>
      </c>
      <c r="T1083" s="1" t="str">
        <f t="shared" si="187"/>
        <v>Ok</v>
      </c>
      <c r="U1083" s="1" t="b">
        <f t="shared" si="188"/>
        <v>0</v>
      </c>
      <c r="V1083" s="1">
        <f t="shared" si="189"/>
        <v>0</v>
      </c>
      <c r="W1083" s="1" t="str">
        <f>VLOOKUP(K1083,Master!$G$8:$H$12,2,1)</f>
        <v>Slow</v>
      </c>
      <c r="X1083" s="1" t="str">
        <f>HLOOKUP(K1083,Master!$F$3:$J$4,2,1)</f>
        <v>Slow</v>
      </c>
      <c r="Y1083" s="1" t="s">
        <v>747</v>
      </c>
      <c r="Z1083" s="1" t="s">
        <v>835</v>
      </c>
      <c r="AA1083" s="1">
        <f>SEARCH("(",Sheet7!A1083,1)</f>
        <v>12</v>
      </c>
      <c r="AB1083" s="1">
        <f>SEARCH(")",Sheet7!A1083,1)</f>
        <v>15</v>
      </c>
      <c r="AC1083" s="1" t="str">
        <f>MID(Sheet7!A1083,SEARCH("(",Sheet7!A1083,1)+1,SEARCH(")",Sheet7!A1083,1)-SEARCH("(",Sheet7!A1083,1)-1)</f>
        <v>SL</v>
      </c>
      <c r="AD1083" s="1">
        <f>SEARCH(" ",Sheet7!A1083,1)</f>
        <v>3</v>
      </c>
      <c r="AE1083" s="1" t="str">
        <f>LEFT(Sheet7!A1083,SEARCH(" ",Sheet7!A1083,1)-1)</f>
        <v>TM</v>
      </c>
      <c r="AF1083" s="1" t="str">
        <f>MID(Sheet7!A1083,SEARCH(" ",Sheet7!A1083,1)+1,SEARCH("(",Sheet7!A1083,1)-SEARCH(" ",Sheet7!A1083,1)-2)</f>
        <v>Dilshan</v>
      </c>
      <c r="AG1083" s="1">
        <f t="shared" si="190"/>
        <v>7</v>
      </c>
      <c r="AH1083" s="1" t="str">
        <f t="shared" si="191"/>
        <v>DILSHAN</v>
      </c>
      <c r="AI1083" s="1" t="str">
        <f t="shared" si="185"/>
        <v>TM Dilshan belongs to Sri Lanka</v>
      </c>
    </row>
    <row r="1084" spans="1:35" x14ac:dyDescent="0.3">
      <c r="A1084" s="1">
        <v>1083</v>
      </c>
      <c r="B1084" s="2">
        <v>40428</v>
      </c>
      <c r="C1084" t="s">
        <v>220</v>
      </c>
      <c r="D1084" s="1">
        <v>177</v>
      </c>
      <c r="E1084" s="1" t="s">
        <v>432</v>
      </c>
      <c r="F1084" s="1">
        <v>177</v>
      </c>
      <c r="H1084" s="1">
        <v>134</v>
      </c>
      <c r="I1084" s="1">
        <v>21</v>
      </c>
      <c r="J1084" s="1">
        <v>5</v>
      </c>
      <c r="K1084" s="1">
        <v>132.08000000000001</v>
      </c>
      <c r="L1084" s="1">
        <v>1</v>
      </c>
      <c r="M1084" s="2" t="s">
        <v>435</v>
      </c>
      <c r="N1084" s="1" t="s">
        <v>26</v>
      </c>
      <c r="O1084" s="1">
        <f t="shared" si="181"/>
        <v>7</v>
      </c>
      <c r="P1084" s="1">
        <f t="shared" si="182"/>
        <v>9</v>
      </c>
      <c r="Q1084" s="1">
        <f t="shared" si="183"/>
        <v>2010</v>
      </c>
      <c r="R1084" s="1">
        <f t="shared" si="184"/>
        <v>3</v>
      </c>
      <c r="S1084" s="1" t="str">
        <f t="shared" si="186"/>
        <v>Ok</v>
      </c>
      <c r="T1084" s="1" t="str">
        <f t="shared" si="187"/>
        <v>Ok</v>
      </c>
      <c r="U1084" s="1" t="b">
        <f t="shared" si="188"/>
        <v>1</v>
      </c>
      <c r="V1084" s="1">
        <f t="shared" si="189"/>
        <v>1</v>
      </c>
      <c r="W1084" s="1" t="str">
        <f>VLOOKUP(K1084,Master!$G$8:$H$12,2,1)</f>
        <v>Ok</v>
      </c>
      <c r="X1084" s="1" t="str">
        <f>HLOOKUP(K1084,Master!$F$3:$J$4,2,1)</f>
        <v>Ok</v>
      </c>
      <c r="Y1084" s="1" t="s">
        <v>818</v>
      </c>
      <c r="Z1084" s="1" t="s">
        <v>844</v>
      </c>
      <c r="AA1084" s="1">
        <f>SEARCH("(",Sheet7!A1084,1)</f>
        <v>13</v>
      </c>
      <c r="AB1084" s="1">
        <f>SEARCH(")",Sheet7!A1084,1)</f>
        <v>17</v>
      </c>
      <c r="AC1084" s="1" t="str">
        <f>MID(Sheet7!A1084,SEARCH("(",Sheet7!A1084,1)+1,SEARCH(")",Sheet7!A1084,1)-SEARCH("(",Sheet7!A1084,1)-1)</f>
        <v>Ire</v>
      </c>
      <c r="AD1084" s="1">
        <f>SEARCH(" ",Sheet7!A1084,1)</f>
        <v>3</v>
      </c>
      <c r="AE1084" s="1" t="str">
        <f>LEFT(Sheet7!A1084,SEARCH(" ",Sheet7!A1084,1)-1)</f>
        <v>PR</v>
      </c>
      <c r="AF1084" s="1" t="str">
        <f>MID(Sheet7!A1084,SEARCH(" ",Sheet7!A1084,1)+1,SEARCH("(",Sheet7!A1084,1)-SEARCH(" ",Sheet7!A1084,1)-2)</f>
        <v>Stirling</v>
      </c>
      <c r="AG1084" s="1">
        <f t="shared" si="190"/>
        <v>8</v>
      </c>
      <c r="AH1084" s="1" t="str">
        <f t="shared" si="191"/>
        <v>STIRLING</v>
      </c>
      <c r="AI1084" s="1" t="e">
        <f t="shared" si="185"/>
        <v>#N/A</v>
      </c>
    </row>
    <row r="1085" spans="1:35" x14ac:dyDescent="0.3">
      <c r="A1085" s="1">
        <v>1084</v>
      </c>
      <c r="B1085" s="2">
        <v>40433</v>
      </c>
      <c r="C1085" t="s">
        <v>112</v>
      </c>
      <c r="D1085" s="1">
        <v>126</v>
      </c>
      <c r="E1085" s="1" t="s">
        <v>432</v>
      </c>
      <c r="F1085" s="1">
        <v>184</v>
      </c>
      <c r="H1085" s="1">
        <v>134</v>
      </c>
      <c r="I1085" s="1">
        <v>10</v>
      </c>
      <c r="J1085" s="1">
        <v>1</v>
      </c>
      <c r="K1085" s="1">
        <v>94.02</v>
      </c>
      <c r="L1085" s="1">
        <v>2</v>
      </c>
      <c r="M1085" s="1" t="s">
        <v>9</v>
      </c>
      <c r="N1085" s="1" t="s">
        <v>54</v>
      </c>
      <c r="O1085" s="1">
        <f t="shared" si="181"/>
        <v>12</v>
      </c>
      <c r="P1085" s="1">
        <f t="shared" si="182"/>
        <v>9</v>
      </c>
      <c r="Q1085" s="1">
        <f t="shared" si="183"/>
        <v>2010</v>
      </c>
      <c r="R1085" s="1">
        <f t="shared" si="184"/>
        <v>1</v>
      </c>
      <c r="S1085" s="1" t="str">
        <f t="shared" si="186"/>
        <v>Slow</v>
      </c>
      <c r="T1085" s="1" t="str">
        <f t="shared" si="187"/>
        <v>Ok</v>
      </c>
      <c r="U1085" s="1" t="b">
        <f t="shared" si="188"/>
        <v>0</v>
      </c>
      <c r="V1085" s="1">
        <f t="shared" si="189"/>
        <v>0</v>
      </c>
      <c r="W1085" s="1" t="str">
        <f>VLOOKUP(K1085,Master!$G$8:$H$12,2,1)</f>
        <v>Slow</v>
      </c>
      <c r="X1085" s="1" t="str">
        <f>HLOOKUP(K1085,Master!$F$3:$J$4,2,1)</f>
        <v>Slow</v>
      </c>
      <c r="Y1085" s="1" t="s">
        <v>731</v>
      </c>
      <c r="Z1085" s="1" t="s">
        <v>830</v>
      </c>
      <c r="AA1085" s="1">
        <f>SEARCH("(",Sheet7!A1085,1)</f>
        <v>12</v>
      </c>
      <c r="AB1085" s="1">
        <f>SEARCH(")",Sheet7!A1085,1)</f>
        <v>16</v>
      </c>
      <c r="AC1085" s="1" t="str">
        <f>MID(Sheet7!A1085,SEARCH("(",Sheet7!A1085,1)+1,SEARCH(")",Sheet7!A1085,1)-SEARCH("(",Sheet7!A1085,1)-1)</f>
        <v>Eng</v>
      </c>
      <c r="AD1085" s="1">
        <f>SEARCH(" ",Sheet7!A1085,1)</f>
        <v>3</v>
      </c>
      <c r="AE1085" s="1" t="str">
        <f>LEFT(Sheet7!A1085,SEARCH(" ",Sheet7!A1085,1)-1)</f>
        <v>AJ</v>
      </c>
      <c r="AF1085" s="1" t="str">
        <f>MID(Sheet7!A1085,SEARCH(" ",Sheet7!A1085,1)+1,SEARCH("(",Sheet7!A1085,1)-SEARCH(" ",Sheet7!A1085,1)-2)</f>
        <v>Strauss</v>
      </c>
      <c r="AG1085" s="1">
        <f t="shared" si="190"/>
        <v>7</v>
      </c>
      <c r="AH1085" s="1" t="str">
        <f t="shared" si="191"/>
        <v>STRAUSS</v>
      </c>
      <c r="AI1085" s="1" t="str">
        <f t="shared" si="185"/>
        <v>AJ Strauss belongs to England</v>
      </c>
    </row>
    <row r="1086" spans="1:35" x14ac:dyDescent="0.3">
      <c r="A1086" s="1">
        <v>1085</v>
      </c>
      <c r="B1086" s="2">
        <v>40443</v>
      </c>
      <c r="C1086" t="s">
        <v>362</v>
      </c>
      <c r="D1086" s="1">
        <v>107</v>
      </c>
      <c r="E1086" s="1" t="s">
        <v>430</v>
      </c>
      <c r="F1086" s="1">
        <v>147</v>
      </c>
      <c r="H1086" s="1">
        <v>101</v>
      </c>
      <c r="I1086" s="1">
        <v>8</v>
      </c>
      <c r="J1086" s="1">
        <v>1</v>
      </c>
      <c r="K1086" s="1">
        <v>105.94</v>
      </c>
      <c r="L1086" s="1">
        <v>1</v>
      </c>
      <c r="M1086" s="1" t="s">
        <v>9</v>
      </c>
      <c r="N1086" s="1" t="s">
        <v>283</v>
      </c>
      <c r="O1086" s="1">
        <f t="shared" si="181"/>
        <v>22</v>
      </c>
      <c r="P1086" s="1">
        <f t="shared" si="182"/>
        <v>9</v>
      </c>
      <c r="Q1086" s="1">
        <f t="shared" si="183"/>
        <v>2010</v>
      </c>
      <c r="R1086" s="1">
        <f t="shared" si="184"/>
        <v>4</v>
      </c>
      <c r="S1086" s="1" t="str">
        <f t="shared" si="186"/>
        <v>Ok</v>
      </c>
      <c r="T1086" s="1" t="str">
        <f t="shared" si="187"/>
        <v>Ok</v>
      </c>
      <c r="U1086" s="1" t="b">
        <f t="shared" si="188"/>
        <v>0</v>
      </c>
      <c r="V1086" s="1">
        <f t="shared" si="189"/>
        <v>0</v>
      </c>
      <c r="W1086" s="1" t="str">
        <f>VLOOKUP(K1086,Master!$G$8:$H$12,2,1)</f>
        <v>Ok</v>
      </c>
      <c r="X1086" s="1" t="str">
        <f>HLOOKUP(K1086,Master!$F$3:$J$4,2,1)</f>
        <v>Ok</v>
      </c>
      <c r="Y1086" s="1" t="s">
        <v>764</v>
      </c>
      <c r="Z1086" s="1" t="s">
        <v>830</v>
      </c>
      <c r="AA1086" s="1">
        <f>SEARCH("(",Sheet7!A1086,1)</f>
        <v>12</v>
      </c>
      <c r="AB1086" s="1">
        <f>SEARCH(")",Sheet7!A1086,1)</f>
        <v>16</v>
      </c>
      <c r="AC1086" s="1" t="str">
        <f>MID(Sheet7!A1086,SEARCH("(",Sheet7!A1086,1)+1,SEARCH(")",Sheet7!A1086,1)-SEARCH("(",Sheet7!A1086,1)-1)</f>
        <v>Eng</v>
      </c>
      <c r="AD1086" s="1">
        <f>SEARCH(" ",Sheet7!A1086,1)</f>
        <v>4</v>
      </c>
      <c r="AE1086" s="1" t="str">
        <f>LEFT(Sheet7!A1086,SEARCH(" ",Sheet7!A1086,1)-1)</f>
        <v>EJG</v>
      </c>
      <c r="AF1086" s="1" t="str">
        <f>MID(Sheet7!A1086,SEARCH(" ",Sheet7!A1086,1)+1,SEARCH("(",Sheet7!A1086,1)-SEARCH(" ",Sheet7!A1086,1)-2)</f>
        <v>Morgan</v>
      </c>
      <c r="AG1086" s="1">
        <f t="shared" si="190"/>
        <v>6</v>
      </c>
      <c r="AH1086" s="1" t="str">
        <f t="shared" si="191"/>
        <v>MORGAN</v>
      </c>
      <c r="AI1086" s="1" t="str">
        <f t="shared" si="185"/>
        <v>EJG Morgan belongs to England</v>
      </c>
    </row>
    <row r="1087" spans="1:35" x14ac:dyDescent="0.3">
      <c r="A1087" s="1">
        <v>1086</v>
      </c>
      <c r="B1087" s="2">
        <v>40465</v>
      </c>
      <c r="C1087" t="s">
        <v>374</v>
      </c>
      <c r="D1087" s="1">
        <v>108</v>
      </c>
      <c r="E1087" s="1" t="s">
        <v>432</v>
      </c>
      <c r="F1087" s="1">
        <v>193</v>
      </c>
      <c r="H1087" s="1">
        <v>132</v>
      </c>
      <c r="I1087" s="1">
        <v>6</v>
      </c>
      <c r="J1087" s="1">
        <v>2</v>
      </c>
      <c r="K1087" s="1">
        <v>81.81</v>
      </c>
      <c r="L1087" s="1">
        <v>2</v>
      </c>
      <c r="M1087" s="1" t="s">
        <v>47</v>
      </c>
      <c r="N1087" s="1" t="s">
        <v>19</v>
      </c>
      <c r="O1087" s="1">
        <f t="shared" si="181"/>
        <v>14</v>
      </c>
      <c r="P1087" s="1">
        <f t="shared" si="182"/>
        <v>10</v>
      </c>
      <c r="Q1087" s="1">
        <f t="shared" si="183"/>
        <v>2010</v>
      </c>
      <c r="R1087" s="1">
        <f t="shared" si="184"/>
        <v>5</v>
      </c>
      <c r="S1087" s="1" t="str">
        <f t="shared" si="186"/>
        <v>Slow</v>
      </c>
      <c r="T1087" s="1" t="str">
        <f t="shared" si="187"/>
        <v>Ok</v>
      </c>
      <c r="U1087" s="1" t="b">
        <f t="shared" si="188"/>
        <v>0</v>
      </c>
      <c r="V1087" s="1">
        <f t="shared" si="189"/>
        <v>0</v>
      </c>
      <c r="W1087" s="1" t="str">
        <f>VLOOKUP(K1087,Master!$G$8:$H$12,2,1)</f>
        <v>Slow</v>
      </c>
      <c r="X1087" s="1" t="str">
        <f>HLOOKUP(K1087,Master!$F$3:$J$4,2,1)</f>
        <v>Slow</v>
      </c>
      <c r="Y1087" s="1" t="s">
        <v>819</v>
      </c>
      <c r="Z1087" s="1" t="s">
        <v>832</v>
      </c>
      <c r="AA1087" s="1">
        <f>SEARCH("(",Sheet7!A1087,1)</f>
        <v>15</v>
      </c>
      <c r="AB1087" s="1">
        <f>SEARCH(")",Sheet7!A1087,1)</f>
        <v>18</v>
      </c>
      <c r="AC1087" s="1" t="str">
        <f>MID(Sheet7!A1087,SEARCH("(",Sheet7!A1087,1)+1,SEARCH(")",Sheet7!A1087,1)-SEARCH("(",Sheet7!A1087,1)-1)</f>
        <v>NZ</v>
      </c>
      <c r="AD1087" s="1">
        <f>SEARCH(" ",Sheet7!A1087,1)</f>
        <v>3</v>
      </c>
      <c r="AE1087" s="1" t="str">
        <f>LEFT(Sheet7!A1087,SEARCH(" ",Sheet7!A1087,1)-1)</f>
        <v>KS</v>
      </c>
      <c r="AF1087" s="1" t="str">
        <f>MID(Sheet7!A1087,SEARCH(" ",Sheet7!A1087,1)+1,SEARCH("(",Sheet7!A1087,1)-SEARCH(" ",Sheet7!A1087,1)-2)</f>
        <v>Williamson</v>
      </c>
      <c r="AG1087" s="1">
        <f t="shared" si="190"/>
        <v>10</v>
      </c>
      <c r="AH1087" s="1" t="str">
        <f t="shared" si="191"/>
        <v>WILLIAMSON</v>
      </c>
      <c r="AI1087" s="1" t="str">
        <f t="shared" si="185"/>
        <v>KS Williamson belongs to New Zealand</v>
      </c>
    </row>
    <row r="1088" spans="1:35" x14ac:dyDescent="0.3">
      <c r="A1088" s="1">
        <v>1087</v>
      </c>
      <c r="B1088" s="2">
        <v>40465</v>
      </c>
      <c r="C1088" t="s">
        <v>132</v>
      </c>
      <c r="D1088" s="1">
        <v>106</v>
      </c>
      <c r="E1088" s="1" t="s">
        <v>432</v>
      </c>
      <c r="F1088" s="1">
        <v>157</v>
      </c>
      <c r="H1088" s="1">
        <v>113</v>
      </c>
      <c r="I1088" s="1">
        <v>11</v>
      </c>
      <c r="J1088" s="1">
        <v>1</v>
      </c>
      <c r="K1088" s="1">
        <v>93.8</v>
      </c>
      <c r="L1088" s="1">
        <v>1</v>
      </c>
      <c r="M1088" s="1" t="s">
        <v>31</v>
      </c>
      <c r="N1088" s="1" t="s">
        <v>19</v>
      </c>
      <c r="O1088" s="1">
        <f t="shared" si="181"/>
        <v>14</v>
      </c>
      <c r="P1088" s="1">
        <f t="shared" si="182"/>
        <v>10</v>
      </c>
      <c r="Q1088" s="1">
        <f t="shared" si="183"/>
        <v>2010</v>
      </c>
      <c r="R1088" s="1">
        <f t="shared" si="184"/>
        <v>5</v>
      </c>
      <c r="S1088" s="1" t="str">
        <f t="shared" si="186"/>
        <v>Slow</v>
      </c>
      <c r="T1088" s="1" t="str">
        <f t="shared" si="187"/>
        <v>Ok</v>
      </c>
      <c r="U1088" s="1" t="b">
        <f t="shared" si="188"/>
        <v>0</v>
      </c>
      <c r="V1088" s="1">
        <f t="shared" si="189"/>
        <v>0</v>
      </c>
      <c r="W1088" s="1" t="str">
        <f>VLOOKUP(K1088,Master!$G$8:$H$12,2,1)</f>
        <v>Slow</v>
      </c>
      <c r="X1088" s="1" t="str">
        <f>HLOOKUP(K1088,Master!$F$3:$J$4,2,1)</f>
        <v>Slow</v>
      </c>
      <c r="Y1088" s="1" t="s">
        <v>768</v>
      </c>
      <c r="Z1088" s="1" t="s">
        <v>838</v>
      </c>
      <c r="AA1088" s="1">
        <f>SEARCH("(",Sheet7!A1088,1)</f>
        <v>17</v>
      </c>
      <c r="AB1088" s="1">
        <f>SEARCH(")",Sheet7!A1088,1)</f>
        <v>21</v>
      </c>
      <c r="AC1088" s="1" t="str">
        <f>MID(Sheet7!A1088,SEARCH("(",Sheet7!A1088,1)+1,SEARCH(")",Sheet7!A1088,1)-SEARCH("(",Sheet7!A1088,1)-1)</f>
        <v>Ban</v>
      </c>
      <c r="AD1088" s="1">
        <f>SEARCH(" ",Sheet7!A1088,1)</f>
        <v>7</v>
      </c>
      <c r="AE1088" s="1" t="str">
        <f>LEFT(Sheet7!A1088,SEARCH(" ",Sheet7!A1088,1)-1)</f>
        <v>Shakib</v>
      </c>
      <c r="AF1088" s="1" t="str">
        <f>MID(Sheet7!A1088,SEARCH(" ",Sheet7!A1088,1)+1,SEARCH("(",Sheet7!A1088,1)-SEARCH(" ",Sheet7!A1088,1)-2)</f>
        <v>Al Hasan</v>
      </c>
      <c r="AG1088" s="1">
        <f t="shared" si="190"/>
        <v>8</v>
      </c>
      <c r="AH1088" s="1" t="str">
        <f t="shared" si="191"/>
        <v>AL HASAN</v>
      </c>
      <c r="AI1088" s="1" t="e">
        <f t="shared" si="185"/>
        <v>#N/A</v>
      </c>
    </row>
    <row r="1089" spans="1:35" x14ac:dyDescent="0.3">
      <c r="A1089" s="1">
        <v>1088</v>
      </c>
      <c r="B1089" s="2">
        <v>40466</v>
      </c>
      <c r="C1089" t="s">
        <v>117</v>
      </c>
      <c r="D1089" s="1">
        <v>145</v>
      </c>
      <c r="E1089" s="1" t="s">
        <v>430</v>
      </c>
      <c r="F1089" s="1">
        <v>212</v>
      </c>
      <c r="H1089" s="1">
        <v>136</v>
      </c>
      <c r="I1089" s="1">
        <v>12</v>
      </c>
      <c r="J1089" s="1">
        <v>0</v>
      </c>
      <c r="K1089" s="1">
        <v>106.61</v>
      </c>
      <c r="L1089" s="1">
        <v>2</v>
      </c>
      <c r="M1089" s="1" t="s">
        <v>15</v>
      </c>
      <c r="N1089" s="1" t="s">
        <v>205</v>
      </c>
      <c r="O1089" s="1">
        <f t="shared" si="181"/>
        <v>15</v>
      </c>
      <c r="P1089" s="1">
        <f t="shared" si="182"/>
        <v>10</v>
      </c>
      <c r="Q1089" s="1">
        <f t="shared" si="183"/>
        <v>2010</v>
      </c>
      <c r="R1089" s="1">
        <f t="shared" si="184"/>
        <v>6</v>
      </c>
      <c r="S1089" s="1" t="str">
        <f t="shared" si="186"/>
        <v>Ok</v>
      </c>
      <c r="T1089" s="1" t="str">
        <f t="shared" si="187"/>
        <v>Ok</v>
      </c>
      <c r="U1089" s="1" t="b">
        <f t="shared" si="188"/>
        <v>0</v>
      </c>
      <c r="V1089" s="1">
        <f t="shared" si="189"/>
        <v>0</v>
      </c>
      <c r="W1089" s="1" t="str">
        <f>VLOOKUP(K1089,Master!$G$8:$H$12,2,1)</f>
        <v>Ok</v>
      </c>
      <c r="X1089" s="1" t="str">
        <f>HLOOKUP(K1089,Master!$F$3:$J$4,2,1)</f>
        <v>Ok</v>
      </c>
      <c r="Y1089" s="1" t="s">
        <v>804</v>
      </c>
      <c r="Z1089" s="1" t="s">
        <v>836</v>
      </c>
      <c r="AA1089" s="1">
        <f>SEARCH("(",Sheet7!A1089,1)</f>
        <v>12</v>
      </c>
      <c r="AB1089" s="1">
        <f>SEARCH(")",Sheet7!A1089,1)</f>
        <v>16</v>
      </c>
      <c r="AC1089" s="1" t="str">
        <f>MID(Sheet7!A1089,SEARCH("(",Sheet7!A1089,1)+1,SEARCH(")",Sheet7!A1089,1)-SEARCH("(",Sheet7!A1089,1)-1)</f>
        <v>Zim</v>
      </c>
      <c r="AD1089" s="1">
        <f>SEARCH(" ",Sheet7!A1089,1)</f>
        <v>4</v>
      </c>
      <c r="AE1089" s="1" t="str">
        <f>LEFT(Sheet7!A1089,SEARCH(" ",Sheet7!A1089,1)-1)</f>
        <v>BRM</v>
      </c>
      <c r="AF1089" s="1" t="str">
        <f>MID(Sheet7!A1089,SEARCH(" ",Sheet7!A1089,1)+1,SEARCH("(",Sheet7!A1089,1)-SEARCH(" ",Sheet7!A1089,1)-2)</f>
        <v>Taylor</v>
      </c>
      <c r="AG1089" s="1">
        <f t="shared" si="190"/>
        <v>6</v>
      </c>
      <c r="AH1089" s="1" t="str">
        <f t="shared" si="191"/>
        <v>TAYLOR</v>
      </c>
      <c r="AI1089" s="1" t="e">
        <f t="shared" si="185"/>
        <v>#N/A</v>
      </c>
    </row>
    <row r="1090" spans="1:35" x14ac:dyDescent="0.3">
      <c r="A1090" s="1">
        <v>1089</v>
      </c>
      <c r="B1090" s="2">
        <v>40466</v>
      </c>
      <c r="C1090" t="s">
        <v>291</v>
      </c>
      <c r="D1090" s="1">
        <v>124</v>
      </c>
      <c r="E1090" s="1" t="s">
        <v>432</v>
      </c>
      <c r="F1090" s="1">
        <v>159</v>
      </c>
      <c r="H1090" s="1">
        <v>126</v>
      </c>
      <c r="I1090" s="1">
        <v>8</v>
      </c>
      <c r="J1090" s="1">
        <v>2</v>
      </c>
      <c r="K1090" s="1">
        <v>98.41</v>
      </c>
      <c r="L1090" s="1">
        <v>1</v>
      </c>
      <c r="M1090" s="1" t="s">
        <v>7</v>
      </c>
      <c r="N1090" s="1" t="s">
        <v>205</v>
      </c>
      <c r="O1090" s="1">
        <f t="shared" ref="O1090:O1153" si="192">DAY(B1090)</f>
        <v>15</v>
      </c>
      <c r="P1090" s="1">
        <f t="shared" ref="P1090:P1153" si="193">MONTH(B1090)</f>
        <v>10</v>
      </c>
      <c r="Q1090" s="1">
        <f t="shared" ref="Q1090:Q1153" si="194">YEAR(B1090)</f>
        <v>2010</v>
      </c>
      <c r="R1090" s="1">
        <f t="shared" ref="R1090:R1153" si="195">WEEKDAY(B1090)</f>
        <v>6</v>
      </c>
      <c r="S1090" s="1" t="str">
        <f t="shared" si="186"/>
        <v>Slow</v>
      </c>
      <c r="T1090" s="1" t="str">
        <f t="shared" si="187"/>
        <v>Ok</v>
      </c>
      <c r="U1090" s="1" t="b">
        <f t="shared" si="188"/>
        <v>0</v>
      </c>
      <c r="V1090" s="1">
        <f t="shared" si="189"/>
        <v>0</v>
      </c>
      <c r="W1090" s="1" t="str">
        <f>VLOOKUP(K1090,Master!$G$8:$H$12,2,1)</f>
        <v>Slow</v>
      </c>
      <c r="X1090" s="1" t="str">
        <f>HLOOKUP(K1090,Master!$F$3:$J$4,2,1)</f>
        <v>Slow</v>
      </c>
      <c r="Y1090" s="1" t="s">
        <v>820</v>
      </c>
      <c r="Z1090" s="1" t="s">
        <v>837</v>
      </c>
      <c r="AA1090" s="1">
        <f>SEARCH("(",Sheet7!A1090,1)</f>
        <v>11</v>
      </c>
      <c r="AB1090" s="1">
        <f>SEARCH(")",Sheet7!A1090,1)</f>
        <v>14</v>
      </c>
      <c r="AC1090" s="1" t="str">
        <f>MID(Sheet7!A1090,SEARCH("(",Sheet7!A1090,1)+1,SEARCH(")",Sheet7!A1090,1)-SEARCH("(",Sheet7!A1090,1)-1)</f>
        <v>SA</v>
      </c>
      <c r="AD1090" s="1">
        <f>SEARCH(" ",Sheet7!A1090,1)</f>
        <v>3</v>
      </c>
      <c r="AE1090" s="1" t="str">
        <f>LEFT(Sheet7!A1090,SEARCH(" ",Sheet7!A1090,1)-1)</f>
        <v>CA</v>
      </c>
      <c r="AF1090" s="1" t="str">
        <f>MID(Sheet7!A1090,SEARCH(" ",Sheet7!A1090,1)+1,SEARCH("(",Sheet7!A1090,1)-SEARCH(" ",Sheet7!A1090,1)-2)</f>
        <v>Ingram</v>
      </c>
      <c r="AG1090" s="1">
        <f t="shared" si="190"/>
        <v>6</v>
      </c>
      <c r="AH1090" s="1" t="str">
        <f t="shared" si="191"/>
        <v>INGRAM</v>
      </c>
      <c r="AI1090" s="1" t="e">
        <f t="shared" ref="AI1090:AI1153" si="196">CONCATENATE(AE1090," ",AF1090," belongs to ",VLOOKUP(AC1090,Countries,2,0))</f>
        <v>#N/A</v>
      </c>
    </row>
    <row r="1091" spans="1:35" x14ac:dyDescent="0.3">
      <c r="A1091" s="1">
        <v>1090</v>
      </c>
      <c r="B1091" s="2">
        <v>40466</v>
      </c>
      <c r="C1091" t="s">
        <v>155</v>
      </c>
      <c r="D1091" s="1">
        <v>110</v>
      </c>
      <c r="E1091" s="1" t="s">
        <v>432</v>
      </c>
      <c r="F1091" s="1">
        <v>127</v>
      </c>
      <c r="H1091" s="1">
        <v>96</v>
      </c>
      <c r="I1091" s="1">
        <v>14</v>
      </c>
      <c r="J1091" s="1">
        <v>0</v>
      </c>
      <c r="K1091" s="1">
        <v>114.58</v>
      </c>
      <c r="L1091" s="1">
        <v>1</v>
      </c>
      <c r="M1091" s="1" t="s">
        <v>7</v>
      </c>
      <c r="N1091" s="1" t="s">
        <v>205</v>
      </c>
      <c r="O1091" s="1">
        <f t="shared" si="192"/>
        <v>15</v>
      </c>
      <c r="P1091" s="1">
        <f t="shared" si="193"/>
        <v>10</v>
      </c>
      <c r="Q1091" s="1">
        <f t="shared" si="194"/>
        <v>2010</v>
      </c>
      <c r="R1091" s="1">
        <f t="shared" si="195"/>
        <v>6</v>
      </c>
      <c r="S1091" s="1" t="str">
        <f t="shared" ref="S1091:S1154" si="197">IF(K1091&gt;$AK$7,$AK$13,IF(K1091&gt;$AK$8,$AK$14,IF(K1091&gt;$AK$9,$AK$15,IF(K1091&gt;$AK$10,$AK$16,$AK$17))))</f>
        <v>Ok</v>
      </c>
      <c r="T1091" s="1" t="str">
        <f t="shared" ref="T1091:T1154" si="198">IF(AND(D1091&gt;150,K1091&gt;150,J1091&gt;3),"Phenominal","Ok")</f>
        <v>Ok</v>
      </c>
      <c r="U1091" s="1" t="b">
        <f t="shared" ref="U1091:U1154" si="199">OR(D1091&gt;175,K1091&gt;200,J1091&gt;7)</f>
        <v>0</v>
      </c>
      <c r="V1091" s="1">
        <f t="shared" ref="V1091:V1154" si="200">SUM(D1091&gt;175,J1091&gt;7,K1091&gt;150)</f>
        <v>0</v>
      </c>
      <c r="W1091" s="1" t="str">
        <f>VLOOKUP(K1091,Master!$G$8:$H$12,2,1)</f>
        <v>Ok</v>
      </c>
      <c r="X1091" s="1" t="str">
        <f>HLOOKUP(K1091,Master!$F$3:$J$4,2,1)</f>
        <v>Ok</v>
      </c>
      <c r="Y1091" s="1" t="s">
        <v>787</v>
      </c>
      <c r="Z1091" s="1" t="s">
        <v>837</v>
      </c>
      <c r="AA1091" s="1">
        <f>SEARCH("(",Sheet7!A1091,1)</f>
        <v>9</v>
      </c>
      <c r="AB1091" s="1">
        <f>SEARCH(")",Sheet7!A1091,1)</f>
        <v>12</v>
      </c>
      <c r="AC1091" s="1" t="str">
        <f>MID(Sheet7!A1091,SEARCH("(",Sheet7!A1091,1)+1,SEARCH(")",Sheet7!A1091,1)-SEARCH("(",Sheet7!A1091,1)-1)</f>
        <v>SA</v>
      </c>
      <c r="AD1091" s="1">
        <f>SEARCH(" ",Sheet7!A1091,1)</f>
        <v>3</v>
      </c>
      <c r="AE1091" s="1" t="str">
        <f>LEFT(Sheet7!A1091,SEARCH(" ",Sheet7!A1091,1)-1)</f>
        <v>HM</v>
      </c>
      <c r="AF1091" s="1" t="str">
        <f>MID(Sheet7!A1091,SEARCH(" ",Sheet7!A1091,1)+1,SEARCH("(",Sheet7!A1091,1)-SEARCH(" ",Sheet7!A1091,1)-2)</f>
        <v>Amla</v>
      </c>
      <c r="AG1091" s="1">
        <f t="shared" ref="AG1091:AG1154" si="201">LEN(AF1091)</f>
        <v>4</v>
      </c>
      <c r="AH1091" s="1" t="str">
        <f t="shared" ref="AH1091:AH1154" si="202">UPPER(AF1091)</f>
        <v>AMLA</v>
      </c>
      <c r="AI1091" s="1" t="e">
        <f t="shared" si="196"/>
        <v>#N/A</v>
      </c>
    </row>
    <row r="1092" spans="1:35" x14ac:dyDescent="0.3">
      <c r="A1092" s="1">
        <v>1091</v>
      </c>
      <c r="B1092" s="2">
        <v>40468</v>
      </c>
      <c r="C1092" t="s">
        <v>155</v>
      </c>
      <c r="D1092" s="1">
        <v>110</v>
      </c>
      <c r="E1092" s="1" t="s">
        <v>432</v>
      </c>
      <c r="F1092" s="1">
        <v>128</v>
      </c>
      <c r="H1092" s="1">
        <v>103</v>
      </c>
      <c r="I1092" s="1">
        <v>12</v>
      </c>
      <c r="J1092" s="1">
        <v>0</v>
      </c>
      <c r="K1092" s="1">
        <v>106.79</v>
      </c>
      <c r="L1092" s="1">
        <v>2</v>
      </c>
      <c r="M1092" s="1" t="s">
        <v>7</v>
      </c>
      <c r="N1092" s="1" t="s">
        <v>49</v>
      </c>
      <c r="O1092" s="1">
        <f t="shared" si="192"/>
        <v>17</v>
      </c>
      <c r="P1092" s="1">
        <f t="shared" si="193"/>
        <v>10</v>
      </c>
      <c r="Q1092" s="1">
        <f t="shared" si="194"/>
        <v>2010</v>
      </c>
      <c r="R1092" s="1">
        <f t="shared" si="195"/>
        <v>1</v>
      </c>
      <c r="S1092" s="1" t="str">
        <f t="shared" si="197"/>
        <v>Ok</v>
      </c>
      <c r="T1092" s="1" t="str">
        <f t="shared" si="198"/>
        <v>Ok</v>
      </c>
      <c r="U1092" s="1" t="b">
        <f t="shared" si="199"/>
        <v>0</v>
      </c>
      <c r="V1092" s="1">
        <f t="shared" si="200"/>
        <v>0</v>
      </c>
      <c r="W1092" s="1" t="str">
        <f>VLOOKUP(K1092,Master!$G$8:$H$12,2,1)</f>
        <v>Ok</v>
      </c>
      <c r="X1092" s="1" t="str">
        <f>HLOOKUP(K1092,Master!$F$3:$J$4,2,1)</f>
        <v>Ok</v>
      </c>
      <c r="Y1092" s="1" t="s">
        <v>787</v>
      </c>
      <c r="Z1092" s="1" t="s">
        <v>837</v>
      </c>
      <c r="AA1092" s="1">
        <f>SEARCH("(",Sheet7!A1092,1)</f>
        <v>9</v>
      </c>
      <c r="AB1092" s="1">
        <f>SEARCH(")",Sheet7!A1092,1)</f>
        <v>12</v>
      </c>
      <c r="AC1092" s="1" t="str">
        <f>MID(Sheet7!A1092,SEARCH("(",Sheet7!A1092,1)+1,SEARCH(")",Sheet7!A1092,1)-SEARCH("(",Sheet7!A1092,1)-1)</f>
        <v>SA</v>
      </c>
      <c r="AD1092" s="1">
        <f>SEARCH(" ",Sheet7!A1092,1)</f>
        <v>3</v>
      </c>
      <c r="AE1092" s="1" t="str">
        <f>LEFT(Sheet7!A1092,SEARCH(" ",Sheet7!A1092,1)-1)</f>
        <v>HM</v>
      </c>
      <c r="AF1092" s="1" t="str">
        <f>MID(Sheet7!A1092,SEARCH(" ",Sheet7!A1092,1)+1,SEARCH("(",Sheet7!A1092,1)-SEARCH(" ",Sheet7!A1092,1)-2)</f>
        <v>Amla</v>
      </c>
      <c r="AG1092" s="1">
        <f t="shared" si="201"/>
        <v>4</v>
      </c>
      <c r="AH1092" s="1" t="str">
        <f t="shared" si="202"/>
        <v>AMLA</v>
      </c>
      <c r="AI1092" s="1" t="e">
        <f t="shared" si="196"/>
        <v>#N/A</v>
      </c>
    </row>
    <row r="1093" spans="1:35" x14ac:dyDescent="0.3">
      <c r="A1093" s="1">
        <v>1092</v>
      </c>
      <c r="B1093" s="2">
        <v>40468</v>
      </c>
      <c r="C1093" t="s">
        <v>238</v>
      </c>
      <c r="D1093" s="1">
        <v>101</v>
      </c>
      <c r="E1093" s="1" t="s">
        <v>430</v>
      </c>
      <c r="F1093" s="1">
        <v>103</v>
      </c>
      <c r="H1093" s="1">
        <v>72</v>
      </c>
      <c r="I1093" s="1">
        <v>5</v>
      </c>
      <c r="J1093" s="1">
        <v>5</v>
      </c>
      <c r="K1093" s="1">
        <v>140.27000000000001</v>
      </c>
      <c r="L1093" s="1">
        <v>2</v>
      </c>
      <c r="M1093" s="1" t="s">
        <v>7</v>
      </c>
      <c r="N1093" s="1" t="s">
        <v>49</v>
      </c>
      <c r="O1093" s="1">
        <f t="shared" si="192"/>
        <v>17</v>
      </c>
      <c r="P1093" s="1">
        <f t="shared" si="193"/>
        <v>10</v>
      </c>
      <c r="Q1093" s="1">
        <f t="shared" si="194"/>
        <v>2010</v>
      </c>
      <c r="R1093" s="1">
        <f t="shared" si="195"/>
        <v>1</v>
      </c>
      <c r="S1093" s="1" t="str">
        <f t="shared" si="197"/>
        <v>Ok</v>
      </c>
      <c r="T1093" s="1" t="str">
        <f t="shared" si="198"/>
        <v>Ok</v>
      </c>
      <c r="U1093" s="1" t="b">
        <f t="shared" si="199"/>
        <v>0</v>
      </c>
      <c r="V1093" s="1">
        <f t="shared" si="200"/>
        <v>0</v>
      </c>
      <c r="W1093" s="1" t="str">
        <f>VLOOKUP(K1093,Master!$G$8:$H$12,2,1)</f>
        <v>Ok</v>
      </c>
      <c r="X1093" s="1" t="str">
        <f>HLOOKUP(K1093,Master!$F$3:$J$4,2,1)</f>
        <v>Ok</v>
      </c>
      <c r="Y1093" s="1" t="s">
        <v>770</v>
      </c>
      <c r="Z1093" s="1" t="s">
        <v>837</v>
      </c>
      <c r="AA1093" s="1">
        <f>SEARCH("(",Sheet7!A1093,1)</f>
        <v>16</v>
      </c>
      <c r="AB1093" s="1">
        <f>SEARCH(")",Sheet7!A1093,1)</f>
        <v>19</v>
      </c>
      <c r="AC1093" s="1" t="str">
        <f>MID(Sheet7!A1093,SEARCH("(",Sheet7!A1093,1)+1,SEARCH(")",Sheet7!A1093,1)-SEARCH("(",Sheet7!A1093,1)-1)</f>
        <v>SA</v>
      </c>
      <c r="AD1093" s="1">
        <f>SEARCH(" ",Sheet7!A1093,1)</f>
        <v>3</v>
      </c>
      <c r="AE1093" s="1" t="str">
        <f>LEFT(Sheet7!A1093,SEARCH(" ",Sheet7!A1093,1)-1)</f>
        <v>AB</v>
      </c>
      <c r="AF1093" s="1" t="str">
        <f>MID(Sheet7!A1093,SEARCH(" ",Sheet7!A1093,1)+1,SEARCH("(",Sheet7!A1093,1)-SEARCH(" ",Sheet7!A1093,1)-2)</f>
        <v>de Villiers</v>
      </c>
      <c r="AG1093" s="1">
        <f t="shared" si="201"/>
        <v>11</v>
      </c>
      <c r="AH1093" s="1" t="str">
        <f t="shared" si="202"/>
        <v>DE VILLIERS</v>
      </c>
      <c r="AI1093" s="1" t="e">
        <f t="shared" si="196"/>
        <v>#N/A</v>
      </c>
    </row>
    <row r="1094" spans="1:35" x14ac:dyDescent="0.3">
      <c r="A1094" s="1">
        <v>1093</v>
      </c>
      <c r="B1094" s="2">
        <v>40471</v>
      </c>
      <c r="C1094" t="s">
        <v>148</v>
      </c>
      <c r="D1094" s="1">
        <v>118</v>
      </c>
      <c r="E1094" s="1" t="s">
        <v>432</v>
      </c>
      <c r="F1094" s="1">
        <v>193</v>
      </c>
      <c r="H1094" s="1">
        <v>121</v>
      </c>
      <c r="I1094" s="1">
        <v>11</v>
      </c>
      <c r="J1094" s="1">
        <v>1</v>
      </c>
      <c r="K1094" s="1">
        <v>97.52</v>
      </c>
      <c r="L1094" s="1">
        <v>2</v>
      </c>
      <c r="M1094" s="1" t="s">
        <v>18</v>
      </c>
      <c r="N1094" s="1" t="s">
        <v>204</v>
      </c>
      <c r="O1094" s="1">
        <f t="shared" si="192"/>
        <v>20</v>
      </c>
      <c r="P1094" s="1">
        <f t="shared" si="193"/>
        <v>10</v>
      </c>
      <c r="Q1094" s="1">
        <f t="shared" si="194"/>
        <v>2010</v>
      </c>
      <c r="R1094" s="1">
        <f t="shared" si="195"/>
        <v>4</v>
      </c>
      <c r="S1094" s="1" t="str">
        <f t="shared" si="197"/>
        <v>Slow</v>
      </c>
      <c r="T1094" s="1" t="str">
        <f t="shared" si="198"/>
        <v>Ok</v>
      </c>
      <c r="U1094" s="1" t="b">
        <f t="shared" si="199"/>
        <v>0</v>
      </c>
      <c r="V1094" s="1">
        <f t="shared" si="200"/>
        <v>0</v>
      </c>
      <c r="W1094" s="1" t="str">
        <f>VLOOKUP(K1094,Master!$G$8:$H$12,2,1)</f>
        <v>Slow</v>
      </c>
      <c r="X1094" s="1" t="str">
        <f>HLOOKUP(K1094,Master!$F$3:$J$4,2,1)</f>
        <v>Slow</v>
      </c>
      <c r="Y1094" s="1" t="s">
        <v>807</v>
      </c>
      <c r="Z1094" s="1" t="s">
        <v>4</v>
      </c>
      <c r="AA1094" s="1">
        <f>SEARCH("(",Sheet7!A1094,1)</f>
        <v>9</v>
      </c>
      <c r="AB1094" s="1">
        <f>SEARCH(")",Sheet7!A1094,1)</f>
        <v>15</v>
      </c>
      <c r="AC1094" s="1" t="str">
        <f>MID(Sheet7!A1094,SEARCH("(",Sheet7!A1094,1)+1,SEARCH(")",Sheet7!A1094,1)-SEARCH("(",Sheet7!A1094,1)-1)</f>
        <v>India</v>
      </c>
      <c r="AD1094" s="1">
        <f>SEARCH(" ",Sheet7!A1094,1)</f>
        <v>2</v>
      </c>
      <c r="AE1094" s="1" t="str">
        <f>LEFT(Sheet7!A1094,SEARCH(" ",Sheet7!A1094,1)-1)</f>
        <v>V</v>
      </c>
      <c r="AF1094" s="1" t="str">
        <f>MID(Sheet7!A1094,SEARCH(" ",Sheet7!A1094,1)+1,SEARCH("(",Sheet7!A1094,1)-SEARCH(" ",Sheet7!A1094,1)-2)</f>
        <v>Kohli</v>
      </c>
      <c r="AG1094" s="1">
        <f t="shared" si="201"/>
        <v>5</v>
      </c>
      <c r="AH1094" s="1" t="str">
        <f t="shared" si="202"/>
        <v>KOHLI</v>
      </c>
      <c r="AI1094" s="1" t="e">
        <f t="shared" si="196"/>
        <v>#N/A</v>
      </c>
    </row>
    <row r="1095" spans="1:35" x14ac:dyDescent="0.3">
      <c r="A1095" s="1">
        <v>1094</v>
      </c>
      <c r="B1095" s="2">
        <v>40471</v>
      </c>
      <c r="C1095" t="s">
        <v>79</v>
      </c>
      <c r="D1095" s="1">
        <v>111</v>
      </c>
      <c r="E1095" s="1" t="s">
        <v>430</v>
      </c>
      <c r="F1095" s="1">
        <v>203</v>
      </c>
      <c r="H1095" s="1">
        <v>139</v>
      </c>
      <c r="I1095" s="1">
        <v>7</v>
      </c>
      <c r="J1095" s="1">
        <v>1</v>
      </c>
      <c r="K1095" s="1">
        <v>79.849999999999994</v>
      </c>
      <c r="L1095" s="1">
        <v>1</v>
      </c>
      <c r="M1095" s="1" t="s">
        <v>4</v>
      </c>
      <c r="N1095" s="1" t="s">
        <v>204</v>
      </c>
      <c r="O1095" s="1">
        <f t="shared" si="192"/>
        <v>20</v>
      </c>
      <c r="P1095" s="1">
        <f t="shared" si="193"/>
        <v>10</v>
      </c>
      <c r="Q1095" s="1">
        <f t="shared" si="194"/>
        <v>2010</v>
      </c>
      <c r="R1095" s="1">
        <f t="shared" si="195"/>
        <v>4</v>
      </c>
      <c r="S1095" s="1" t="str">
        <f t="shared" si="197"/>
        <v>Slow</v>
      </c>
      <c r="T1095" s="1" t="str">
        <f t="shared" si="198"/>
        <v>Ok</v>
      </c>
      <c r="U1095" s="1" t="b">
        <f t="shared" si="199"/>
        <v>0</v>
      </c>
      <c r="V1095" s="1">
        <f t="shared" si="200"/>
        <v>0</v>
      </c>
      <c r="W1095" s="1" t="str">
        <f>VLOOKUP(K1095,Master!$G$8:$H$12,2,1)</f>
        <v>Slow</v>
      </c>
      <c r="X1095" s="1" t="str">
        <f>HLOOKUP(K1095,Master!$F$3:$J$4,2,1)</f>
        <v>Slow</v>
      </c>
      <c r="Y1095" s="1" t="s">
        <v>729</v>
      </c>
      <c r="Z1095" s="1" t="s">
        <v>834</v>
      </c>
      <c r="AA1095" s="1">
        <f>SEARCH("(",Sheet7!A1095,1)</f>
        <v>11</v>
      </c>
      <c r="AB1095" s="1">
        <f>SEARCH(")",Sheet7!A1095,1)</f>
        <v>15</v>
      </c>
      <c r="AC1095" s="1" t="str">
        <f>MID(Sheet7!A1095,SEARCH("(",Sheet7!A1095,1)+1,SEARCH(")",Sheet7!A1095,1)-SEARCH("(",Sheet7!A1095,1)-1)</f>
        <v>Aus</v>
      </c>
      <c r="AD1095" s="1">
        <f>SEARCH(" ",Sheet7!A1095,1)</f>
        <v>3</v>
      </c>
      <c r="AE1095" s="1" t="str">
        <f>LEFT(Sheet7!A1095,SEARCH(" ",Sheet7!A1095,1)-1)</f>
        <v>MJ</v>
      </c>
      <c r="AF1095" s="1" t="str">
        <f>MID(Sheet7!A1095,SEARCH(" ",Sheet7!A1095,1)+1,SEARCH("(",Sheet7!A1095,1)-SEARCH(" ",Sheet7!A1095,1)-2)</f>
        <v>Clarke</v>
      </c>
      <c r="AG1095" s="1">
        <f t="shared" si="201"/>
        <v>6</v>
      </c>
      <c r="AH1095" s="1" t="str">
        <f t="shared" si="202"/>
        <v>CLARKE</v>
      </c>
      <c r="AI1095" s="1" t="str">
        <f t="shared" si="196"/>
        <v>MJ Clarke belongs to Australia</v>
      </c>
    </row>
    <row r="1096" spans="1:35" x14ac:dyDescent="0.3">
      <c r="A1096" s="1">
        <v>1095</v>
      </c>
      <c r="B1096" s="2">
        <v>40473</v>
      </c>
      <c r="C1096" t="s">
        <v>166</v>
      </c>
      <c r="D1096" s="1">
        <v>129</v>
      </c>
      <c r="E1096" s="1" t="s">
        <v>432</v>
      </c>
      <c r="F1096" s="1">
        <v>152</v>
      </c>
      <c r="H1096" s="1">
        <v>117</v>
      </c>
      <c r="I1096" s="1">
        <v>7</v>
      </c>
      <c r="J1096" s="1">
        <v>4</v>
      </c>
      <c r="K1096" s="1">
        <v>110.25</v>
      </c>
      <c r="L1096" s="1">
        <v>1</v>
      </c>
      <c r="M1096" s="1" t="s">
        <v>7</v>
      </c>
      <c r="N1096" s="1" t="s">
        <v>254</v>
      </c>
      <c r="O1096" s="1">
        <f t="shared" si="192"/>
        <v>22</v>
      </c>
      <c r="P1096" s="1">
        <f t="shared" si="193"/>
        <v>10</v>
      </c>
      <c r="Q1096" s="1">
        <f t="shared" si="194"/>
        <v>2010</v>
      </c>
      <c r="R1096" s="1">
        <f t="shared" si="195"/>
        <v>6</v>
      </c>
      <c r="S1096" s="1" t="str">
        <f t="shared" si="197"/>
        <v>Ok</v>
      </c>
      <c r="T1096" s="1" t="str">
        <f t="shared" si="198"/>
        <v>Ok</v>
      </c>
      <c r="U1096" s="1" t="b">
        <f t="shared" si="199"/>
        <v>0</v>
      </c>
      <c r="V1096" s="1">
        <f t="shared" si="200"/>
        <v>0</v>
      </c>
      <c r="W1096" s="1" t="str">
        <f>VLOOKUP(K1096,Master!$G$8:$H$12,2,1)</f>
        <v>Ok</v>
      </c>
      <c r="X1096" s="1" t="str">
        <f>HLOOKUP(K1096,Master!$F$3:$J$4,2,1)</f>
        <v>Ok</v>
      </c>
      <c r="Y1096" s="1" t="s">
        <v>806</v>
      </c>
      <c r="Z1096" s="1" t="s">
        <v>837</v>
      </c>
      <c r="AA1096" s="1">
        <f>SEARCH("(",Sheet7!A1096,1)</f>
        <v>11</v>
      </c>
      <c r="AB1096" s="1">
        <f>SEARCH(")",Sheet7!A1096,1)</f>
        <v>14</v>
      </c>
      <c r="AC1096" s="1" t="str">
        <f>MID(Sheet7!A1096,SEARCH("(",Sheet7!A1096,1)+1,SEARCH(")",Sheet7!A1096,1)-SEARCH("(",Sheet7!A1096,1)-1)</f>
        <v>SA</v>
      </c>
      <c r="AD1096" s="1">
        <f>SEARCH(" ",Sheet7!A1096,1)</f>
        <v>3</v>
      </c>
      <c r="AE1096" s="1" t="str">
        <f>LEFT(Sheet7!A1096,SEARCH(" ",Sheet7!A1096,1)-1)</f>
        <v>JP</v>
      </c>
      <c r="AF1096" s="1" t="str">
        <f>MID(Sheet7!A1096,SEARCH(" ",Sheet7!A1096,1)+1,SEARCH("(",Sheet7!A1096,1)-SEARCH(" ",Sheet7!A1096,1)-2)</f>
        <v>Duminy</v>
      </c>
      <c r="AG1096" s="1">
        <f t="shared" si="201"/>
        <v>6</v>
      </c>
      <c r="AH1096" s="1" t="str">
        <f t="shared" si="202"/>
        <v>DUMINY</v>
      </c>
      <c r="AI1096" s="1" t="e">
        <f t="shared" si="196"/>
        <v>#N/A</v>
      </c>
    </row>
    <row r="1097" spans="1:35" x14ac:dyDescent="0.3">
      <c r="A1097" s="1">
        <v>1096</v>
      </c>
      <c r="B1097" s="2">
        <v>40473</v>
      </c>
      <c r="C1097" t="s">
        <v>238</v>
      </c>
      <c r="D1097" s="1">
        <v>109</v>
      </c>
      <c r="E1097" s="1" t="s">
        <v>432</v>
      </c>
      <c r="F1097" s="1">
        <v>120</v>
      </c>
      <c r="H1097" s="1">
        <v>99</v>
      </c>
      <c r="I1097" s="1">
        <v>5</v>
      </c>
      <c r="J1097" s="1">
        <v>5</v>
      </c>
      <c r="K1097" s="1">
        <v>110.1</v>
      </c>
      <c r="L1097" s="1">
        <v>1</v>
      </c>
      <c r="M1097" s="1" t="s">
        <v>7</v>
      </c>
      <c r="N1097" s="1" t="s">
        <v>254</v>
      </c>
      <c r="O1097" s="1">
        <f t="shared" si="192"/>
        <v>22</v>
      </c>
      <c r="P1097" s="1">
        <f t="shared" si="193"/>
        <v>10</v>
      </c>
      <c r="Q1097" s="1">
        <f t="shared" si="194"/>
        <v>2010</v>
      </c>
      <c r="R1097" s="1">
        <f t="shared" si="195"/>
        <v>6</v>
      </c>
      <c r="S1097" s="1" t="str">
        <f t="shared" si="197"/>
        <v>Ok</v>
      </c>
      <c r="T1097" s="1" t="str">
        <f t="shared" si="198"/>
        <v>Ok</v>
      </c>
      <c r="U1097" s="1" t="b">
        <f t="shared" si="199"/>
        <v>0</v>
      </c>
      <c r="V1097" s="1">
        <f t="shared" si="200"/>
        <v>0</v>
      </c>
      <c r="W1097" s="1" t="str">
        <f>VLOOKUP(K1097,Master!$G$8:$H$12,2,1)</f>
        <v>Ok</v>
      </c>
      <c r="X1097" s="1" t="str">
        <f>HLOOKUP(K1097,Master!$F$3:$J$4,2,1)</f>
        <v>Ok</v>
      </c>
      <c r="Y1097" s="1" t="s">
        <v>770</v>
      </c>
      <c r="Z1097" s="1" t="s">
        <v>837</v>
      </c>
      <c r="AA1097" s="1">
        <f>SEARCH("(",Sheet7!A1097,1)</f>
        <v>16</v>
      </c>
      <c r="AB1097" s="1">
        <f>SEARCH(")",Sheet7!A1097,1)</f>
        <v>19</v>
      </c>
      <c r="AC1097" s="1" t="str">
        <f>MID(Sheet7!A1097,SEARCH("(",Sheet7!A1097,1)+1,SEARCH(")",Sheet7!A1097,1)-SEARCH("(",Sheet7!A1097,1)-1)</f>
        <v>SA</v>
      </c>
      <c r="AD1097" s="1">
        <f>SEARCH(" ",Sheet7!A1097,1)</f>
        <v>3</v>
      </c>
      <c r="AE1097" s="1" t="str">
        <f>LEFT(Sheet7!A1097,SEARCH(" ",Sheet7!A1097,1)-1)</f>
        <v>AB</v>
      </c>
      <c r="AF1097" s="1" t="str">
        <f>MID(Sheet7!A1097,SEARCH(" ",Sheet7!A1097,1)+1,SEARCH("(",Sheet7!A1097,1)-SEARCH(" ",Sheet7!A1097,1)-2)</f>
        <v>de Villiers</v>
      </c>
      <c r="AG1097" s="1">
        <f t="shared" si="201"/>
        <v>11</v>
      </c>
      <c r="AH1097" s="1" t="str">
        <f t="shared" si="202"/>
        <v>DE VILLIERS</v>
      </c>
      <c r="AI1097" s="1" t="e">
        <f t="shared" si="196"/>
        <v>#N/A</v>
      </c>
    </row>
    <row r="1098" spans="1:35" x14ac:dyDescent="0.3">
      <c r="A1098" s="1">
        <v>1097</v>
      </c>
      <c r="B1098" s="2">
        <v>40482</v>
      </c>
      <c r="C1098" t="s">
        <v>351</v>
      </c>
      <c r="D1098" s="1">
        <v>109</v>
      </c>
      <c r="E1098" s="1" t="s">
        <v>430</v>
      </c>
      <c r="F1098" s="1">
        <v>102</v>
      </c>
      <c r="H1098" s="1">
        <v>72</v>
      </c>
      <c r="I1098" s="1">
        <v>7</v>
      </c>
      <c r="J1098" s="1">
        <v>10</v>
      </c>
      <c r="K1098" s="1">
        <v>151.38</v>
      </c>
      <c r="L1098" s="1">
        <v>2</v>
      </c>
      <c r="M1098" s="1" t="s">
        <v>15</v>
      </c>
      <c r="N1098" s="1" t="s">
        <v>271</v>
      </c>
      <c r="O1098" s="1">
        <f t="shared" si="192"/>
        <v>31</v>
      </c>
      <c r="P1098" s="1">
        <f t="shared" si="193"/>
        <v>10</v>
      </c>
      <c r="Q1098" s="1">
        <f t="shared" si="194"/>
        <v>2010</v>
      </c>
      <c r="R1098" s="1">
        <f t="shared" si="195"/>
        <v>1</v>
      </c>
      <c r="S1098" s="1" t="str">
        <f t="shared" si="197"/>
        <v>Good</v>
      </c>
      <c r="T1098" s="1" t="str">
        <f t="shared" si="198"/>
        <v>Ok</v>
      </c>
      <c r="U1098" s="1" t="b">
        <f t="shared" si="199"/>
        <v>1</v>
      </c>
      <c r="V1098" s="1">
        <f t="shared" si="200"/>
        <v>2</v>
      </c>
      <c r="W1098" s="1" t="str">
        <f>VLOOKUP(K1098,Master!$G$8:$H$12,2,1)</f>
        <v>Good</v>
      </c>
      <c r="X1098" s="1" t="str">
        <f>HLOOKUP(K1098,Master!$F$3:$J$4,2,1)</f>
        <v>Good</v>
      </c>
      <c r="Y1098" s="1" t="s">
        <v>713</v>
      </c>
      <c r="Z1098" s="1" t="s">
        <v>833</v>
      </c>
      <c r="AA1098" s="1">
        <f>SEARCH("(",Sheet7!A1098,1)</f>
        <v>14</v>
      </c>
      <c r="AB1098" s="1">
        <f>SEARCH(")",Sheet7!A1098,1)</f>
        <v>18</v>
      </c>
      <c r="AC1098" s="1" t="str">
        <f>MID(Sheet7!A1098,SEARCH("(",Sheet7!A1098,1)+1,SEARCH(")",Sheet7!A1098,1)-SEARCH("(",Sheet7!A1098,1)-1)</f>
        <v>Pak</v>
      </c>
      <c r="AD1098" s="1">
        <f>SEARCH(" ",Sheet7!A1098,1)</f>
        <v>6</v>
      </c>
      <c r="AE1098" s="1" t="str">
        <f>LEFT(Sheet7!A1098,SEARCH(" ",Sheet7!A1098,1)-1)</f>
        <v>Abdul</v>
      </c>
      <c r="AF1098" s="1" t="str">
        <f>MID(Sheet7!A1098,SEARCH(" ",Sheet7!A1098,1)+1,SEARCH("(",Sheet7!A1098,1)-SEARCH(" ",Sheet7!A1098,1)-2)</f>
        <v>Razzaq</v>
      </c>
      <c r="AG1098" s="1">
        <f t="shared" si="201"/>
        <v>6</v>
      </c>
      <c r="AH1098" s="1" t="str">
        <f t="shared" si="202"/>
        <v>RAZZAQ</v>
      </c>
      <c r="AI1098" s="1" t="str">
        <f t="shared" si="196"/>
        <v>Abdul Razzaq belongs to Pakistan</v>
      </c>
    </row>
    <row r="1099" spans="1:35" x14ac:dyDescent="0.3">
      <c r="A1099" s="1">
        <v>1098</v>
      </c>
      <c r="B1099" s="2">
        <v>40482</v>
      </c>
      <c r="C1099" t="s">
        <v>291</v>
      </c>
      <c r="D1099" s="1">
        <v>100</v>
      </c>
      <c r="E1099" s="1" t="s">
        <v>432</v>
      </c>
      <c r="F1099" s="1">
        <v>143</v>
      </c>
      <c r="H1099" s="1">
        <v>119</v>
      </c>
      <c r="I1099" s="1">
        <v>10</v>
      </c>
      <c r="J1099" s="1">
        <v>1</v>
      </c>
      <c r="K1099" s="1">
        <v>84.03</v>
      </c>
      <c r="L1099" s="1">
        <v>1</v>
      </c>
      <c r="M1099" s="1" t="s">
        <v>9</v>
      </c>
      <c r="N1099" s="1" t="s">
        <v>271</v>
      </c>
      <c r="O1099" s="1">
        <f t="shared" si="192"/>
        <v>31</v>
      </c>
      <c r="P1099" s="1">
        <f t="shared" si="193"/>
        <v>10</v>
      </c>
      <c r="Q1099" s="1">
        <f t="shared" si="194"/>
        <v>2010</v>
      </c>
      <c r="R1099" s="1">
        <f t="shared" si="195"/>
        <v>1</v>
      </c>
      <c r="S1099" s="1" t="str">
        <f t="shared" si="197"/>
        <v>Slow</v>
      </c>
      <c r="T1099" s="1" t="str">
        <f t="shared" si="198"/>
        <v>Ok</v>
      </c>
      <c r="U1099" s="1" t="b">
        <f t="shared" si="199"/>
        <v>0</v>
      </c>
      <c r="V1099" s="1">
        <f t="shared" si="200"/>
        <v>0</v>
      </c>
      <c r="W1099" s="1" t="str">
        <f>VLOOKUP(K1099,Master!$G$8:$H$12,2,1)</f>
        <v>Slow</v>
      </c>
      <c r="X1099" s="1" t="str">
        <f>HLOOKUP(K1099,Master!$F$3:$J$4,2,1)</f>
        <v>Slow</v>
      </c>
      <c r="Y1099" s="1" t="s">
        <v>820</v>
      </c>
      <c r="Z1099" s="1" t="s">
        <v>837</v>
      </c>
      <c r="AA1099" s="1">
        <f>SEARCH("(",Sheet7!A1099,1)</f>
        <v>11</v>
      </c>
      <c r="AB1099" s="1">
        <f>SEARCH(")",Sheet7!A1099,1)</f>
        <v>14</v>
      </c>
      <c r="AC1099" s="1" t="str">
        <f>MID(Sheet7!A1099,SEARCH("(",Sheet7!A1099,1)+1,SEARCH(")",Sheet7!A1099,1)-SEARCH("(",Sheet7!A1099,1)-1)</f>
        <v>SA</v>
      </c>
      <c r="AD1099" s="1">
        <f>SEARCH(" ",Sheet7!A1099,1)</f>
        <v>3</v>
      </c>
      <c r="AE1099" s="1" t="str">
        <f>LEFT(Sheet7!A1099,SEARCH(" ",Sheet7!A1099,1)-1)</f>
        <v>CA</v>
      </c>
      <c r="AF1099" s="1" t="str">
        <f>MID(Sheet7!A1099,SEARCH(" ",Sheet7!A1099,1)+1,SEARCH("(",Sheet7!A1099,1)-SEARCH(" ",Sheet7!A1099,1)-2)</f>
        <v>Ingram</v>
      </c>
      <c r="AG1099" s="1">
        <f t="shared" si="201"/>
        <v>6</v>
      </c>
      <c r="AH1099" s="1" t="str">
        <f t="shared" si="202"/>
        <v>INGRAM</v>
      </c>
      <c r="AI1099" s="1" t="e">
        <f t="shared" si="196"/>
        <v>#N/A</v>
      </c>
    </row>
    <row r="1100" spans="1:35" x14ac:dyDescent="0.3">
      <c r="A1100" s="1">
        <v>1099</v>
      </c>
      <c r="B1100" s="2">
        <v>40484</v>
      </c>
      <c r="C1100" t="s">
        <v>155</v>
      </c>
      <c r="D1100" s="1">
        <v>119</v>
      </c>
      <c r="E1100" s="1" t="s">
        <v>430</v>
      </c>
      <c r="F1100" s="1">
        <v>215</v>
      </c>
      <c r="H1100" s="1">
        <v>126</v>
      </c>
      <c r="I1100" s="1">
        <v>9</v>
      </c>
      <c r="J1100" s="1">
        <v>0</v>
      </c>
      <c r="K1100" s="1">
        <v>94.44</v>
      </c>
      <c r="L1100" s="1">
        <v>1</v>
      </c>
      <c r="M1100" s="1" t="s">
        <v>9</v>
      </c>
      <c r="N1100" s="1" t="s">
        <v>307</v>
      </c>
      <c r="O1100" s="1">
        <f t="shared" si="192"/>
        <v>2</v>
      </c>
      <c r="P1100" s="1">
        <f t="shared" si="193"/>
        <v>11</v>
      </c>
      <c r="Q1100" s="1">
        <f t="shared" si="194"/>
        <v>2010</v>
      </c>
      <c r="R1100" s="1">
        <f t="shared" si="195"/>
        <v>3</v>
      </c>
      <c r="S1100" s="1" t="str">
        <f t="shared" si="197"/>
        <v>Slow</v>
      </c>
      <c r="T1100" s="1" t="str">
        <f t="shared" si="198"/>
        <v>Ok</v>
      </c>
      <c r="U1100" s="1" t="b">
        <f t="shared" si="199"/>
        <v>0</v>
      </c>
      <c r="V1100" s="1">
        <f t="shared" si="200"/>
        <v>0</v>
      </c>
      <c r="W1100" s="1" t="str">
        <f>VLOOKUP(K1100,Master!$G$8:$H$12,2,1)</f>
        <v>Slow</v>
      </c>
      <c r="X1100" s="1" t="str">
        <f>HLOOKUP(K1100,Master!$F$3:$J$4,2,1)</f>
        <v>Slow</v>
      </c>
      <c r="Y1100" s="1" t="s">
        <v>787</v>
      </c>
      <c r="Z1100" s="1" t="s">
        <v>837</v>
      </c>
      <c r="AA1100" s="1">
        <f>SEARCH("(",Sheet7!A1100,1)</f>
        <v>9</v>
      </c>
      <c r="AB1100" s="1">
        <f>SEARCH(")",Sheet7!A1100,1)</f>
        <v>12</v>
      </c>
      <c r="AC1100" s="1" t="str">
        <f>MID(Sheet7!A1100,SEARCH("(",Sheet7!A1100,1)+1,SEARCH(")",Sheet7!A1100,1)-SEARCH("(",Sheet7!A1100,1)-1)</f>
        <v>SA</v>
      </c>
      <c r="AD1100" s="1">
        <f>SEARCH(" ",Sheet7!A1100,1)</f>
        <v>3</v>
      </c>
      <c r="AE1100" s="1" t="str">
        <f>LEFT(Sheet7!A1100,SEARCH(" ",Sheet7!A1100,1)-1)</f>
        <v>HM</v>
      </c>
      <c r="AF1100" s="1" t="str">
        <f>MID(Sheet7!A1100,SEARCH(" ",Sheet7!A1100,1)+1,SEARCH("(",Sheet7!A1100,1)-SEARCH(" ",Sheet7!A1100,1)-2)</f>
        <v>Amla</v>
      </c>
      <c r="AG1100" s="1">
        <f t="shared" si="201"/>
        <v>4</v>
      </c>
      <c r="AH1100" s="1" t="str">
        <f t="shared" si="202"/>
        <v>AMLA</v>
      </c>
      <c r="AI1100" s="1" t="e">
        <f t="shared" si="196"/>
        <v>#N/A</v>
      </c>
    </row>
    <row r="1101" spans="1:35" x14ac:dyDescent="0.3">
      <c r="A1101" s="1">
        <v>1100</v>
      </c>
      <c r="B1101" s="2">
        <v>40510</v>
      </c>
      <c r="C1101" t="s">
        <v>148</v>
      </c>
      <c r="D1101" s="1">
        <v>105</v>
      </c>
      <c r="E1101" s="1" t="s">
        <v>432</v>
      </c>
      <c r="F1101" s="1">
        <v>162</v>
      </c>
      <c r="H1101" s="1">
        <v>104</v>
      </c>
      <c r="I1101" s="1">
        <v>10</v>
      </c>
      <c r="J1101" s="1">
        <v>0</v>
      </c>
      <c r="K1101" s="1">
        <v>100.96</v>
      </c>
      <c r="L1101" s="1">
        <v>1</v>
      </c>
      <c r="M1101" s="1" t="s">
        <v>31</v>
      </c>
      <c r="N1101" s="1" t="s">
        <v>39</v>
      </c>
      <c r="O1101" s="1">
        <f t="shared" si="192"/>
        <v>28</v>
      </c>
      <c r="P1101" s="1">
        <f t="shared" si="193"/>
        <v>11</v>
      </c>
      <c r="Q1101" s="1">
        <f t="shared" si="194"/>
        <v>2010</v>
      </c>
      <c r="R1101" s="1">
        <f t="shared" si="195"/>
        <v>1</v>
      </c>
      <c r="S1101" s="1" t="str">
        <f t="shared" si="197"/>
        <v>Ok</v>
      </c>
      <c r="T1101" s="1" t="str">
        <f t="shared" si="198"/>
        <v>Ok</v>
      </c>
      <c r="U1101" s="1" t="b">
        <f t="shared" si="199"/>
        <v>0</v>
      </c>
      <c r="V1101" s="1">
        <f t="shared" si="200"/>
        <v>0</v>
      </c>
      <c r="W1101" s="1" t="str">
        <f>VLOOKUP(K1101,Master!$G$8:$H$12,2,1)</f>
        <v>Ok</v>
      </c>
      <c r="X1101" s="1" t="str">
        <f>HLOOKUP(K1101,Master!$F$3:$J$4,2,1)</f>
        <v>Ok</v>
      </c>
      <c r="Y1101" s="1" t="s">
        <v>807</v>
      </c>
      <c r="Z1101" s="1" t="s">
        <v>4</v>
      </c>
      <c r="AA1101" s="1">
        <f>SEARCH("(",Sheet7!A1101,1)</f>
        <v>9</v>
      </c>
      <c r="AB1101" s="1">
        <f>SEARCH(")",Sheet7!A1101,1)</f>
        <v>15</v>
      </c>
      <c r="AC1101" s="1" t="str">
        <f>MID(Sheet7!A1101,SEARCH("(",Sheet7!A1101,1)+1,SEARCH(")",Sheet7!A1101,1)-SEARCH("(",Sheet7!A1101,1)-1)</f>
        <v>India</v>
      </c>
      <c r="AD1101" s="1">
        <f>SEARCH(" ",Sheet7!A1101,1)</f>
        <v>2</v>
      </c>
      <c r="AE1101" s="1" t="str">
        <f>LEFT(Sheet7!A1101,SEARCH(" ",Sheet7!A1101,1)-1)</f>
        <v>V</v>
      </c>
      <c r="AF1101" s="1" t="str">
        <f>MID(Sheet7!A1101,SEARCH(" ",Sheet7!A1101,1)+1,SEARCH("(",Sheet7!A1101,1)-SEARCH(" ",Sheet7!A1101,1)-2)</f>
        <v>Kohli</v>
      </c>
      <c r="AG1101" s="1">
        <f t="shared" si="201"/>
        <v>5</v>
      </c>
      <c r="AH1101" s="1" t="str">
        <f t="shared" si="202"/>
        <v>KOHLI</v>
      </c>
      <c r="AI1101" s="1" t="e">
        <f t="shared" si="196"/>
        <v>#N/A</v>
      </c>
    </row>
    <row r="1102" spans="1:35" x14ac:dyDescent="0.3">
      <c r="A1102" s="1">
        <v>1101</v>
      </c>
      <c r="B1102" s="2">
        <v>40513</v>
      </c>
      <c r="C1102" t="s">
        <v>108</v>
      </c>
      <c r="D1102" s="1">
        <v>138</v>
      </c>
      <c r="E1102" s="1" t="s">
        <v>430</v>
      </c>
      <c r="F1102" s="1">
        <v>171</v>
      </c>
      <c r="H1102" s="1">
        <v>116</v>
      </c>
      <c r="I1102" s="1">
        <v>18</v>
      </c>
      <c r="J1102" s="1">
        <v>0</v>
      </c>
      <c r="K1102" s="1">
        <v>118.96</v>
      </c>
      <c r="L1102" s="1">
        <v>2</v>
      </c>
      <c r="M1102" s="1" t="s">
        <v>31</v>
      </c>
      <c r="N1102" s="1" t="s">
        <v>20</v>
      </c>
      <c r="O1102" s="1">
        <f t="shared" si="192"/>
        <v>1</v>
      </c>
      <c r="P1102" s="1">
        <f t="shared" si="193"/>
        <v>12</v>
      </c>
      <c r="Q1102" s="1">
        <f t="shared" si="194"/>
        <v>2010</v>
      </c>
      <c r="R1102" s="1">
        <f t="shared" si="195"/>
        <v>4</v>
      </c>
      <c r="S1102" s="1" t="str">
        <f t="shared" si="197"/>
        <v>Ok</v>
      </c>
      <c r="T1102" s="1" t="str">
        <f t="shared" si="198"/>
        <v>Ok</v>
      </c>
      <c r="U1102" s="1" t="b">
        <f t="shared" si="199"/>
        <v>0</v>
      </c>
      <c r="V1102" s="1">
        <f t="shared" si="200"/>
        <v>0</v>
      </c>
      <c r="W1102" s="1" t="str">
        <f>VLOOKUP(K1102,Master!$G$8:$H$12,2,1)</f>
        <v>Ok</v>
      </c>
      <c r="X1102" s="1" t="str">
        <f>HLOOKUP(K1102,Master!$F$3:$J$4,2,1)</f>
        <v>Ok</v>
      </c>
      <c r="Y1102" s="1" t="s">
        <v>741</v>
      </c>
      <c r="Z1102" s="1" t="s">
        <v>4</v>
      </c>
      <c r="AA1102" s="1">
        <f>SEARCH("(",Sheet7!A1102,1)</f>
        <v>11</v>
      </c>
      <c r="AB1102" s="1">
        <f>SEARCH(")",Sheet7!A1102,1)</f>
        <v>17</v>
      </c>
      <c r="AC1102" s="1" t="str">
        <f>MID(Sheet7!A1102,SEARCH("(",Sheet7!A1102,1)+1,SEARCH(")",Sheet7!A1102,1)-SEARCH("(",Sheet7!A1102,1)-1)</f>
        <v>India</v>
      </c>
      <c r="AD1102" s="1">
        <f>SEARCH(" ",Sheet7!A1102,1)</f>
        <v>2</v>
      </c>
      <c r="AE1102" s="1" t="str">
        <f>LEFT(Sheet7!A1102,SEARCH(" ",Sheet7!A1102,1)-1)</f>
        <v>G</v>
      </c>
      <c r="AF1102" s="1" t="str">
        <f>MID(Sheet7!A1102,SEARCH(" ",Sheet7!A1102,1)+1,SEARCH("(",Sheet7!A1102,1)-SEARCH(" ",Sheet7!A1102,1)-2)</f>
        <v>Gambhir</v>
      </c>
      <c r="AG1102" s="1">
        <f t="shared" si="201"/>
        <v>7</v>
      </c>
      <c r="AH1102" s="1" t="str">
        <f t="shared" si="202"/>
        <v>GAMBHIR</v>
      </c>
      <c r="AI1102" s="1" t="e">
        <f t="shared" si="196"/>
        <v>#N/A</v>
      </c>
    </row>
    <row r="1103" spans="1:35" x14ac:dyDescent="0.3">
      <c r="A1103" s="1">
        <v>1102</v>
      </c>
      <c r="B1103" s="2">
        <v>40516</v>
      </c>
      <c r="C1103" t="s">
        <v>108</v>
      </c>
      <c r="D1103" s="1">
        <v>126</v>
      </c>
      <c r="E1103" s="1" t="s">
        <v>430</v>
      </c>
      <c r="F1103" s="1">
        <v>164</v>
      </c>
      <c r="H1103" s="1">
        <v>117</v>
      </c>
      <c r="I1103" s="1">
        <v>16</v>
      </c>
      <c r="J1103" s="1">
        <v>0</v>
      </c>
      <c r="K1103" s="1">
        <v>107.69</v>
      </c>
      <c r="L1103" s="1">
        <v>2</v>
      </c>
      <c r="M1103" s="1" t="s">
        <v>31</v>
      </c>
      <c r="N1103" s="1" t="s">
        <v>284</v>
      </c>
      <c r="O1103" s="1">
        <f t="shared" si="192"/>
        <v>4</v>
      </c>
      <c r="P1103" s="1">
        <f t="shared" si="193"/>
        <v>12</v>
      </c>
      <c r="Q1103" s="1">
        <f t="shared" si="194"/>
        <v>2010</v>
      </c>
      <c r="R1103" s="1">
        <f t="shared" si="195"/>
        <v>7</v>
      </c>
      <c r="S1103" s="1" t="str">
        <f t="shared" si="197"/>
        <v>Ok</v>
      </c>
      <c r="T1103" s="1" t="str">
        <f t="shared" si="198"/>
        <v>Ok</v>
      </c>
      <c r="U1103" s="1" t="b">
        <f t="shared" si="199"/>
        <v>0</v>
      </c>
      <c r="V1103" s="1">
        <f t="shared" si="200"/>
        <v>0</v>
      </c>
      <c r="W1103" s="1" t="str">
        <f>VLOOKUP(K1103,Master!$G$8:$H$12,2,1)</f>
        <v>Ok</v>
      </c>
      <c r="X1103" s="1" t="str">
        <f>HLOOKUP(K1103,Master!$F$3:$J$4,2,1)</f>
        <v>Ok</v>
      </c>
      <c r="Y1103" s="1" t="s">
        <v>741</v>
      </c>
      <c r="Z1103" s="1" t="s">
        <v>4</v>
      </c>
      <c r="AA1103" s="1">
        <f>SEARCH("(",Sheet7!A1103,1)</f>
        <v>11</v>
      </c>
      <c r="AB1103" s="1">
        <f>SEARCH(")",Sheet7!A1103,1)</f>
        <v>17</v>
      </c>
      <c r="AC1103" s="1" t="str">
        <f>MID(Sheet7!A1103,SEARCH("(",Sheet7!A1103,1)+1,SEARCH(")",Sheet7!A1103,1)-SEARCH("(",Sheet7!A1103,1)-1)</f>
        <v>India</v>
      </c>
      <c r="AD1103" s="1">
        <f>SEARCH(" ",Sheet7!A1103,1)</f>
        <v>2</v>
      </c>
      <c r="AE1103" s="1" t="str">
        <f>LEFT(Sheet7!A1103,SEARCH(" ",Sheet7!A1103,1)-1)</f>
        <v>G</v>
      </c>
      <c r="AF1103" s="1" t="str">
        <f>MID(Sheet7!A1103,SEARCH(" ",Sheet7!A1103,1)+1,SEARCH("(",Sheet7!A1103,1)-SEARCH(" ",Sheet7!A1103,1)-2)</f>
        <v>Gambhir</v>
      </c>
      <c r="AG1103" s="1">
        <f t="shared" si="201"/>
        <v>7</v>
      </c>
      <c r="AH1103" s="1" t="str">
        <f t="shared" si="202"/>
        <v>GAMBHIR</v>
      </c>
      <c r="AI1103" s="1" t="e">
        <f t="shared" si="196"/>
        <v>#N/A</v>
      </c>
    </row>
    <row r="1104" spans="1:35" x14ac:dyDescent="0.3">
      <c r="A1104" s="1">
        <v>1103</v>
      </c>
      <c r="B1104" s="2">
        <v>40519</v>
      </c>
      <c r="C1104" t="s">
        <v>295</v>
      </c>
      <c r="D1104" s="1">
        <v>123</v>
      </c>
      <c r="E1104" s="1" t="s">
        <v>430</v>
      </c>
      <c r="F1104" s="1">
        <v>128</v>
      </c>
      <c r="H1104" s="1">
        <v>96</v>
      </c>
      <c r="I1104" s="1">
        <v>7</v>
      </c>
      <c r="J1104" s="1">
        <v>7</v>
      </c>
      <c r="K1104" s="1">
        <v>128.12</v>
      </c>
      <c r="L1104" s="1">
        <v>2</v>
      </c>
      <c r="M1104" s="1" t="s">
        <v>31</v>
      </c>
      <c r="N1104" s="1" t="s">
        <v>42</v>
      </c>
      <c r="O1104" s="1">
        <f t="shared" si="192"/>
        <v>7</v>
      </c>
      <c r="P1104" s="1">
        <f t="shared" si="193"/>
        <v>12</v>
      </c>
      <c r="Q1104" s="1">
        <f t="shared" si="194"/>
        <v>2010</v>
      </c>
      <c r="R1104" s="1">
        <f t="shared" si="195"/>
        <v>3</v>
      </c>
      <c r="S1104" s="1" t="str">
        <f t="shared" si="197"/>
        <v>Ok</v>
      </c>
      <c r="T1104" s="1" t="str">
        <f t="shared" si="198"/>
        <v>Ok</v>
      </c>
      <c r="U1104" s="1" t="b">
        <f t="shared" si="199"/>
        <v>0</v>
      </c>
      <c r="V1104" s="1">
        <f t="shared" si="200"/>
        <v>0</v>
      </c>
      <c r="W1104" s="1" t="str">
        <f>VLOOKUP(K1104,Master!$G$8:$H$12,2,1)</f>
        <v>Ok</v>
      </c>
      <c r="X1104" s="1" t="str">
        <f>HLOOKUP(K1104,Master!$F$3:$J$4,2,1)</f>
        <v>Ok</v>
      </c>
      <c r="Y1104" s="1" t="s">
        <v>821</v>
      </c>
      <c r="Z1104" s="1" t="s">
        <v>4</v>
      </c>
      <c r="AA1104" s="1">
        <f>SEARCH("(",Sheet7!A1104,1)</f>
        <v>11</v>
      </c>
      <c r="AB1104" s="1">
        <f>SEARCH(")",Sheet7!A1104,1)</f>
        <v>17</v>
      </c>
      <c r="AC1104" s="1" t="str">
        <f>MID(Sheet7!A1104,SEARCH("(",Sheet7!A1104,1)+1,SEARCH(")",Sheet7!A1104,1)-SEARCH("(",Sheet7!A1104,1)-1)</f>
        <v>India</v>
      </c>
      <c r="AD1104" s="1">
        <f>SEARCH(" ",Sheet7!A1104,1)</f>
        <v>3</v>
      </c>
      <c r="AE1104" s="1" t="str">
        <f>LEFT(Sheet7!A1104,SEARCH(" ",Sheet7!A1104,1)-1)</f>
        <v>YK</v>
      </c>
      <c r="AF1104" s="1" t="str">
        <f>MID(Sheet7!A1104,SEARCH(" ",Sheet7!A1104,1)+1,SEARCH("(",Sheet7!A1104,1)-SEARCH(" ",Sheet7!A1104,1)-2)</f>
        <v>Pathan</v>
      </c>
      <c r="AG1104" s="1">
        <f t="shared" si="201"/>
        <v>6</v>
      </c>
      <c r="AH1104" s="1" t="str">
        <f t="shared" si="202"/>
        <v>PATHAN</v>
      </c>
      <c r="AI1104" s="1" t="e">
        <f t="shared" si="196"/>
        <v>#N/A</v>
      </c>
    </row>
    <row r="1105" spans="1:35" x14ac:dyDescent="0.3">
      <c r="A1105" s="1">
        <v>1104</v>
      </c>
      <c r="B1105" s="2">
        <v>40559</v>
      </c>
      <c r="C1105" t="s">
        <v>113</v>
      </c>
      <c r="D1105" s="1">
        <v>161</v>
      </c>
      <c r="E1105" s="1" t="s">
        <v>430</v>
      </c>
      <c r="F1105" s="1">
        <v>215</v>
      </c>
      <c r="H1105" s="1">
        <v>150</v>
      </c>
      <c r="I1105" s="1">
        <v>12</v>
      </c>
      <c r="J1105" s="1">
        <v>4</v>
      </c>
      <c r="K1105" s="1">
        <v>107.33</v>
      </c>
      <c r="L1105" s="1">
        <v>2</v>
      </c>
      <c r="M1105" s="2" t="s">
        <v>34</v>
      </c>
      <c r="N1105" s="1" t="s">
        <v>29</v>
      </c>
      <c r="O1105" s="1">
        <f t="shared" si="192"/>
        <v>16</v>
      </c>
      <c r="P1105" s="1">
        <f t="shared" si="193"/>
        <v>1</v>
      </c>
      <c r="Q1105" s="1">
        <f t="shared" si="194"/>
        <v>2011</v>
      </c>
      <c r="R1105" s="1">
        <f t="shared" si="195"/>
        <v>1</v>
      </c>
      <c r="S1105" s="1" t="str">
        <f t="shared" si="197"/>
        <v>Ok</v>
      </c>
      <c r="T1105" s="1" t="str">
        <f t="shared" si="198"/>
        <v>Ok</v>
      </c>
      <c r="U1105" s="1" t="b">
        <f t="shared" si="199"/>
        <v>0</v>
      </c>
      <c r="V1105" s="1">
        <f t="shared" si="200"/>
        <v>0</v>
      </c>
      <c r="W1105" s="1" t="str">
        <f>VLOOKUP(K1105,Master!$G$8:$H$12,2,1)</f>
        <v>Ok</v>
      </c>
      <c r="X1105" s="1" t="str">
        <f>HLOOKUP(K1105,Master!$F$3:$J$4,2,1)</f>
        <v>Ok</v>
      </c>
      <c r="Y1105" s="1" t="s">
        <v>781</v>
      </c>
      <c r="Z1105" s="1" t="s">
        <v>834</v>
      </c>
      <c r="AA1105" s="1">
        <f>SEARCH("(",Sheet7!A1105,1)</f>
        <v>11</v>
      </c>
      <c r="AB1105" s="1">
        <f>SEARCH(")",Sheet7!A1105,1)</f>
        <v>15</v>
      </c>
      <c r="AC1105" s="1" t="str">
        <f>MID(Sheet7!A1105,SEARCH("(",Sheet7!A1105,1)+1,SEARCH(")",Sheet7!A1105,1)-SEARCH("(",Sheet7!A1105,1)-1)</f>
        <v>Aus</v>
      </c>
      <c r="AD1105" s="1">
        <f>SEARCH(" ",Sheet7!A1105,1)</f>
        <v>3</v>
      </c>
      <c r="AE1105" s="1" t="str">
        <f>LEFT(Sheet7!A1105,SEARCH(" ",Sheet7!A1105,1)-1)</f>
        <v>SR</v>
      </c>
      <c r="AF1105" s="1" t="str">
        <f>MID(Sheet7!A1105,SEARCH(" ",Sheet7!A1105,1)+1,SEARCH("(",Sheet7!A1105,1)-SEARCH(" ",Sheet7!A1105,1)-2)</f>
        <v>Watson</v>
      </c>
      <c r="AG1105" s="1">
        <f t="shared" si="201"/>
        <v>6</v>
      </c>
      <c r="AH1105" s="1" t="str">
        <f t="shared" si="202"/>
        <v>WATSON</v>
      </c>
      <c r="AI1105" s="1" t="str">
        <f t="shared" si="196"/>
        <v>SR Watson belongs to Australia</v>
      </c>
    </row>
    <row r="1106" spans="1:35" x14ac:dyDescent="0.3">
      <c r="A1106" s="1">
        <v>1105</v>
      </c>
      <c r="B1106" s="2">
        <v>40564</v>
      </c>
      <c r="C1106" t="s">
        <v>353</v>
      </c>
      <c r="D1106" s="1">
        <v>110</v>
      </c>
      <c r="E1106" s="1" t="s">
        <v>432</v>
      </c>
      <c r="F1106" s="1">
        <v>147</v>
      </c>
      <c r="H1106" s="1">
        <v>114</v>
      </c>
      <c r="I1106" s="1">
        <v>8</v>
      </c>
      <c r="J1106" s="1">
        <v>2</v>
      </c>
      <c r="K1106" s="1">
        <v>96.49</v>
      </c>
      <c r="L1106" s="1">
        <v>1</v>
      </c>
      <c r="M1106" s="1" t="s">
        <v>34</v>
      </c>
      <c r="N1106" s="1" t="s">
        <v>30</v>
      </c>
      <c r="O1106" s="1">
        <f t="shared" si="192"/>
        <v>21</v>
      </c>
      <c r="P1106" s="1">
        <f t="shared" si="193"/>
        <v>1</v>
      </c>
      <c r="Q1106" s="1">
        <f t="shared" si="194"/>
        <v>2011</v>
      </c>
      <c r="R1106" s="1">
        <f t="shared" si="195"/>
        <v>6</v>
      </c>
      <c r="S1106" s="1" t="str">
        <f t="shared" si="197"/>
        <v>Slow</v>
      </c>
      <c r="T1106" s="1" t="str">
        <f t="shared" si="198"/>
        <v>Ok</v>
      </c>
      <c r="U1106" s="1" t="b">
        <f t="shared" si="199"/>
        <v>0</v>
      </c>
      <c r="V1106" s="1">
        <f t="shared" si="200"/>
        <v>0</v>
      </c>
      <c r="W1106" s="1" t="str">
        <f>VLOOKUP(K1106,Master!$G$8:$H$12,2,1)</f>
        <v>Slow</v>
      </c>
      <c r="X1106" s="1" t="str">
        <f>HLOOKUP(K1106,Master!$F$3:$J$4,2,1)</f>
        <v>Slow</v>
      </c>
      <c r="Y1106" s="1" t="s">
        <v>805</v>
      </c>
      <c r="Z1106" s="1" t="s">
        <v>834</v>
      </c>
      <c r="AA1106" s="1">
        <f>SEARCH("(",Sheet7!A1106,1)</f>
        <v>10</v>
      </c>
      <c r="AB1106" s="1">
        <f>SEARCH(")",Sheet7!A1106,1)</f>
        <v>14</v>
      </c>
      <c r="AC1106" s="1" t="str">
        <f>MID(Sheet7!A1106,SEARCH("(",Sheet7!A1106,1)+1,SEARCH(")",Sheet7!A1106,1)-SEARCH("(",Sheet7!A1106,1)-1)</f>
        <v>Aus</v>
      </c>
      <c r="AD1106" s="1">
        <f>SEARCH(" ",Sheet7!A1106,1)</f>
        <v>3</v>
      </c>
      <c r="AE1106" s="1" t="str">
        <f>LEFT(Sheet7!A1106,SEARCH(" ",Sheet7!A1106,1)-1)</f>
        <v>SE</v>
      </c>
      <c r="AF1106" s="1" t="str">
        <f>MID(Sheet7!A1106,SEARCH(" ",Sheet7!A1106,1)+1,SEARCH("(",Sheet7!A1106,1)-SEARCH(" ",Sheet7!A1106,1)-2)</f>
        <v>Marsh</v>
      </c>
      <c r="AG1106" s="1">
        <f t="shared" si="201"/>
        <v>5</v>
      </c>
      <c r="AH1106" s="1" t="str">
        <f t="shared" si="202"/>
        <v>MARSH</v>
      </c>
      <c r="AI1106" s="1" t="str">
        <f t="shared" si="196"/>
        <v>SE Marsh belongs to Australia</v>
      </c>
    </row>
    <row r="1107" spans="1:35" x14ac:dyDescent="0.3">
      <c r="A1107" s="1">
        <v>1106</v>
      </c>
      <c r="B1107" s="2">
        <v>40566</v>
      </c>
      <c r="C1107" t="s">
        <v>155</v>
      </c>
      <c r="D1107" s="1">
        <v>116</v>
      </c>
      <c r="E1107" s="1" t="s">
        <v>430</v>
      </c>
      <c r="F1107" s="1">
        <v>184</v>
      </c>
      <c r="H1107" s="1">
        <v>132</v>
      </c>
      <c r="I1107" s="1">
        <v>9</v>
      </c>
      <c r="J1107" s="1">
        <v>0</v>
      </c>
      <c r="K1107" s="1">
        <v>87.87</v>
      </c>
      <c r="L1107" s="1">
        <v>1</v>
      </c>
      <c r="M1107" s="1" t="s">
        <v>4</v>
      </c>
      <c r="N1107" s="1" t="s">
        <v>33</v>
      </c>
      <c r="O1107" s="1">
        <f t="shared" si="192"/>
        <v>23</v>
      </c>
      <c r="P1107" s="1">
        <f t="shared" si="193"/>
        <v>1</v>
      </c>
      <c r="Q1107" s="1">
        <f t="shared" si="194"/>
        <v>2011</v>
      </c>
      <c r="R1107" s="1">
        <f t="shared" si="195"/>
        <v>1</v>
      </c>
      <c r="S1107" s="1" t="str">
        <f t="shared" si="197"/>
        <v>Slow</v>
      </c>
      <c r="T1107" s="1" t="str">
        <f t="shared" si="198"/>
        <v>Ok</v>
      </c>
      <c r="U1107" s="1" t="b">
        <f t="shared" si="199"/>
        <v>0</v>
      </c>
      <c r="V1107" s="1">
        <f t="shared" si="200"/>
        <v>0</v>
      </c>
      <c r="W1107" s="1" t="str">
        <f>VLOOKUP(K1107,Master!$G$8:$H$12,2,1)</f>
        <v>Slow</v>
      </c>
      <c r="X1107" s="1" t="str">
        <f>HLOOKUP(K1107,Master!$F$3:$J$4,2,1)</f>
        <v>Slow</v>
      </c>
      <c r="Y1107" s="1" t="s">
        <v>787</v>
      </c>
      <c r="Z1107" s="1" t="s">
        <v>837</v>
      </c>
      <c r="AA1107" s="1">
        <f>SEARCH("(",Sheet7!A1107,1)</f>
        <v>9</v>
      </c>
      <c r="AB1107" s="1">
        <f>SEARCH(")",Sheet7!A1107,1)</f>
        <v>12</v>
      </c>
      <c r="AC1107" s="1" t="str">
        <f>MID(Sheet7!A1107,SEARCH("(",Sheet7!A1107,1)+1,SEARCH(")",Sheet7!A1107,1)-SEARCH("(",Sheet7!A1107,1)-1)</f>
        <v>SA</v>
      </c>
      <c r="AD1107" s="1">
        <f>SEARCH(" ",Sheet7!A1107,1)</f>
        <v>3</v>
      </c>
      <c r="AE1107" s="1" t="str">
        <f>LEFT(Sheet7!A1107,SEARCH(" ",Sheet7!A1107,1)-1)</f>
        <v>HM</v>
      </c>
      <c r="AF1107" s="1" t="str">
        <f>MID(Sheet7!A1107,SEARCH(" ",Sheet7!A1107,1)+1,SEARCH("(",Sheet7!A1107,1)-SEARCH(" ",Sheet7!A1107,1)-2)</f>
        <v>Amla</v>
      </c>
      <c r="AG1107" s="1">
        <f t="shared" si="201"/>
        <v>4</v>
      </c>
      <c r="AH1107" s="1" t="str">
        <f t="shared" si="202"/>
        <v>AMLA</v>
      </c>
      <c r="AI1107" s="1" t="e">
        <f t="shared" si="196"/>
        <v>#N/A</v>
      </c>
    </row>
    <row r="1108" spans="1:35" x14ac:dyDescent="0.3">
      <c r="A1108" s="1">
        <v>1107</v>
      </c>
      <c r="B1108" s="2">
        <v>40566</v>
      </c>
      <c r="C1108" t="s">
        <v>295</v>
      </c>
      <c r="D1108" s="1">
        <v>105</v>
      </c>
      <c r="E1108" s="1" t="s">
        <v>432</v>
      </c>
      <c r="F1108" s="1">
        <v>104</v>
      </c>
      <c r="H1108" s="1">
        <v>70</v>
      </c>
      <c r="I1108" s="1">
        <v>8</v>
      </c>
      <c r="J1108" s="1">
        <v>8</v>
      </c>
      <c r="K1108" s="1">
        <v>150</v>
      </c>
      <c r="L1108" s="1">
        <v>2</v>
      </c>
      <c r="M1108" s="1" t="s">
        <v>15</v>
      </c>
      <c r="N1108" s="1" t="s">
        <v>33</v>
      </c>
      <c r="O1108" s="1">
        <f t="shared" si="192"/>
        <v>23</v>
      </c>
      <c r="P1108" s="1">
        <f t="shared" si="193"/>
        <v>1</v>
      </c>
      <c r="Q1108" s="1">
        <f t="shared" si="194"/>
        <v>2011</v>
      </c>
      <c r="R1108" s="1">
        <f t="shared" si="195"/>
        <v>1</v>
      </c>
      <c r="S1108" s="1" t="str">
        <f t="shared" si="197"/>
        <v>Ok</v>
      </c>
      <c r="T1108" s="1" t="str">
        <f t="shared" si="198"/>
        <v>Ok</v>
      </c>
      <c r="U1108" s="1" t="b">
        <f t="shared" si="199"/>
        <v>1</v>
      </c>
      <c r="V1108" s="1">
        <f t="shared" si="200"/>
        <v>1</v>
      </c>
      <c r="W1108" s="1" t="str">
        <f>VLOOKUP(K1108,Master!$G$8:$H$12,2,1)</f>
        <v>Good</v>
      </c>
      <c r="X1108" s="1" t="str">
        <f>HLOOKUP(K1108,Master!$F$3:$J$4,2,1)</f>
        <v>Good</v>
      </c>
      <c r="Y1108" s="1" t="s">
        <v>821</v>
      </c>
      <c r="Z1108" s="1" t="s">
        <v>4</v>
      </c>
      <c r="AA1108" s="1">
        <f>SEARCH("(",Sheet7!A1108,1)</f>
        <v>11</v>
      </c>
      <c r="AB1108" s="1">
        <f>SEARCH(")",Sheet7!A1108,1)</f>
        <v>17</v>
      </c>
      <c r="AC1108" s="1" t="str">
        <f>MID(Sheet7!A1108,SEARCH("(",Sheet7!A1108,1)+1,SEARCH(")",Sheet7!A1108,1)-SEARCH("(",Sheet7!A1108,1)-1)</f>
        <v>India</v>
      </c>
      <c r="AD1108" s="1">
        <f>SEARCH(" ",Sheet7!A1108,1)</f>
        <v>3</v>
      </c>
      <c r="AE1108" s="1" t="str">
        <f>LEFT(Sheet7!A1108,SEARCH(" ",Sheet7!A1108,1)-1)</f>
        <v>YK</v>
      </c>
      <c r="AF1108" s="1" t="str">
        <f>MID(Sheet7!A1108,SEARCH(" ",Sheet7!A1108,1)+1,SEARCH("(",Sheet7!A1108,1)-SEARCH(" ",Sheet7!A1108,1)-2)</f>
        <v>Pathan</v>
      </c>
      <c r="AG1108" s="1">
        <f t="shared" si="201"/>
        <v>6</v>
      </c>
      <c r="AH1108" s="1" t="str">
        <f t="shared" si="202"/>
        <v>PATHAN</v>
      </c>
      <c r="AI1108" s="1" t="e">
        <f t="shared" si="196"/>
        <v>#N/A</v>
      </c>
    </row>
    <row r="1109" spans="1:35" x14ac:dyDescent="0.3">
      <c r="A1109" s="1">
        <v>1108</v>
      </c>
      <c r="B1109" s="2">
        <v>40569</v>
      </c>
      <c r="C1109" t="s">
        <v>189</v>
      </c>
      <c r="D1109" s="1">
        <v>102</v>
      </c>
      <c r="E1109" s="1" t="s">
        <v>432</v>
      </c>
      <c r="F1109" s="1">
        <v>143</v>
      </c>
      <c r="H1109" s="1">
        <v>126</v>
      </c>
      <c r="I1109" s="1">
        <v>6</v>
      </c>
      <c r="J1109" s="1">
        <v>0</v>
      </c>
      <c r="K1109" s="1">
        <v>80.95</v>
      </c>
      <c r="L1109" s="1">
        <v>1</v>
      </c>
      <c r="M1109" s="1" t="s">
        <v>18</v>
      </c>
      <c r="N1109" s="1" t="s">
        <v>45</v>
      </c>
      <c r="O1109" s="1">
        <f t="shared" si="192"/>
        <v>26</v>
      </c>
      <c r="P1109" s="1">
        <f t="shared" si="193"/>
        <v>1</v>
      </c>
      <c r="Q1109" s="1">
        <f t="shared" si="194"/>
        <v>2011</v>
      </c>
      <c r="R1109" s="1">
        <f t="shared" si="195"/>
        <v>4</v>
      </c>
      <c r="S1109" s="1" t="str">
        <f t="shared" si="197"/>
        <v>Slow</v>
      </c>
      <c r="T1109" s="1" t="str">
        <f t="shared" si="198"/>
        <v>Ok</v>
      </c>
      <c r="U1109" s="1" t="b">
        <f t="shared" si="199"/>
        <v>0</v>
      </c>
      <c r="V1109" s="1">
        <f t="shared" si="200"/>
        <v>0</v>
      </c>
      <c r="W1109" s="1" t="str">
        <f>VLOOKUP(K1109,Master!$G$8:$H$12,2,1)</f>
        <v>Slow</v>
      </c>
      <c r="X1109" s="1" t="str">
        <f>HLOOKUP(K1109,Master!$F$3:$J$4,2,1)</f>
        <v>Slow</v>
      </c>
      <c r="Y1109" s="1" t="s">
        <v>814</v>
      </c>
      <c r="Z1109" s="1" t="s">
        <v>830</v>
      </c>
      <c r="AA1109" s="1">
        <f>SEARCH("(",Sheet7!A1109,1)</f>
        <v>11</v>
      </c>
      <c r="AB1109" s="1">
        <f>SEARCH(")",Sheet7!A1109,1)</f>
        <v>15</v>
      </c>
      <c r="AC1109" s="1" t="str">
        <f>MID(Sheet7!A1109,SEARCH("(",Sheet7!A1109,1)+1,SEARCH(")",Sheet7!A1109,1)-SEARCH("(",Sheet7!A1109,1)-1)</f>
        <v>Eng</v>
      </c>
      <c r="AD1109" s="1">
        <f>SEARCH(" ",Sheet7!A1109,1)</f>
        <v>4</v>
      </c>
      <c r="AE1109" s="1" t="str">
        <f>LEFT(Sheet7!A1109,SEARCH(" ",Sheet7!A1109,1)-1)</f>
        <v>IJL</v>
      </c>
      <c r="AF1109" s="1" t="str">
        <f>MID(Sheet7!A1109,SEARCH(" ",Sheet7!A1109,1)+1,SEARCH("(",Sheet7!A1109,1)-SEARCH(" ",Sheet7!A1109,1)-2)</f>
        <v>Trott</v>
      </c>
      <c r="AG1109" s="1">
        <f t="shared" si="201"/>
        <v>5</v>
      </c>
      <c r="AH1109" s="1" t="str">
        <f t="shared" si="202"/>
        <v>TROTT</v>
      </c>
      <c r="AI1109" s="1" t="str">
        <f t="shared" si="196"/>
        <v>IJL Trott belongs to England</v>
      </c>
    </row>
    <row r="1110" spans="1:35" x14ac:dyDescent="0.3">
      <c r="A1110" s="1">
        <v>1109</v>
      </c>
      <c r="B1110" s="2">
        <v>40572</v>
      </c>
      <c r="C1110" t="s">
        <v>164</v>
      </c>
      <c r="D1110" s="1">
        <v>115</v>
      </c>
      <c r="E1110" s="1" t="s">
        <v>432</v>
      </c>
      <c r="F1110" s="1">
        <v>185</v>
      </c>
      <c r="H1110" s="1">
        <v>144</v>
      </c>
      <c r="I1110" s="1">
        <v>12</v>
      </c>
      <c r="J1110" s="1">
        <v>2</v>
      </c>
      <c r="K1110" s="1">
        <v>79.86</v>
      </c>
      <c r="L1110" s="1">
        <v>1</v>
      </c>
      <c r="M1110" s="1" t="s">
        <v>31</v>
      </c>
      <c r="N1110" s="1" t="s">
        <v>36</v>
      </c>
      <c r="O1110" s="1">
        <f t="shared" si="192"/>
        <v>29</v>
      </c>
      <c r="P1110" s="1">
        <f t="shared" si="193"/>
        <v>1</v>
      </c>
      <c r="Q1110" s="1">
        <f t="shared" si="194"/>
        <v>2011</v>
      </c>
      <c r="R1110" s="1">
        <f t="shared" si="195"/>
        <v>7</v>
      </c>
      <c r="S1110" s="1" t="str">
        <f t="shared" si="197"/>
        <v>Slow</v>
      </c>
      <c r="T1110" s="1" t="str">
        <f t="shared" si="198"/>
        <v>Ok</v>
      </c>
      <c r="U1110" s="1" t="b">
        <f t="shared" si="199"/>
        <v>0</v>
      </c>
      <c r="V1110" s="1">
        <f t="shared" si="200"/>
        <v>0</v>
      </c>
      <c r="W1110" s="1" t="str">
        <f>VLOOKUP(K1110,Master!$G$8:$H$12,2,1)</f>
        <v>Slow</v>
      </c>
      <c r="X1110" s="1" t="str">
        <f>HLOOKUP(K1110,Master!$F$3:$J$4,2,1)</f>
        <v>Slow</v>
      </c>
      <c r="Y1110" s="1" t="s">
        <v>822</v>
      </c>
      <c r="Z1110" s="1" t="s">
        <v>833</v>
      </c>
      <c r="AA1110" s="1">
        <f>SEARCH("(",Sheet7!A1110,1)</f>
        <v>17</v>
      </c>
      <c r="AB1110" s="1">
        <f>SEARCH(")",Sheet7!A1110,1)</f>
        <v>21</v>
      </c>
      <c r="AC1110" s="1" t="str">
        <f>MID(Sheet7!A1110,SEARCH("(",Sheet7!A1110,1)+1,SEARCH(")",Sheet7!A1110,1)-SEARCH("(",Sheet7!A1110,1)-1)</f>
        <v>Pak</v>
      </c>
      <c r="AD1110" s="1">
        <f>SEARCH(" ",Sheet7!A1110,1)</f>
        <v>9</v>
      </c>
      <c r="AE1110" s="1" t="str">
        <f>LEFT(Sheet7!A1110,SEARCH(" ",Sheet7!A1110,1)-1)</f>
        <v>Mohammad</v>
      </c>
      <c r="AF1110" s="1" t="str">
        <f>MID(Sheet7!A1110,SEARCH(" ",Sheet7!A1110,1)+1,SEARCH("(",Sheet7!A1110,1)-SEARCH(" ",Sheet7!A1110,1)-2)</f>
        <v>Hafeez</v>
      </c>
      <c r="AG1110" s="1">
        <f t="shared" si="201"/>
        <v>6</v>
      </c>
      <c r="AH1110" s="1" t="str">
        <f t="shared" si="202"/>
        <v>HAFEEZ</v>
      </c>
      <c r="AI1110" s="1" t="str">
        <f t="shared" si="196"/>
        <v>Mohammad Hafeez belongs to Pakistan</v>
      </c>
    </row>
    <row r="1111" spans="1:35" x14ac:dyDescent="0.3">
      <c r="A1111" s="1">
        <v>1110</v>
      </c>
      <c r="B1111" s="2">
        <v>40574</v>
      </c>
      <c r="C1111" t="s">
        <v>349</v>
      </c>
      <c r="D1111" s="1">
        <v>113</v>
      </c>
      <c r="E1111" s="1" t="s">
        <v>432</v>
      </c>
      <c r="F1111" s="1">
        <v>186</v>
      </c>
      <c r="H1111" s="1">
        <v>129</v>
      </c>
      <c r="I1111" s="1">
        <v>8</v>
      </c>
      <c r="J1111" s="1">
        <v>2</v>
      </c>
      <c r="K1111" s="1">
        <v>87.59</v>
      </c>
      <c r="L1111" s="1">
        <v>1</v>
      </c>
      <c r="M1111" s="1" t="s">
        <v>13</v>
      </c>
      <c r="N1111" s="1" t="s">
        <v>242</v>
      </c>
      <c r="O1111" s="1">
        <f t="shared" si="192"/>
        <v>31</v>
      </c>
      <c r="P1111" s="1">
        <f t="shared" si="193"/>
        <v>1</v>
      </c>
      <c r="Q1111" s="1">
        <f t="shared" si="194"/>
        <v>2011</v>
      </c>
      <c r="R1111" s="1">
        <f t="shared" si="195"/>
        <v>2</v>
      </c>
      <c r="S1111" s="1" t="str">
        <f t="shared" si="197"/>
        <v>Slow</v>
      </c>
      <c r="T1111" s="1" t="str">
        <f t="shared" si="198"/>
        <v>Ok</v>
      </c>
      <c r="U1111" s="1" t="b">
        <f t="shared" si="199"/>
        <v>0</v>
      </c>
      <c r="V1111" s="1">
        <f t="shared" si="200"/>
        <v>0</v>
      </c>
      <c r="W1111" s="1" t="str">
        <f>VLOOKUP(K1111,Master!$G$8:$H$12,2,1)</f>
        <v>Slow</v>
      </c>
      <c r="X1111" s="1" t="str">
        <f>HLOOKUP(K1111,Master!$F$3:$J$4,2,1)</f>
        <v>Slow</v>
      </c>
      <c r="Y1111" s="1" t="s">
        <v>823</v>
      </c>
      <c r="Z1111" s="1" t="s">
        <v>831</v>
      </c>
      <c r="AA1111" s="1">
        <f>SEARCH("(",Sheet7!A1111,1)</f>
        <v>11</v>
      </c>
      <c r="AB1111" s="1">
        <f>SEARCH(")",Sheet7!A1111,1)</f>
        <v>14</v>
      </c>
      <c r="AC1111" s="1" t="str">
        <f>MID(Sheet7!A1111,SEARCH("(",Sheet7!A1111,1)+1,SEARCH(")",Sheet7!A1111,1)-SEARCH("(",Sheet7!A1111,1)-1)</f>
        <v>WI</v>
      </c>
      <c r="AD1111" s="1">
        <f>SEARCH(" ",Sheet7!A1111,1)</f>
        <v>3</v>
      </c>
      <c r="AE1111" s="1" t="str">
        <f>LEFT(Sheet7!A1111,SEARCH(" ",Sheet7!A1111,1)-1)</f>
        <v>AB</v>
      </c>
      <c r="AF1111" s="1" t="str">
        <f>MID(Sheet7!A1111,SEARCH(" ",Sheet7!A1111,1)+1,SEARCH("(",Sheet7!A1111,1)-SEARCH(" ",Sheet7!A1111,1)-2)</f>
        <v>Barath</v>
      </c>
      <c r="AG1111" s="1">
        <f t="shared" si="201"/>
        <v>6</v>
      </c>
      <c r="AH1111" s="1" t="str">
        <f t="shared" si="202"/>
        <v>BARATH</v>
      </c>
      <c r="AI1111" s="1" t="str">
        <f t="shared" si="196"/>
        <v>AB Barath belongs to West Indies</v>
      </c>
    </row>
    <row r="1112" spans="1:35" x14ac:dyDescent="0.3">
      <c r="A1112" s="1">
        <v>1111</v>
      </c>
      <c r="B1112" s="2">
        <v>40576</v>
      </c>
      <c r="C1112" t="s">
        <v>189</v>
      </c>
      <c r="D1112" s="1">
        <v>137</v>
      </c>
      <c r="E1112" s="1" t="s">
        <v>432</v>
      </c>
      <c r="F1112" s="1">
        <v>178</v>
      </c>
      <c r="H1112" s="1">
        <v>126</v>
      </c>
      <c r="I1112" s="1">
        <v>11</v>
      </c>
      <c r="J1112" s="1">
        <v>0</v>
      </c>
      <c r="K1112" s="1">
        <v>108.73</v>
      </c>
      <c r="L1112" s="1">
        <v>1</v>
      </c>
      <c r="M1112" s="1" t="s">
        <v>18</v>
      </c>
      <c r="N1112" s="1" t="s">
        <v>56</v>
      </c>
      <c r="O1112" s="1">
        <f t="shared" si="192"/>
        <v>2</v>
      </c>
      <c r="P1112" s="1">
        <f t="shared" si="193"/>
        <v>2</v>
      </c>
      <c r="Q1112" s="1">
        <f t="shared" si="194"/>
        <v>2011</v>
      </c>
      <c r="R1112" s="1">
        <f t="shared" si="195"/>
        <v>4</v>
      </c>
      <c r="S1112" s="1" t="str">
        <f t="shared" si="197"/>
        <v>Ok</v>
      </c>
      <c r="T1112" s="1" t="str">
        <f t="shared" si="198"/>
        <v>Ok</v>
      </c>
      <c r="U1112" s="1" t="b">
        <f t="shared" si="199"/>
        <v>0</v>
      </c>
      <c r="V1112" s="1">
        <f t="shared" si="200"/>
        <v>0</v>
      </c>
      <c r="W1112" s="1" t="str">
        <f>VLOOKUP(K1112,Master!$G$8:$H$12,2,1)</f>
        <v>Ok</v>
      </c>
      <c r="X1112" s="1" t="str">
        <f>HLOOKUP(K1112,Master!$F$3:$J$4,2,1)</f>
        <v>Ok</v>
      </c>
      <c r="Y1112" s="1" t="s">
        <v>814</v>
      </c>
      <c r="Z1112" s="1" t="s">
        <v>830</v>
      </c>
      <c r="AA1112" s="1">
        <f>SEARCH("(",Sheet7!A1112,1)</f>
        <v>11</v>
      </c>
      <c r="AB1112" s="1">
        <f>SEARCH(")",Sheet7!A1112,1)</f>
        <v>15</v>
      </c>
      <c r="AC1112" s="1" t="str">
        <f>MID(Sheet7!A1112,SEARCH("(",Sheet7!A1112,1)+1,SEARCH(")",Sheet7!A1112,1)-SEARCH("(",Sheet7!A1112,1)-1)</f>
        <v>Eng</v>
      </c>
      <c r="AD1112" s="1">
        <f>SEARCH(" ",Sheet7!A1112,1)</f>
        <v>4</v>
      </c>
      <c r="AE1112" s="1" t="str">
        <f>LEFT(Sheet7!A1112,SEARCH(" ",Sheet7!A1112,1)-1)</f>
        <v>IJL</v>
      </c>
      <c r="AF1112" s="1" t="str">
        <f>MID(Sheet7!A1112,SEARCH(" ",Sheet7!A1112,1)+1,SEARCH("(",Sheet7!A1112,1)-SEARCH(" ",Sheet7!A1112,1)-2)</f>
        <v>Trott</v>
      </c>
      <c r="AG1112" s="1">
        <f t="shared" si="201"/>
        <v>5</v>
      </c>
      <c r="AH1112" s="1" t="str">
        <f t="shared" si="202"/>
        <v>TROTT</v>
      </c>
      <c r="AI1112" s="1" t="str">
        <f t="shared" si="196"/>
        <v>IJL Trott belongs to England</v>
      </c>
    </row>
    <row r="1113" spans="1:35" x14ac:dyDescent="0.3">
      <c r="A1113" s="1">
        <v>1112</v>
      </c>
      <c r="B1113" s="2">
        <v>40577</v>
      </c>
      <c r="C1113" t="s">
        <v>335</v>
      </c>
      <c r="D1113" s="1">
        <v>115</v>
      </c>
      <c r="E1113" s="1" t="s">
        <v>432</v>
      </c>
      <c r="F1113" s="1">
        <v>156</v>
      </c>
      <c r="H1113" s="1">
        <v>109</v>
      </c>
      <c r="I1113" s="1">
        <v>12</v>
      </c>
      <c r="J1113" s="1">
        <v>3</v>
      </c>
      <c r="K1113" s="1">
        <v>105.5</v>
      </c>
      <c r="L1113" s="1">
        <v>1</v>
      </c>
      <c r="M1113" s="1" t="s">
        <v>31</v>
      </c>
      <c r="N1113" s="1" t="s">
        <v>22</v>
      </c>
      <c r="O1113" s="1">
        <f t="shared" si="192"/>
        <v>3</v>
      </c>
      <c r="P1113" s="1">
        <f t="shared" si="193"/>
        <v>2</v>
      </c>
      <c r="Q1113" s="1">
        <f t="shared" si="194"/>
        <v>2011</v>
      </c>
      <c r="R1113" s="1">
        <f t="shared" si="195"/>
        <v>5</v>
      </c>
      <c r="S1113" s="1" t="str">
        <f t="shared" si="197"/>
        <v>Ok</v>
      </c>
      <c r="T1113" s="1" t="str">
        <f t="shared" si="198"/>
        <v>Ok</v>
      </c>
      <c r="U1113" s="1" t="b">
        <f t="shared" si="199"/>
        <v>0</v>
      </c>
      <c r="V1113" s="1">
        <f t="shared" si="200"/>
        <v>0</v>
      </c>
      <c r="W1113" s="1" t="str">
        <f>VLOOKUP(K1113,Master!$G$8:$H$12,2,1)</f>
        <v>Ok</v>
      </c>
      <c r="X1113" s="1" t="str">
        <f>HLOOKUP(K1113,Master!$F$3:$J$4,2,1)</f>
        <v>Ok</v>
      </c>
      <c r="Y1113" s="1" t="s">
        <v>824</v>
      </c>
      <c r="Z1113" s="1" t="s">
        <v>833</v>
      </c>
      <c r="AA1113" s="1">
        <f>SEARCH("(",Sheet7!A1113,1)</f>
        <v>15</v>
      </c>
      <c r="AB1113" s="1">
        <f>SEARCH(")",Sheet7!A1113,1)</f>
        <v>19</v>
      </c>
      <c r="AC1113" s="1" t="str">
        <f>MID(Sheet7!A1113,SEARCH("(",Sheet7!A1113,1)+1,SEARCH(")",Sheet7!A1113,1)-SEARCH("(",Sheet7!A1113,1)-1)</f>
        <v>Pak</v>
      </c>
      <c r="AD1113" s="1">
        <f>SEARCH(" ",Sheet7!A1113,1)</f>
        <v>6</v>
      </c>
      <c r="AE1113" s="1" t="str">
        <f>LEFT(Sheet7!A1113,SEARCH(" ",Sheet7!A1113,1)-1)</f>
        <v>Ahmed</v>
      </c>
      <c r="AF1113" s="1" t="str">
        <f>MID(Sheet7!A1113,SEARCH(" ",Sheet7!A1113,1)+1,SEARCH("(",Sheet7!A1113,1)-SEARCH(" ",Sheet7!A1113,1)-2)</f>
        <v>Shehzad</v>
      </c>
      <c r="AG1113" s="1">
        <f t="shared" si="201"/>
        <v>7</v>
      </c>
      <c r="AH1113" s="1" t="str">
        <f t="shared" si="202"/>
        <v>SHEHZAD</v>
      </c>
      <c r="AI1113" s="1" t="str">
        <f t="shared" si="196"/>
        <v>Ahmed Shehzad belongs to Pakistan</v>
      </c>
    </row>
    <row r="1114" spans="1:35" x14ac:dyDescent="0.3">
      <c r="A1114" s="1">
        <v>1113</v>
      </c>
      <c r="B1114" s="2">
        <v>40577</v>
      </c>
      <c r="C1114" t="s">
        <v>268</v>
      </c>
      <c r="D1114" s="1">
        <v>101</v>
      </c>
      <c r="E1114" s="1" t="s">
        <v>430</v>
      </c>
      <c r="F1114" s="1">
        <v>167</v>
      </c>
      <c r="H1114" s="1">
        <v>143</v>
      </c>
      <c r="I1114" s="1">
        <v>7</v>
      </c>
      <c r="J1114" s="1">
        <v>0</v>
      </c>
      <c r="K1114" s="1">
        <v>70.62</v>
      </c>
      <c r="L1114" s="1">
        <v>2</v>
      </c>
      <c r="M1114" s="1" t="s">
        <v>11</v>
      </c>
      <c r="N1114" s="1" t="s">
        <v>242</v>
      </c>
      <c r="O1114" s="1">
        <f t="shared" si="192"/>
        <v>3</v>
      </c>
      <c r="P1114" s="1">
        <f t="shared" si="193"/>
        <v>2</v>
      </c>
      <c r="Q1114" s="1">
        <f t="shared" si="194"/>
        <v>2011</v>
      </c>
      <c r="R1114" s="1">
        <f t="shared" si="195"/>
        <v>5</v>
      </c>
      <c r="S1114" s="1" t="str">
        <f t="shared" si="197"/>
        <v>Slow</v>
      </c>
      <c r="T1114" s="1" t="str">
        <f t="shared" si="198"/>
        <v>Ok</v>
      </c>
      <c r="U1114" s="1" t="b">
        <f t="shared" si="199"/>
        <v>0</v>
      </c>
      <c r="V1114" s="1">
        <f t="shared" si="200"/>
        <v>0</v>
      </c>
      <c r="W1114" s="1" t="str">
        <f>VLOOKUP(K1114,Master!$G$8:$H$12,2,1)</f>
        <v>Slow</v>
      </c>
      <c r="X1114" s="1" t="str">
        <f>HLOOKUP(K1114,Master!$F$3:$J$4,2,1)</f>
        <v>Slow</v>
      </c>
      <c r="Y1114" s="1" t="s">
        <v>740</v>
      </c>
      <c r="Z1114" s="1" t="s">
        <v>835</v>
      </c>
      <c r="AA1114" s="1">
        <f>SEARCH("(",Sheet7!A1114,1)</f>
        <v>13</v>
      </c>
      <c r="AB1114" s="1">
        <f>SEARCH(")",Sheet7!A1114,1)</f>
        <v>16</v>
      </c>
      <c r="AC1114" s="1" t="str">
        <f>MID(Sheet7!A1114,SEARCH("(",Sheet7!A1114,1)+1,SEARCH(")",Sheet7!A1114,1)-SEARCH("(",Sheet7!A1114,1)-1)</f>
        <v>SL</v>
      </c>
      <c r="AD1114" s="1">
        <f>SEARCH(" ",Sheet7!A1114,1)</f>
        <v>3</v>
      </c>
      <c r="AE1114" s="1" t="str">
        <f>LEFT(Sheet7!A1114,SEARCH(" ",Sheet7!A1114,1)-1)</f>
        <v>WU</v>
      </c>
      <c r="AF1114" s="1" t="str">
        <f>MID(Sheet7!A1114,SEARCH(" ",Sheet7!A1114,1)+1,SEARCH("(",Sheet7!A1114,1)-SEARCH(" ",Sheet7!A1114,1)-2)</f>
        <v>Tharanga</v>
      </c>
      <c r="AG1114" s="1">
        <f t="shared" si="201"/>
        <v>8</v>
      </c>
      <c r="AH1114" s="1" t="str">
        <f t="shared" si="202"/>
        <v>THARANGA</v>
      </c>
      <c r="AI1114" s="1" t="str">
        <f t="shared" si="196"/>
        <v>WU Tharanga belongs to Sri Lanka</v>
      </c>
    </row>
    <row r="1115" spans="1:35" x14ac:dyDescent="0.3">
      <c r="A1115" s="1">
        <v>1114</v>
      </c>
      <c r="B1115" s="2">
        <v>40579</v>
      </c>
      <c r="C1115" t="s">
        <v>383</v>
      </c>
      <c r="D1115" s="1">
        <v>107</v>
      </c>
      <c r="E1115" s="1" t="s">
        <v>432</v>
      </c>
      <c r="F1115" s="1">
        <v>142</v>
      </c>
      <c r="H1115" s="1">
        <v>93</v>
      </c>
      <c r="I1115" s="1">
        <v>7</v>
      </c>
      <c r="J1115" s="1">
        <v>6</v>
      </c>
      <c r="K1115" s="1">
        <v>115.05</v>
      </c>
      <c r="L1115" s="1">
        <v>1</v>
      </c>
      <c r="M1115" s="1" t="s">
        <v>9</v>
      </c>
      <c r="N1115" s="1" t="s">
        <v>253</v>
      </c>
      <c r="O1115" s="1">
        <f t="shared" si="192"/>
        <v>5</v>
      </c>
      <c r="P1115" s="1">
        <f t="shared" si="193"/>
        <v>2</v>
      </c>
      <c r="Q1115" s="1">
        <f t="shared" si="194"/>
        <v>2011</v>
      </c>
      <c r="R1115" s="1">
        <f t="shared" si="195"/>
        <v>7</v>
      </c>
      <c r="S1115" s="1" t="str">
        <f t="shared" si="197"/>
        <v>Ok</v>
      </c>
      <c r="T1115" s="1" t="str">
        <f t="shared" si="198"/>
        <v>Ok</v>
      </c>
      <c r="U1115" s="1" t="b">
        <f t="shared" si="199"/>
        <v>0</v>
      </c>
      <c r="V1115" s="1">
        <f t="shared" si="200"/>
        <v>0</v>
      </c>
      <c r="W1115" s="1" t="str">
        <f>VLOOKUP(K1115,Master!$G$8:$H$12,2,1)</f>
        <v>Ok</v>
      </c>
      <c r="X1115" s="1" t="str">
        <f>HLOOKUP(K1115,Master!$F$3:$J$4,2,1)</f>
        <v>Ok</v>
      </c>
      <c r="Y1115" s="1" t="s">
        <v>791</v>
      </c>
      <c r="Z1115" s="1" t="s">
        <v>832</v>
      </c>
      <c r="AA1115" s="1">
        <f>SEARCH("(",Sheet7!A1115,1)</f>
        <v>10</v>
      </c>
      <c r="AB1115" s="1">
        <f>SEARCH(")",Sheet7!A1115,1)</f>
        <v>13</v>
      </c>
      <c r="AC1115" s="1" t="str">
        <f>MID(Sheet7!A1115,SEARCH("(",Sheet7!A1115,1)+1,SEARCH(")",Sheet7!A1115,1)-SEARCH("(",Sheet7!A1115,1)-1)</f>
        <v>NZ</v>
      </c>
      <c r="AD1115" s="1">
        <f>SEARCH(" ",Sheet7!A1115,1)</f>
        <v>3</v>
      </c>
      <c r="AE1115" s="1" t="str">
        <f>LEFT(Sheet7!A1115,SEARCH(" ",Sheet7!A1115,1)-1)</f>
        <v>JD</v>
      </c>
      <c r="AF1115" s="1" t="str">
        <f>MID(Sheet7!A1115,SEARCH(" ",Sheet7!A1115,1)+1,SEARCH("(",Sheet7!A1115,1)-SEARCH(" ",Sheet7!A1115,1)-2)</f>
        <v>Ryder</v>
      </c>
      <c r="AG1115" s="1">
        <f t="shared" si="201"/>
        <v>5</v>
      </c>
      <c r="AH1115" s="1" t="str">
        <f t="shared" si="202"/>
        <v>RYDER</v>
      </c>
      <c r="AI1115" s="1" t="str">
        <f t="shared" si="196"/>
        <v>JD Ryder belongs to New Zealand</v>
      </c>
    </row>
    <row r="1116" spans="1:35" x14ac:dyDescent="0.3">
      <c r="A1116" s="1">
        <v>1115</v>
      </c>
      <c r="B1116" s="2">
        <v>40593</v>
      </c>
      <c r="C1116" t="s">
        <v>213</v>
      </c>
      <c r="D1116" s="1">
        <v>175</v>
      </c>
      <c r="E1116" s="1" t="s">
        <v>432</v>
      </c>
      <c r="F1116" s="1">
        <v>198</v>
      </c>
      <c r="H1116" s="1">
        <v>140</v>
      </c>
      <c r="I1116" s="1">
        <v>14</v>
      </c>
      <c r="J1116" s="1">
        <v>5</v>
      </c>
      <c r="K1116" s="1">
        <v>125</v>
      </c>
      <c r="L1116" s="1">
        <v>1</v>
      </c>
      <c r="M1116" s="2" t="s">
        <v>47</v>
      </c>
      <c r="N1116" s="1" t="s">
        <v>19</v>
      </c>
      <c r="O1116" s="1">
        <f t="shared" si="192"/>
        <v>19</v>
      </c>
      <c r="P1116" s="1">
        <f t="shared" si="193"/>
        <v>2</v>
      </c>
      <c r="Q1116" s="1">
        <f t="shared" si="194"/>
        <v>2011</v>
      </c>
      <c r="R1116" s="1">
        <f t="shared" si="195"/>
        <v>7</v>
      </c>
      <c r="S1116" s="1" t="str">
        <f t="shared" si="197"/>
        <v>Ok</v>
      </c>
      <c r="T1116" s="1" t="str">
        <f t="shared" si="198"/>
        <v>Ok</v>
      </c>
      <c r="U1116" s="1" t="b">
        <f t="shared" si="199"/>
        <v>0</v>
      </c>
      <c r="V1116" s="1">
        <f t="shared" si="200"/>
        <v>0</v>
      </c>
      <c r="W1116" s="1" t="str">
        <f>VLOOKUP(K1116,Master!$G$8:$H$12,2,1)</f>
        <v>Ok</v>
      </c>
      <c r="X1116" s="1" t="str">
        <f>HLOOKUP(K1116,Master!$F$3:$J$4,2,1)</f>
        <v>Ok</v>
      </c>
      <c r="Y1116" s="1" t="s">
        <v>702</v>
      </c>
      <c r="Z1116" s="1" t="s">
        <v>4</v>
      </c>
      <c r="AA1116" s="1">
        <f>SEARCH("(",Sheet7!A1116,1)</f>
        <v>10</v>
      </c>
      <c r="AB1116" s="1">
        <f>SEARCH(")",Sheet7!A1116,1)</f>
        <v>16</v>
      </c>
      <c r="AC1116" s="1" t="str">
        <f>MID(Sheet7!A1116,SEARCH("(",Sheet7!A1116,1)+1,SEARCH(")",Sheet7!A1116,1)-SEARCH("(",Sheet7!A1116,1)-1)</f>
        <v>India</v>
      </c>
      <c r="AD1116" s="1">
        <f>SEARCH(" ",Sheet7!A1116,1)</f>
        <v>2</v>
      </c>
      <c r="AE1116" s="1" t="str">
        <f>LEFT(Sheet7!A1116,SEARCH(" ",Sheet7!A1116,1)-1)</f>
        <v>V</v>
      </c>
      <c r="AF1116" s="1" t="str">
        <f>MID(Sheet7!A1116,SEARCH(" ",Sheet7!A1116,1)+1,SEARCH("(",Sheet7!A1116,1)-SEARCH(" ",Sheet7!A1116,1)-2)</f>
        <v>Sehwag</v>
      </c>
      <c r="AG1116" s="1">
        <f t="shared" si="201"/>
        <v>6</v>
      </c>
      <c r="AH1116" s="1" t="str">
        <f t="shared" si="202"/>
        <v>SEHWAG</v>
      </c>
      <c r="AI1116" s="1" t="e">
        <f t="shared" si="196"/>
        <v>#N/A</v>
      </c>
    </row>
    <row r="1117" spans="1:35" x14ac:dyDescent="0.3">
      <c r="A1117" s="1">
        <v>1116</v>
      </c>
      <c r="B1117" s="2">
        <v>40593</v>
      </c>
      <c r="C1117" t="s">
        <v>148</v>
      </c>
      <c r="D1117" s="1">
        <v>100</v>
      </c>
      <c r="E1117" s="1" t="s">
        <v>430</v>
      </c>
      <c r="F1117" s="1">
        <v>113</v>
      </c>
      <c r="H1117" s="1">
        <v>83</v>
      </c>
      <c r="I1117" s="1">
        <v>8</v>
      </c>
      <c r="J1117" s="1">
        <v>2</v>
      </c>
      <c r="K1117" s="1">
        <v>120.48</v>
      </c>
      <c r="L1117" s="1">
        <v>1</v>
      </c>
      <c r="M1117" s="1" t="s">
        <v>47</v>
      </c>
      <c r="N1117" s="1" t="s">
        <v>19</v>
      </c>
      <c r="O1117" s="1">
        <f t="shared" si="192"/>
        <v>19</v>
      </c>
      <c r="P1117" s="1">
        <f t="shared" si="193"/>
        <v>2</v>
      </c>
      <c r="Q1117" s="1">
        <f t="shared" si="194"/>
        <v>2011</v>
      </c>
      <c r="R1117" s="1">
        <f t="shared" si="195"/>
        <v>7</v>
      </c>
      <c r="S1117" s="1" t="str">
        <f t="shared" si="197"/>
        <v>Ok</v>
      </c>
      <c r="T1117" s="1" t="str">
        <f t="shared" si="198"/>
        <v>Ok</v>
      </c>
      <c r="U1117" s="1" t="b">
        <f t="shared" si="199"/>
        <v>0</v>
      </c>
      <c r="V1117" s="1">
        <f t="shared" si="200"/>
        <v>0</v>
      </c>
      <c r="W1117" s="1" t="str">
        <f>VLOOKUP(K1117,Master!$G$8:$H$12,2,1)</f>
        <v>Ok</v>
      </c>
      <c r="X1117" s="1" t="str">
        <f>HLOOKUP(K1117,Master!$F$3:$J$4,2,1)</f>
        <v>Ok</v>
      </c>
      <c r="Y1117" s="1" t="s">
        <v>807</v>
      </c>
      <c r="Z1117" s="1" t="s">
        <v>4</v>
      </c>
      <c r="AA1117" s="1">
        <f>SEARCH("(",Sheet7!A1117,1)</f>
        <v>9</v>
      </c>
      <c r="AB1117" s="1">
        <f>SEARCH(")",Sheet7!A1117,1)</f>
        <v>15</v>
      </c>
      <c r="AC1117" s="1" t="str">
        <f>MID(Sheet7!A1117,SEARCH("(",Sheet7!A1117,1)+1,SEARCH(")",Sheet7!A1117,1)-SEARCH("(",Sheet7!A1117,1)-1)</f>
        <v>India</v>
      </c>
      <c r="AD1117" s="1">
        <f>SEARCH(" ",Sheet7!A1117,1)</f>
        <v>2</v>
      </c>
      <c r="AE1117" s="1" t="str">
        <f>LEFT(Sheet7!A1117,SEARCH(" ",Sheet7!A1117,1)-1)</f>
        <v>V</v>
      </c>
      <c r="AF1117" s="1" t="str">
        <f>MID(Sheet7!A1117,SEARCH(" ",Sheet7!A1117,1)+1,SEARCH("(",Sheet7!A1117,1)-SEARCH(" ",Sheet7!A1117,1)-2)</f>
        <v>Kohli</v>
      </c>
      <c r="AG1117" s="1">
        <f t="shared" si="201"/>
        <v>5</v>
      </c>
      <c r="AH1117" s="1" t="str">
        <f t="shared" si="202"/>
        <v>KOHLI</v>
      </c>
      <c r="AI1117" s="1" t="e">
        <f t="shared" si="196"/>
        <v>#N/A</v>
      </c>
    </row>
    <row r="1118" spans="1:35" x14ac:dyDescent="0.3">
      <c r="A1118" s="1">
        <v>1117</v>
      </c>
      <c r="B1118" s="2">
        <v>40594</v>
      </c>
      <c r="C1118" t="s">
        <v>244</v>
      </c>
      <c r="D1118" s="1">
        <v>100</v>
      </c>
      <c r="E1118" s="1" t="s">
        <v>432</v>
      </c>
      <c r="F1118" s="1">
        <v>115</v>
      </c>
      <c r="H1118" s="1">
        <v>81</v>
      </c>
      <c r="I1118" s="1">
        <v>9</v>
      </c>
      <c r="J1118" s="1">
        <v>1</v>
      </c>
      <c r="K1118" s="1">
        <v>123.45</v>
      </c>
      <c r="L1118" s="1">
        <v>1</v>
      </c>
      <c r="M1118" s="1" t="s">
        <v>435</v>
      </c>
      <c r="N1118" s="1" t="s">
        <v>360</v>
      </c>
      <c r="O1118" s="1">
        <f t="shared" si="192"/>
        <v>20</v>
      </c>
      <c r="P1118" s="1">
        <f t="shared" si="193"/>
        <v>2</v>
      </c>
      <c r="Q1118" s="1">
        <f t="shared" si="194"/>
        <v>2011</v>
      </c>
      <c r="R1118" s="1">
        <f t="shared" si="195"/>
        <v>1</v>
      </c>
      <c r="S1118" s="1" t="str">
        <f t="shared" si="197"/>
        <v>Ok</v>
      </c>
      <c r="T1118" s="1" t="str">
        <f t="shared" si="198"/>
        <v>Ok</v>
      </c>
      <c r="U1118" s="1" t="b">
        <f t="shared" si="199"/>
        <v>0</v>
      </c>
      <c r="V1118" s="1">
        <f t="shared" si="200"/>
        <v>0</v>
      </c>
      <c r="W1118" s="1" t="str">
        <f>VLOOKUP(K1118,Master!$G$8:$H$12,2,1)</f>
        <v>Ok</v>
      </c>
      <c r="X1118" s="1" t="str">
        <f>HLOOKUP(K1118,Master!$F$3:$J$4,2,1)</f>
        <v>Ok</v>
      </c>
      <c r="Y1118" s="1" t="s">
        <v>680</v>
      </c>
      <c r="Z1118" s="1" t="s">
        <v>835</v>
      </c>
      <c r="AA1118" s="1">
        <f>SEARCH("(",Sheet7!A1118,1)</f>
        <v>18</v>
      </c>
      <c r="AB1118" s="1">
        <f>SEARCH(")",Sheet7!A1118,1)</f>
        <v>21</v>
      </c>
      <c r="AC1118" s="1" t="str">
        <f>MID(Sheet7!A1118,SEARCH("(",Sheet7!A1118,1)+1,SEARCH(")",Sheet7!A1118,1)-SEARCH("(",Sheet7!A1118,1)-1)</f>
        <v>SL</v>
      </c>
      <c r="AD1118" s="1">
        <f>SEARCH(" ",Sheet7!A1118,1)</f>
        <v>5</v>
      </c>
      <c r="AE1118" s="1" t="str">
        <f>LEFT(Sheet7!A1118,SEARCH(" ",Sheet7!A1118,1)-1)</f>
        <v>DPMD</v>
      </c>
      <c r="AF1118" s="1" t="str">
        <f>MID(Sheet7!A1118,SEARCH(" ",Sheet7!A1118,1)+1,SEARCH("(",Sheet7!A1118,1)-SEARCH(" ",Sheet7!A1118,1)-2)</f>
        <v>Jayawardene</v>
      </c>
      <c r="AG1118" s="1">
        <f t="shared" si="201"/>
        <v>11</v>
      </c>
      <c r="AH1118" s="1" t="str">
        <f t="shared" si="202"/>
        <v>JAYAWARDENE</v>
      </c>
      <c r="AI1118" s="1" t="str">
        <f t="shared" si="196"/>
        <v>DPMD Jayawardene belongs to Sri Lanka</v>
      </c>
    </row>
    <row r="1119" spans="1:35" x14ac:dyDescent="0.3">
      <c r="A1119" s="1">
        <v>1118</v>
      </c>
      <c r="B1119" s="2">
        <v>40596</v>
      </c>
      <c r="C1119" t="s">
        <v>311</v>
      </c>
      <c r="D1119" s="1">
        <v>119</v>
      </c>
      <c r="E1119" s="1" t="s">
        <v>432</v>
      </c>
      <c r="F1119" s="1">
        <v>160</v>
      </c>
      <c r="H1119" s="1">
        <v>110</v>
      </c>
      <c r="I1119" s="1">
        <v>9</v>
      </c>
      <c r="J1119" s="1">
        <v>3</v>
      </c>
      <c r="K1119" s="1">
        <v>108.18</v>
      </c>
      <c r="L1119" s="1">
        <v>1</v>
      </c>
      <c r="M1119" s="1" t="s">
        <v>34</v>
      </c>
      <c r="N1119" s="1" t="s">
        <v>231</v>
      </c>
      <c r="O1119" s="1">
        <f t="shared" si="192"/>
        <v>22</v>
      </c>
      <c r="P1119" s="1">
        <f t="shared" si="193"/>
        <v>2</v>
      </c>
      <c r="Q1119" s="1">
        <f t="shared" si="194"/>
        <v>2011</v>
      </c>
      <c r="R1119" s="1">
        <f t="shared" si="195"/>
        <v>3</v>
      </c>
      <c r="S1119" s="1" t="str">
        <f t="shared" si="197"/>
        <v>Ok</v>
      </c>
      <c r="T1119" s="1" t="str">
        <f t="shared" si="198"/>
        <v>Ok</v>
      </c>
      <c r="U1119" s="1" t="b">
        <f t="shared" si="199"/>
        <v>0</v>
      </c>
      <c r="V1119" s="1">
        <f t="shared" si="200"/>
        <v>0</v>
      </c>
      <c r="W1119" s="1" t="str">
        <f>VLOOKUP(K1119,Master!$G$8:$H$12,2,1)</f>
        <v>Ok</v>
      </c>
      <c r="X1119" s="1" t="str">
        <f>HLOOKUP(K1119,Master!$F$3:$J$4,2,1)</f>
        <v>Ok</v>
      </c>
      <c r="Y1119" s="1" t="s">
        <v>765</v>
      </c>
      <c r="Z1119" s="1" t="s">
        <v>840</v>
      </c>
      <c r="AA1119" s="1">
        <f>SEARCH("(",Sheet7!A1119,1)</f>
        <v>18</v>
      </c>
      <c r="AB1119" s="1">
        <f>SEARCH(")",Sheet7!A1119,1)</f>
        <v>23</v>
      </c>
      <c r="AC1119" s="1" t="str">
        <f>MID(Sheet7!A1119,SEARCH("(",Sheet7!A1119,1)+1,SEARCH(")",Sheet7!A1119,1)-SEARCH("(",Sheet7!A1119,1)-1)</f>
        <v>Neth</v>
      </c>
      <c r="AD1119" s="1">
        <f>SEARCH(" ",Sheet7!A1119,1)</f>
        <v>3</v>
      </c>
      <c r="AE1119" s="1" t="str">
        <f>LEFT(Sheet7!A1119,SEARCH(" ",Sheet7!A1119,1)-1)</f>
        <v>RN</v>
      </c>
      <c r="AF1119" s="1" t="str">
        <f>MID(Sheet7!A1119,SEARCH(" ",Sheet7!A1119,1)+1,SEARCH("(",Sheet7!A1119,1)-SEARCH(" ",Sheet7!A1119,1)-2)</f>
        <v>ten Doeschate</v>
      </c>
      <c r="AG1119" s="1">
        <f t="shared" si="201"/>
        <v>13</v>
      </c>
      <c r="AH1119" s="1" t="str">
        <f t="shared" si="202"/>
        <v>TEN DOESCHATE</v>
      </c>
      <c r="AI1119" s="1" t="e">
        <f t="shared" si="196"/>
        <v>#N/A</v>
      </c>
    </row>
    <row r="1120" spans="1:35" x14ac:dyDescent="0.3">
      <c r="A1120" s="1">
        <v>1119</v>
      </c>
      <c r="B1120" s="2">
        <v>40598</v>
      </c>
      <c r="C1120" t="s">
        <v>238</v>
      </c>
      <c r="D1120" s="1">
        <v>107</v>
      </c>
      <c r="E1120" s="1" t="s">
        <v>430</v>
      </c>
      <c r="F1120" s="1">
        <v>149</v>
      </c>
      <c r="H1120" s="1">
        <v>105</v>
      </c>
      <c r="I1120" s="1">
        <v>8</v>
      </c>
      <c r="J1120" s="1">
        <v>2</v>
      </c>
      <c r="K1120" s="1">
        <v>101.9</v>
      </c>
      <c r="L1120" s="1">
        <v>2</v>
      </c>
      <c r="M1120" s="1" t="s">
        <v>11</v>
      </c>
      <c r="N1120" s="1" t="s">
        <v>200</v>
      </c>
      <c r="O1120" s="1">
        <f t="shared" si="192"/>
        <v>24</v>
      </c>
      <c r="P1120" s="1">
        <f t="shared" si="193"/>
        <v>2</v>
      </c>
      <c r="Q1120" s="1">
        <f t="shared" si="194"/>
        <v>2011</v>
      </c>
      <c r="R1120" s="1">
        <f t="shared" si="195"/>
        <v>5</v>
      </c>
      <c r="S1120" s="1" t="str">
        <f t="shared" si="197"/>
        <v>Ok</v>
      </c>
      <c r="T1120" s="1" t="str">
        <f t="shared" si="198"/>
        <v>Ok</v>
      </c>
      <c r="U1120" s="1" t="b">
        <f t="shared" si="199"/>
        <v>0</v>
      </c>
      <c r="V1120" s="1">
        <f t="shared" si="200"/>
        <v>0</v>
      </c>
      <c r="W1120" s="1" t="str">
        <f>VLOOKUP(K1120,Master!$G$8:$H$12,2,1)</f>
        <v>Ok</v>
      </c>
      <c r="X1120" s="1" t="str">
        <f>HLOOKUP(K1120,Master!$F$3:$J$4,2,1)</f>
        <v>Ok</v>
      </c>
      <c r="Y1120" s="1" t="s">
        <v>770</v>
      </c>
      <c r="Z1120" s="1" t="s">
        <v>837</v>
      </c>
      <c r="AA1120" s="1">
        <f>SEARCH("(",Sheet7!A1120,1)</f>
        <v>16</v>
      </c>
      <c r="AB1120" s="1">
        <f>SEARCH(")",Sheet7!A1120,1)</f>
        <v>19</v>
      </c>
      <c r="AC1120" s="1" t="str">
        <f>MID(Sheet7!A1120,SEARCH("(",Sheet7!A1120,1)+1,SEARCH(")",Sheet7!A1120,1)-SEARCH("(",Sheet7!A1120,1)-1)</f>
        <v>SA</v>
      </c>
      <c r="AD1120" s="1">
        <f>SEARCH(" ",Sheet7!A1120,1)</f>
        <v>3</v>
      </c>
      <c r="AE1120" s="1" t="str">
        <f>LEFT(Sheet7!A1120,SEARCH(" ",Sheet7!A1120,1)-1)</f>
        <v>AB</v>
      </c>
      <c r="AF1120" s="1" t="str">
        <f>MID(Sheet7!A1120,SEARCH(" ",Sheet7!A1120,1)+1,SEARCH("(",Sheet7!A1120,1)-SEARCH(" ",Sheet7!A1120,1)-2)</f>
        <v>de Villiers</v>
      </c>
      <c r="AG1120" s="1">
        <f t="shared" si="201"/>
        <v>11</v>
      </c>
      <c r="AH1120" s="1" t="str">
        <f t="shared" si="202"/>
        <v>DE VILLIERS</v>
      </c>
      <c r="AI1120" s="1" t="e">
        <f t="shared" si="196"/>
        <v>#N/A</v>
      </c>
    </row>
    <row r="1121" spans="1:35" x14ac:dyDescent="0.3">
      <c r="A1121" s="1">
        <v>1120</v>
      </c>
      <c r="B1121" s="2">
        <v>40601</v>
      </c>
      <c r="C1121" t="s">
        <v>112</v>
      </c>
      <c r="D1121" s="1">
        <v>158</v>
      </c>
      <c r="E1121" s="1" t="s">
        <v>432</v>
      </c>
      <c r="F1121" s="1">
        <v>188</v>
      </c>
      <c r="H1121" s="1">
        <v>145</v>
      </c>
      <c r="I1121" s="1">
        <v>18</v>
      </c>
      <c r="J1121" s="1">
        <v>1</v>
      </c>
      <c r="K1121" s="1">
        <v>108.96</v>
      </c>
      <c r="L1121" s="1">
        <v>2</v>
      </c>
      <c r="M1121" s="2" t="s">
        <v>4</v>
      </c>
      <c r="N1121" s="1" t="s">
        <v>42</v>
      </c>
      <c r="O1121" s="1">
        <f t="shared" si="192"/>
        <v>27</v>
      </c>
      <c r="P1121" s="1">
        <f t="shared" si="193"/>
        <v>2</v>
      </c>
      <c r="Q1121" s="1">
        <f t="shared" si="194"/>
        <v>2011</v>
      </c>
      <c r="R1121" s="1">
        <f t="shared" si="195"/>
        <v>1</v>
      </c>
      <c r="S1121" s="1" t="str">
        <f t="shared" si="197"/>
        <v>Ok</v>
      </c>
      <c r="T1121" s="1" t="str">
        <f t="shared" si="198"/>
        <v>Ok</v>
      </c>
      <c r="U1121" s="1" t="b">
        <f t="shared" si="199"/>
        <v>0</v>
      </c>
      <c r="V1121" s="1">
        <f t="shared" si="200"/>
        <v>0</v>
      </c>
      <c r="W1121" s="1" t="str">
        <f>VLOOKUP(K1121,Master!$G$8:$H$12,2,1)</f>
        <v>Ok</v>
      </c>
      <c r="X1121" s="1" t="str">
        <f>HLOOKUP(K1121,Master!$F$3:$J$4,2,1)</f>
        <v>Ok</v>
      </c>
      <c r="Y1121" s="1" t="s">
        <v>731</v>
      </c>
      <c r="Z1121" s="1" t="s">
        <v>830</v>
      </c>
      <c r="AA1121" s="1">
        <f>SEARCH("(",Sheet7!A1121,1)</f>
        <v>12</v>
      </c>
      <c r="AB1121" s="1">
        <f>SEARCH(")",Sheet7!A1121,1)</f>
        <v>16</v>
      </c>
      <c r="AC1121" s="1" t="str">
        <f>MID(Sheet7!A1121,SEARCH("(",Sheet7!A1121,1)+1,SEARCH(")",Sheet7!A1121,1)-SEARCH("(",Sheet7!A1121,1)-1)</f>
        <v>Eng</v>
      </c>
      <c r="AD1121" s="1">
        <f>SEARCH(" ",Sheet7!A1121,1)</f>
        <v>3</v>
      </c>
      <c r="AE1121" s="1" t="str">
        <f>LEFT(Sheet7!A1121,SEARCH(" ",Sheet7!A1121,1)-1)</f>
        <v>AJ</v>
      </c>
      <c r="AF1121" s="1" t="str">
        <f>MID(Sheet7!A1121,SEARCH(" ",Sheet7!A1121,1)+1,SEARCH("(",Sheet7!A1121,1)-SEARCH(" ",Sheet7!A1121,1)-2)</f>
        <v>Strauss</v>
      </c>
      <c r="AG1121" s="1">
        <f t="shared" si="201"/>
        <v>7</v>
      </c>
      <c r="AH1121" s="1" t="str">
        <f t="shared" si="202"/>
        <v>STRAUSS</v>
      </c>
      <c r="AI1121" s="1" t="str">
        <f t="shared" si="196"/>
        <v>AJ Strauss belongs to England</v>
      </c>
    </row>
    <row r="1122" spans="1:35" x14ac:dyDescent="0.3">
      <c r="A1122" s="1">
        <v>1121</v>
      </c>
      <c r="B1122" s="2">
        <v>40601</v>
      </c>
      <c r="C1122" t="s">
        <v>60</v>
      </c>
      <c r="D1122" s="1">
        <v>120</v>
      </c>
      <c r="E1122" s="1" t="s">
        <v>432</v>
      </c>
      <c r="F1122" s="1">
        <v>170</v>
      </c>
      <c r="H1122" s="1">
        <v>115</v>
      </c>
      <c r="I1122" s="1">
        <v>10</v>
      </c>
      <c r="J1122" s="1">
        <v>5</v>
      </c>
      <c r="K1122" s="1">
        <v>104.34</v>
      </c>
      <c r="L1122" s="1">
        <v>1</v>
      </c>
      <c r="M1122" s="1" t="s">
        <v>34</v>
      </c>
      <c r="N1122" s="1" t="s">
        <v>42</v>
      </c>
      <c r="O1122" s="1">
        <f t="shared" si="192"/>
        <v>27</v>
      </c>
      <c r="P1122" s="1">
        <f t="shared" si="193"/>
        <v>2</v>
      </c>
      <c r="Q1122" s="1">
        <f t="shared" si="194"/>
        <v>2011</v>
      </c>
      <c r="R1122" s="1">
        <f t="shared" si="195"/>
        <v>1</v>
      </c>
      <c r="S1122" s="1" t="str">
        <f t="shared" si="197"/>
        <v>Ok</v>
      </c>
      <c r="T1122" s="1" t="str">
        <f t="shared" si="198"/>
        <v>Ok</v>
      </c>
      <c r="U1122" s="1" t="b">
        <f t="shared" si="199"/>
        <v>0</v>
      </c>
      <c r="V1122" s="1">
        <f t="shared" si="200"/>
        <v>0</v>
      </c>
      <c r="W1122" s="1" t="str">
        <f>VLOOKUP(K1122,Master!$G$8:$H$12,2,1)</f>
        <v>Ok</v>
      </c>
      <c r="X1122" s="1" t="str">
        <f>HLOOKUP(K1122,Master!$F$3:$J$4,2,1)</f>
        <v>Ok</v>
      </c>
      <c r="Y1122" s="1" t="s">
        <v>635</v>
      </c>
      <c r="Z1122" s="1" t="s">
        <v>4</v>
      </c>
      <c r="AA1122" s="1">
        <f>SEARCH("(",Sheet7!A1122,1)</f>
        <v>14</v>
      </c>
      <c r="AB1122" s="1">
        <f>SEARCH(")",Sheet7!A1122,1)</f>
        <v>20</v>
      </c>
      <c r="AC1122" s="1" t="str">
        <f>MID(Sheet7!A1122,SEARCH("(",Sheet7!A1122,1)+1,SEARCH(")",Sheet7!A1122,1)-SEARCH("(",Sheet7!A1122,1)-1)</f>
        <v>India</v>
      </c>
      <c r="AD1122" s="1">
        <f>SEARCH(" ",Sheet7!A1122,1)</f>
        <v>3</v>
      </c>
      <c r="AE1122" s="1" t="str">
        <f>LEFT(Sheet7!A1122,SEARCH(" ",Sheet7!A1122,1)-1)</f>
        <v>SR</v>
      </c>
      <c r="AF1122" s="1" t="str">
        <f>MID(Sheet7!A1122,SEARCH(" ",Sheet7!A1122,1)+1,SEARCH("(",Sheet7!A1122,1)-SEARCH(" ",Sheet7!A1122,1)-2)</f>
        <v>Tendulkar</v>
      </c>
      <c r="AG1122" s="1">
        <f t="shared" si="201"/>
        <v>9</v>
      </c>
      <c r="AH1122" s="1" t="str">
        <f t="shared" si="202"/>
        <v>TENDULKAR</v>
      </c>
      <c r="AI1122" s="1" t="e">
        <f t="shared" si="196"/>
        <v>#N/A</v>
      </c>
    </row>
    <row r="1123" spans="1:35" x14ac:dyDescent="0.3">
      <c r="A1123" s="1">
        <v>1122</v>
      </c>
      <c r="B1123" s="2">
        <v>40604</v>
      </c>
      <c r="C1123" t="s">
        <v>247</v>
      </c>
      <c r="D1123" s="1">
        <v>113</v>
      </c>
      <c r="E1123" s="1" t="s">
        <v>432</v>
      </c>
      <c r="F1123" s="1">
        <v>123</v>
      </c>
      <c r="H1123" s="1">
        <v>63</v>
      </c>
      <c r="I1123" s="1">
        <v>13</v>
      </c>
      <c r="J1123" s="1">
        <v>6</v>
      </c>
      <c r="K1123" s="1">
        <v>179.36</v>
      </c>
      <c r="L1123" s="1">
        <v>2</v>
      </c>
      <c r="M1123" s="1" t="s">
        <v>34</v>
      </c>
      <c r="N1123" s="1" t="s">
        <v>42</v>
      </c>
      <c r="O1123" s="1">
        <f t="shared" si="192"/>
        <v>2</v>
      </c>
      <c r="P1123" s="1">
        <f t="shared" si="193"/>
        <v>3</v>
      </c>
      <c r="Q1123" s="1">
        <f t="shared" si="194"/>
        <v>2011</v>
      </c>
      <c r="R1123" s="1">
        <f t="shared" si="195"/>
        <v>4</v>
      </c>
      <c r="S1123" s="1" t="str">
        <f t="shared" si="197"/>
        <v>Great</v>
      </c>
      <c r="T1123" s="1" t="str">
        <f t="shared" si="198"/>
        <v>Ok</v>
      </c>
      <c r="U1123" s="1" t="b">
        <f t="shared" si="199"/>
        <v>0</v>
      </c>
      <c r="V1123" s="1">
        <f t="shared" si="200"/>
        <v>1</v>
      </c>
      <c r="W1123" s="1" t="str">
        <f>VLOOKUP(K1123,Master!$G$8:$H$12,2,1)</f>
        <v>Great</v>
      </c>
      <c r="X1123" s="1" t="str">
        <f>HLOOKUP(K1123,Master!$F$3:$J$4,2,1)</f>
        <v>Great</v>
      </c>
      <c r="Y1123" s="1" t="s">
        <v>762</v>
      </c>
      <c r="Z1123" s="1" t="s">
        <v>844</v>
      </c>
      <c r="AA1123" s="1">
        <f>SEARCH("(",Sheet7!A1123,1)</f>
        <v>12</v>
      </c>
      <c r="AB1123" s="1">
        <f>SEARCH(")",Sheet7!A1123,1)</f>
        <v>16</v>
      </c>
      <c r="AC1123" s="1" t="str">
        <f>MID(Sheet7!A1123,SEARCH("(",Sheet7!A1123,1)+1,SEARCH(")",Sheet7!A1123,1)-SEARCH("(",Sheet7!A1123,1)-1)</f>
        <v>Ire</v>
      </c>
      <c r="AD1123" s="1">
        <f>SEARCH(" ",Sheet7!A1123,1)</f>
        <v>3</v>
      </c>
      <c r="AE1123" s="1" t="str">
        <f>LEFT(Sheet7!A1123,SEARCH(" ",Sheet7!A1123,1)-1)</f>
        <v>KJ</v>
      </c>
      <c r="AF1123" s="1" t="str">
        <f>MID(Sheet7!A1123,SEARCH(" ",Sheet7!A1123,1)+1,SEARCH("(",Sheet7!A1123,1)-SEARCH(" ",Sheet7!A1123,1)-2)</f>
        <v>O'Brien</v>
      </c>
      <c r="AG1123" s="1">
        <f t="shared" si="201"/>
        <v>7</v>
      </c>
      <c r="AH1123" s="1" t="str">
        <f t="shared" si="202"/>
        <v>O'BRIEN</v>
      </c>
      <c r="AI1123" s="1" t="e">
        <f t="shared" si="196"/>
        <v>#N/A</v>
      </c>
    </row>
    <row r="1124" spans="1:35" x14ac:dyDescent="0.3">
      <c r="A1124" s="1">
        <v>1123</v>
      </c>
      <c r="B1124" s="2">
        <v>40605</v>
      </c>
      <c r="C1124" t="s">
        <v>238</v>
      </c>
      <c r="D1124" s="1">
        <v>134</v>
      </c>
      <c r="E1124" s="1" t="s">
        <v>432</v>
      </c>
      <c r="F1124" s="1">
        <v>126</v>
      </c>
      <c r="H1124" s="1">
        <v>98</v>
      </c>
      <c r="I1124" s="1">
        <v>13</v>
      </c>
      <c r="J1124" s="1">
        <v>4</v>
      </c>
      <c r="K1124" s="1">
        <v>136.72999999999999</v>
      </c>
      <c r="L1124" s="1">
        <v>1</v>
      </c>
      <c r="M1124" s="1" t="s">
        <v>438</v>
      </c>
      <c r="N1124" s="1" t="s">
        <v>267</v>
      </c>
      <c r="O1124" s="1">
        <f t="shared" si="192"/>
        <v>3</v>
      </c>
      <c r="P1124" s="1">
        <f t="shared" si="193"/>
        <v>3</v>
      </c>
      <c r="Q1124" s="1">
        <f t="shared" si="194"/>
        <v>2011</v>
      </c>
      <c r="R1124" s="1">
        <f t="shared" si="195"/>
        <v>5</v>
      </c>
      <c r="S1124" s="1" t="str">
        <f t="shared" si="197"/>
        <v>Ok</v>
      </c>
      <c r="T1124" s="1" t="str">
        <f t="shared" si="198"/>
        <v>Ok</v>
      </c>
      <c r="U1124" s="1" t="b">
        <f t="shared" si="199"/>
        <v>0</v>
      </c>
      <c r="V1124" s="1">
        <f t="shared" si="200"/>
        <v>0</v>
      </c>
      <c r="W1124" s="1" t="str">
        <f>VLOOKUP(K1124,Master!$G$8:$H$12,2,1)</f>
        <v>Ok</v>
      </c>
      <c r="X1124" s="1" t="str">
        <f>HLOOKUP(K1124,Master!$F$3:$J$4,2,1)</f>
        <v>Ok</v>
      </c>
      <c r="Y1124" s="1" t="s">
        <v>770</v>
      </c>
      <c r="Z1124" s="1" t="s">
        <v>837</v>
      </c>
      <c r="AA1124" s="1">
        <f>SEARCH("(",Sheet7!A1124,1)</f>
        <v>16</v>
      </c>
      <c r="AB1124" s="1">
        <f>SEARCH(")",Sheet7!A1124,1)</f>
        <v>19</v>
      </c>
      <c r="AC1124" s="1" t="str">
        <f>MID(Sheet7!A1124,SEARCH("(",Sheet7!A1124,1)+1,SEARCH(")",Sheet7!A1124,1)-SEARCH("(",Sheet7!A1124,1)-1)</f>
        <v>SA</v>
      </c>
      <c r="AD1124" s="1">
        <f>SEARCH(" ",Sheet7!A1124,1)</f>
        <v>3</v>
      </c>
      <c r="AE1124" s="1" t="str">
        <f>LEFT(Sheet7!A1124,SEARCH(" ",Sheet7!A1124,1)-1)</f>
        <v>AB</v>
      </c>
      <c r="AF1124" s="1" t="str">
        <f>MID(Sheet7!A1124,SEARCH(" ",Sheet7!A1124,1)+1,SEARCH("(",Sheet7!A1124,1)-SEARCH(" ",Sheet7!A1124,1)-2)</f>
        <v>de Villiers</v>
      </c>
      <c r="AG1124" s="1">
        <f t="shared" si="201"/>
        <v>11</v>
      </c>
      <c r="AH1124" s="1" t="str">
        <f t="shared" si="202"/>
        <v>DE VILLIERS</v>
      </c>
      <c r="AI1124" s="1" t="e">
        <f t="shared" si="196"/>
        <v>#N/A</v>
      </c>
    </row>
    <row r="1125" spans="1:35" x14ac:dyDescent="0.3">
      <c r="A1125" s="1">
        <v>1124</v>
      </c>
      <c r="B1125" s="2">
        <v>40605</v>
      </c>
      <c r="C1125" t="s">
        <v>155</v>
      </c>
      <c r="D1125" s="1">
        <v>113</v>
      </c>
      <c r="E1125" s="1" t="s">
        <v>432</v>
      </c>
      <c r="F1125" s="1">
        <v>191</v>
      </c>
      <c r="H1125" s="1">
        <v>130</v>
      </c>
      <c r="I1125" s="1">
        <v>8</v>
      </c>
      <c r="J1125" s="1">
        <v>0</v>
      </c>
      <c r="K1125" s="1">
        <v>86.92</v>
      </c>
      <c r="L1125" s="1">
        <v>1</v>
      </c>
      <c r="M1125" s="1" t="s">
        <v>438</v>
      </c>
      <c r="N1125" s="1" t="s">
        <v>267</v>
      </c>
      <c r="O1125" s="1">
        <f t="shared" si="192"/>
        <v>3</v>
      </c>
      <c r="P1125" s="1">
        <f t="shared" si="193"/>
        <v>3</v>
      </c>
      <c r="Q1125" s="1">
        <f t="shared" si="194"/>
        <v>2011</v>
      </c>
      <c r="R1125" s="1">
        <f t="shared" si="195"/>
        <v>5</v>
      </c>
      <c r="S1125" s="1" t="str">
        <f t="shared" si="197"/>
        <v>Slow</v>
      </c>
      <c r="T1125" s="1" t="str">
        <f t="shared" si="198"/>
        <v>Ok</v>
      </c>
      <c r="U1125" s="1" t="b">
        <f t="shared" si="199"/>
        <v>0</v>
      </c>
      <c r="V1125" s="1">
        <f t="shared" si="200"/>
        <v>0</v>
      </c>
      <c r="W1125" s="1" t="str">
        <f>VLOOKUP(K1125,Master!$G$8:$H$12,2,1)</f>
        <v>Slow</v>
      </c>
      <c r="X1125" s="1" t="str">
        <f>HLOOKUP(K1125,Master!$F$3:$J$4,2,1)</f>
        <v>Slow</v>
      </c>
      <c r="Y1125" s="1" t="s">
        <v>787</v>
      </c>
      <c r="Z1125" s="1" t="s">
        <v>837</v>
      </c>
      <c r="AA1125" s="1">
        <f>SEARCH("(",Sheet7!A1125,1)</f>
        <v>9</v>
      </c>
      <c r="AB1125" s="1">
        <f>SEARCH(")",Sheet7!A1125,1)</f>
        <v>12</v>
      </c>
      <c r="AC1125" s="1" t="str">
        <f>MID(Sheet7!A1125,SEARCH("(",Sheet7!A1125,1)+1,SEARCH(")",Sheet7!A1125,1)-SEARCH("(",Sheet7!A1125,1)-1)</f>
        <v>SA</v>
      </c>
      <c r="AD1125" s="1">
        <f>SEARCH(" ",Sheet7!A1125,1)</f>
        <v>3</v>
      </c>
      <c r="AE1125" s="1" t="str">
        <f>LEFT(Sheet7!A1125,SEARCH(" ",Sheet7!A1125,1)-1)</f>
        <v>HM</v>
      </c>
      <c r="AF1125" s="1" t="str">
        <f>MID(Sheet7!A1125,SEARCH(" ",Sheet7!A1125,1)+1,SEARCH("(",Sheet7!A1125,1)-SEARCH(" ",Sheet7!A1125,1)-2)</f>
        <v>Amla</v>
      </c>
      <c r="AG1125" s="1">
        <f t="shared" si="201"/>
        <v>4</v>
      </c>
      <c r="AH1125" s="1" t="str">
        <f t="shared" si="202"/>
        <v>AMLA</v>
      </c>
      <c r="AI1125" s="1" t="e">
        <f t="shared" si="196"/>
        <v>#N/A</v>
      </c>
    </row>
    <row r="1126" spans="1:35" x14ac:dyDescent="0.3">
      <c r="A1126" s="1">
        <v>1125</v>
      </c>
      <c r="B1126" s="2">
        <v>40610</v>
      </c>
      <c r="C1126" t="s">
        <v>136</v>
      </c>
      <c r="D1126" s="1">
        <v>131</v>
      </c>
      <c r="E1126" s="1" t="s">
        <v>430</v>
      </c>
      <c r="F1126" s="1">
        <v>171</v>
      </c>
      <c r="H1126" s="1">
        <v>124</v>
      </c>
      <c r="I1126" s="1">
        <v>8</v>
      </c>
      <c r="J1126" s="1">
        <v>7</v>
      </c>
      <c r="K1126" s="1">
        <v>105.64</v>
      </c>
      <c r="L1126" s="1">
        <v>1</v>
      </c>
      <c r="M1126" s="1" t="s">
        <v>9</v>
      </c>
      <c r="N1126" s="1" t="s">
        <v>243</v>
      </c>
      <c r="O1126" s="1">
        <f t="shared" si="192"/>
        <v>8</v>
      </c>
      <c r="P1126" s="1">
        <f t="shared" si="193"/>
        <v>3</v>
      </c>
      <c r="Q1126" s="1">
        <f t="shared" si="194"/>
        <v>2011</v>
      </c>
      <c r="R1126" s="1">
        <f t="shared" si="195"/>
        <v>3</v>
      </c>
      <c r="S1126" s="1" t="str">
        <f t="shared" si="197"/>
        <v>Ok</v>
      </c>
      <c r="T1126" s="1" t="str">
        <f t="shared" si="198"/>
        <v>Ok</v>
      </c>
      <c r="U1126" s="1" t="b">
        <f t="shared" si="199"/>
        <v>0</v>
      </c>
      <c r="V1126" s="1">
        <f t="shared" si="200"/>
        <v>0</v>
      </c>
      <c r="W1126" s="1" t="str">
        <f>VLOOKUP(K1126,Master!$G$8:$H$12,2,1)</f>
        <v>Ok</v>
      </c>
      <c r="X1126" s="1" t="str">
        <f>HLOOKUP(K1126,Master!$F$3:$J$4,2,1)</f>
        <v>Ok</v>
      </c>
      <c r="Y1126" s="1" t="s">
        <v>754</v>
      </c>
      <c r="Z1126" s="1" t="s">
        <v>832</v>
      </c>
      <c r="AA1126" s="1">
        <f>SEARCH("(",Sheet7!A1126,1)</f>
        <v>13</v>
      </c>
      <c r="AB1126" s="1">
        <f>SEARCH(")",Sheet7!A1126,1)</f>
        <v>16</v>
      </c>
      <c r="AC1126" s="1" t="str">
        <f>MID(Sheet7!A1126,SEARCH("(",Sheet7!A1126,1)+1,SEARCH(")",Sheet7!A1126,1)-SEARCH("(",Sheet7!A1126,1)-1)</f>
        <v>NZ</v>
      </c>
      <c r="AD1126" s="1">
        <f>SEARCH(" ",Sheet7!A1126,1)</f>
        <v>5</v>
      </c>
      <c r="AE1126" s="1" t="str">
        <f>LEFT(Sheet7!A1126,SEARCH(" ",Sheet7!A1126,1)-1)</f>
        <v>LRPL</v>
      </c>
      <c r="AF1126" s="1" t="str">
        <f>MID(Sheet7!A1126,SEARCH(" ",Sheet7!A1126,1)+1,SEARCH("(",Sheet7!A1126,1)-SEARCH(" ",Sheet7!A1126,1)-2)</f>
        <v>Taylor</v>
      </c>
      <c r="AG1126" s="1">
        <f t="shared" si="201"/>
        <v>6</v>
      </c>
      <c r="AH1126" s="1" t="str">
        <f t="shared" si="202"/>
        <v>TAYLOR</v>
      </c>
      <c r="AI1126" s="1" t="str">
        <f t="shared" si="196"/>
        <v>LRPL Taylor belongs to New Zealand</v>
      </c>
    </row>
    <row r="1127" spans="1:35" x14ac:dyDescent="0.3">
      <c r="A1127" s="1">
        <v>1126</v>
      </c>
      <c r="B1127" s="2">
        <v>40612</v>
      </c>
      <c r="C1127" t="s">
        <v>89</v>
      </c>
      <c r="D1127" s="1">
        <v>144</v>
      </c>
      <c r="E1127" s="1" t="s">
        <v>432</v>
      </c>
      <c r="F1127" s="1">
        <v>186</v>
      </c>
      <c r="H1127" s="1">
        <v>131</v>
      </c>
      <c r="I1127" s="1">
        <v>16</v>
      </c>
      <c r="J1127" s="1">
        <v>1</v>
      </c>
      <c r="K1127" s="1">
        <v>109.92</v>
      </c>
      <c r="L1127" s="1">
        <v>1</v>
      </c>
      <c r="M1127" s="1" t="s">
        <v>7</v>
      </c>
      <c r="N1127" s="1" t="s">
        <v>243</v>
      </c>
      <c r="O1127" s="1">
        <f t="shared" si="192"/>
        <v>10</v>
      </c>
      <c r="P1127" s="1">
        <f t="shared" si="193"/>
        <v>3</v>
      </c>
      <c r="Q1127" s="1">
        <f t="shared" si="194"/>
        <v>2011</v>
      </c>
      <c r="R1127" s="1">
        <f t="shared" si="195"/>
        <v>5</v>
      </c>
      <c r="S1127" s="1" t="str">
        <f t="shared" si="197"/>
        <v>Ok</v>
      </c>
      <c r="T1127" s="1" t="str">
        <f t="shared" si="198"/>
        <v>Ok</v>
      </c>
      <c r="U1127" s="1" t="b">
        <f t="shared" si="199"/>
        <v>0</v>
      </c>
      <c r="V1127" s="1">
        <f t="shared" si="200"/>
        <v>0</v>
      </c>
      <c r="W1127" s="1" t="str">
        <f>VLOOKUP(K1127,Master!$G$8:$H$12,2,1)</f>
        <v>Ok</v>
      </c>
      <c r="X1127" s="1" t="str">
        <f>HLOOKUP(K1127,Master!$F$3:$J$4,2,1)</f>
        <v>Ok</v>
      </c>
      <c r="Y1127" s="1" t="s">
        <v>747</v>
      </c>
      <c r="Z1127" s="1" t="s">
        <v>835</v>
      </c>
      <c r="AA1127" s="1">
        <f>SEARCH("(",Sheet7!A1127,1)</f>
        <v>12</v>
      </c>
      <c r="AB1127" s="1">
        <f>SEARCH(")",Sheet7!A1127,1)</f>
        <v>15</v>
      </c>
      <c r="AC1127" s="1" t="str">
        <f>MID(Sheet7!A1127,SEARCH("(",Sheet7!A1127,1)+1,SEARCH(")",Sheet7!A1127,1)-SEARCH("(",Sheet7!A1127,1)-1)</f>
        <v>SL</v>
      </c>
      <c r="AD1127" s="1">
        <f>SEARCH(" ",Sheet7!A1127,1)</f>
        <v>3</v>
      </c>
      <c r="AE1127" s="1" t="str">
        <f>LEFT(Sheet7!A1127,SEARCH(" ",Sheet7!A1127,1)-1)</f>
        <v>TM</v>
      </c>
      <c r="AF1127" s="1" t="str">
        <f>MID(Sheet7!A1127,SEARCH(" ",Sheet7!A1127,1)+1,SEARCH("(",Sheet7!A1127,1)-SEARCH(" ",Sheet7!A1127,1)-2)</f>
        <v>Dilshan</v>
      </c>
      <c r="AG1127" s="1">
        <f t="shared" si="201"/>
        <v>7</v>
      </c>
      <c r="AH1127" s="1" t="str">
        <f t="shared" si="202"/>
        <v>DILSHAN</v>
      </c>
      <c r="AI1127" s="1" t="str">
        <f t="shared" si="196"/>
        <v>TM Dilshan belongs to Sri Lanka</v>
      </c>
    </row>
    <row r="1128" spans="1:35" x14ac:dyDescent="0.3">
      <c r="A1128" s="1">
        <v>1127</v>
      </c>
      <c r="B1128" s="2">
        <v>40612</v>
      </c>
      <c r="C1128" t="s">
        <v>268</v>
      </c>
      <c r="D1128" s="1">
        <v>133</v>
      </c>
      <c r="E1128" s="1" t="s">
        <v>432</v>
      </c>
      <c r="F1128" s="1">
        <v>182</v>
      </c>
      <c r="H1128" s="1">
        <v>141</v>
      </c>
      <c r="I1128" s="1">
        <v>17</v>
      </c>
      <c r="J1128" s="1">
        <v>0</v>
      </c>
      <c r="K1128" s="1">
        <v>94.32</v>
      </c>
      <c r="L1128" s="1">
        <v>1</v>
      </c>
      <c r="M1128" s="1" t="s">
        <v>7</v>
      </c>
      <c r="N1128" s="1" t="s">
        <v>243</v>
      </c>
      <c r="O1128" s="1">
        <f t="shared" si="192"/>
        <v>10</v>
      </c>
      <c r="P1128" s="1">
        <f t="shared" si="193"/>
        <v>3</v>
      </c>
      <c r="Q1128" s="1">
        <f t="shared" si="194"/>
        <v>2011</v>
      </c>
      <c r="R1128" s="1">
        <f t="shared" si="195"/>
        <v>5</v>
      </c>
      <c r="S1128" s="1" t="str">
        <f t="shared" si="197"/>
        <v>Slow</v>
      </c>
      <c r="T1128" s="1" t="str">
        <f t="shared" si="198"/>
        <v>Ok</v>
      </c>
      <c r="U1128" s="1" t="b">
        <f t="shared" si="199"/>
        <v>0</v>
      </c>
      <c r="V1128" s="1">
        <f t="shared" si="200"/>
        <v>0</v>
      </c>
      <c r="W1128" s="1" t="str">
        <f>VLOOKUP(K1128,Master!$G$8:$H$12,2,1)</f>
        <v>Slow</v>
      </c>
      <c r="X1128" s="1" t="str">
        <f>HLOOKUP(K1128,Master!$F$3:$J$4,2,1)</f>
        <v>Slow</v>
      </c>
      <c r="Y1128" s="1" t="s">
        <v>740</v>
      </c>
      <c r="Z1128" s="1" t="s">
        <v>835</v>
      </c>
      <c r="AA1128" s="1">
        <f>SEARCH("(",Sheet7!A1128,1)</f>
        <v>13</v>
      </c>
      <c r="AB1128" s="1">
        <f>SEARCH(")",Sheet7!A1128,1)</f>
        <v>16</v>
      </c>
      <c r="AC1128" s="1" t="str">
        <f>MID(Sheet7!A1128,SEARCH("(",Sheet7!A1128,1)+1,SEARCH(")",Sheet7!A1128,1)-SEARCH("(",Sheet7!A1128,1)-1)</f>
        <v>SL</v>
      </c>
      <c r="AD1128" s="1">
        <f>SEARCH(" ",Sheet7!A1128,1)</f>
        <v>3</v>
      </c>
      <c r="AE1128" s="1" t="str">
        <f>LEFT(Sheet7!A1128,SEARCH(" ",Sheet7!A1128,1)-1)</f>
        <v>WU</v>
      </c>
      <c r="AF1128" s="1" t="str">
        <f>MID(Sheet7!A1128,SEARCH(" ",Sheet7!A1128,1)+1,SEARCH("(",Sheet7!A1128,1)-SEARCH(" ",Sheet7!A1128,1)-2)</f>
        <v>Tharanga</v>
      </c>
      <c r="AG1128" s="1">
        <f t="shared" si="201"/>
        <v>8</v>
      </c>
      <c r="AH1128" s="1" t="str">
        <f t="shared" si="202"/>
        <v>THARANGA</v>
      </c>
      <c r="AI1128" s="1" t="str">
        <f t="shared" si="196"/>
        <v>WU Tharanga belongs to Sri Lanka</v>
      </c>
    </row>
    <row r="1129" spans="1:35" x14ac:dyDescent="0.3">
      <c r="A1129" s="1">
        <v>1128</v>
      </c>
      <c r="B1129" s="2">
        <v>40613</v>
      </c>
      <c r="C1129" t="s">
        <v>384</v>
      </c>
      <c r="D1129" s="1">
        <v>107</v>
      </c>
      <c r="E1129" s="1" t="s">
        <v>432</v>
      </c>
      <c r="F1129" s="1">
        <v>194</v>
      </c>
      <c r="H1129" s="1">
        <v>133</v>
      </c>
      <c r="I1129" s="1">
        <v>11</v>
      </c>
      <c r="J1129" s="1">
        <v>1</v>
      </c>
      <c r="K1129" s="1">
        <v>80.45</v>
      </c>
      <c r="L1129" s="1">
        <v>1</v>
      </c>
      <c r="M1129" s="1" t="s">
        <v>25</v>
      </c>
      <c r="N1129" s="1" t="s">
        <v>267</v>
      </c>
      <c r="O1129" s="1">
        <f t="shared" si="192"/>
        <v>11</v>
      </c>
      <c r="P1129" s="1">
        <f t="shared" si="193"/>
        <v>3</v>
      </c>
      <c r="Q1129" s="1">
        <f t="shared" si="194"/>
        <v>2011</v>
      </c>
      <c r="R1129" s="1">
        <f t="shared" si="195"/>
        <v>6</v>
      </c>
      <c r="S1129" s="1" t="str">
        <f t="shared" si="197"/>
        <v>Slow</v>
      </c>
      <c r="T1129" s="1" t="str">
        <f t="shared" si="198"/>
        <v>Ok</v>
      </c>
      <c r="U1129" s="1" t="b">
        <f t="shared" si="199"/>
        <v>0</v>
      </c>
      <c r="V1129" s="1">
        <f t="shared" si="200"/>
        <v>0</v>
      </c>
      <c r="W1129" s="1" t="str">
        <f>VLOOKUP(K1129,Master!$G$8:$H$12,2,1)</f>
        <v>Slow</v>
      </c>
      <c r="X1129" s="1" t="str">
        <f>HLOOKUP(K1129,Master!$F$3:$J$4,2,1)</f>
        <v>Slow</v>
      </c>
      <c r="Y1129" s="1" t="s">
        <v>825</v>
      </c>
      <c r="Z1129" s="1" t="s">
        <v>831</v>
      </c>
      <c r="AA1129" s="1">
        <f>SEARCH("(",Sheet7!A1129,1)</f>
        <v>10</v>
      </c>
      <c r="AB1129" s="1">
        <f>SEARCH(")",Sheet7!A1129,1)</f>
        <v>13</v>
      </c>
      <c r="AC1129" s="1" t="str">
        <f>MID(Sheet7!A1129,SEARCH("(",Sheet7!A1129,1)+1,SEARCH(")",Sheet7!A1129,1)-SEARCH("(",Sheet7!A1129,1)-1)</f>
        <v>WI</v>
      </c>
      <c r="AD1129" s="1">
        <f>SEARCH(" ",Sheet7!A1129,1)</f>
        <v>3</v>
      </c>
      <c r="AE1129" s="1" t="str">
        <f>LEFT(Sheet7!A1129,SEARCH(" ",Sheet7!A1129,1)-1)</f>
        <v>DS</v>
      </c>
      <c r="AF1129" s="1" t="str">
        <f>MID(Sheet7!A1129,SEARCH(" ",Sheet7!A1129,1)+1,SEARCH("(",Sheet7!A1129,1)-SEARCH(" ",Sheet7!A1129,1)-2)</f>
        <v>Smith</v>
      </c>
      <c r="AG1129" s="1">
        <f t="shared" si="201"/>
        <v>5</v>
      </c>
      <c r="AH1129" s="1" t="str">
        <f t="shared" si="202"/>
        <v>SMITH</v>
      </c>
      <c r="AI1129" s="1" t="str">
        <f t="shared" si="196"/>
        <v>DS Smith belongs to West Indies</v>
      </c>
    </row>
    <row r="1130" spans="1:35" x14ac:dyDescent="0.3">
      <c r="A1130" s="1">
        <v>1129</v>
      </c>
      <c r="B1130" s="2">
        <v>40614</v>
      </c>
      <c r="C1130" t="s">
        <v>60</v>
      </c>
      <c r="D1130" s="1">
        <v>111</v>
      </c>
      <c r="E1130" s="1" t="s">
        <v>432</v>
      </c>
      <c r="F1130" s="1">
        <v>184</v>
      </c>
      <c r="H1130" s="1">
        <v>101</v>
      </c>
      <c r="I1130" s="1">
        <v>8</v>
      </c>
      <c r="J1130" s="1">
        <v>3</v>
      </c>
      <c r="K1130" s="1">
        <v>109.9</v>
      </c>
      <c r="L1130" s="1">
        <v>1</v>
      </c>
      <c r="M1130" s="1" t="s">
        <v>15</v>
      </c>
      <c r="N1130" s="1" t="s">
        <v>231</v>
      </c>
      <c r="O1130" s="1">
        <f t="shared" si="192"/>
        <v>12</v>
      </c>
      <c r="P1130" s="1">
        <f t="shared" si="193"/>
        <v>3</v>
      </c>
      <c r="Q1130" s="1">
        <f t="shared" si="194"/>
        <v>2011</v>
      </c>
      <c r="R1130" s="1">
        <f t="shared" si="195"/>
        <v>7</v>
      </c>
      <c r="S1130" s="1" t="str">
        <f t="shared" si="197"/>
        <v>Ok</v>
      </c>
      <c r="T1130" s="1" t="str">
        <f t="shared" si="198"/>
        <v>Ok</v>
      </c>
      <c r="U1130" s="1" t="b">
        <f t="shared" si="199"/>
        <v>0</v>
      </c>
      <c r="V1130" s="1">
        <f t="shared" si="200"/>
        <v>0</v>
      </c>
      <c r="W1130" s="1" t="str">
        <f>VLOOKUP(K1130,Master!$G$8:$H$12,2,1)</f>
        <v>Ok</v>
      </c>
      <c r="X1130" s="1" t="str">
        <f>HLOOKUP(K1130,Master!$F$3:$J$4,2,1)</f>
        <v>Ok</v>
      </c>
      <c r="Y1130" s="1" t="s">
        <v>635</v>
      </c>
      <c r="Z1130" s="1" t="s">
        <v>4</v>
      </c>
      <c r="AA1130" s="1">
        <f>SEARCH("(",Sheet7!A1130,1)</f>
        <v>14</v>
      </c>
      <c r="AB1130" s="1">
        <f>SEARCH(")",Sheet7!A1130,1)</f>
        <v>20</v>
      </c>
      <c r="AC1130" s="1" t="str">
        <f>MID(Sheet7!A1130,SEARCH("(",Sheet7!A1130,1)+1,SEARCH(")",Sheet7!A1130,1)-SEARCH("(",Sheet7!A1130,1)-1)</f>
        <v>India</v>
      </c>
      <c r="AD1130" s="1">
        <f>SEARCH(" ",Sheet7!A1130,1)</f>
        <v>3</v>
      </c>
      <c r="AE1130" s="1" t="str">
        <f>LEFT(Sheet7!A1130,SEARCH(" ",Sheet7!A1130,1)-1)</f>
        <v>SR</v>
      </c>
      <c r="AF1130" s="1" t="str">
        <f>MID(Sheet7!A1130,SEARCH(" ",Sheet7!A1130,1)+1,SEARCH("(",Sheet7!A1130,1)-SEARCH(" ",Sheet7!A1130,1)-2)</f>
        <v>Tendulkar</v>
      </c>
      <c r="AG1130" s="1">
        <f t="shared" si="201"/>
        <v>9</v>
      </c>
      <c r="AH1130" s="1" t="str">
        <f t="shared" si="202"/>
        <v>TENDULKAR</v>
      </c>
      <c r="AI1130" s="1" t="e">
        <f t="shared" si="196"/>
        <v>#N/A</v>
      </c>
    </row>
    <row r="1131" spans="1:35" x14ac:dyDescent="0.3">
      <c r="A1131" s="1">
        <v>1130</v>
      </c>
      <c r="B1131" s="2">
        <v>40615</v>
      </c>
      <c r="C1131" t="s">
        <v>114</v>
      </c>
      <c r="D1131" s="1">
        <v>101</v>
      </c>
      <c r="E1131" s="1" t="s">
        <v>432</v>
      </c>
      <c r="F1131" s="1">
        <v>163</v>
      </c>
      <c r="H1131" s="1">
        <v>109</v>
      </c>
      <c r="I1131" s="1">
        <v>12</v>
      </c>
      <c r="J1131" s="1">
        <v>2</v>
      </c>
      <c r="K1131" s="1">
        <v>92.66</v>
      </c>
      <c r="L1131" s="1">
        <v>1</v>
      </c>
      <c r="M1131" s="1" t="s">
        <v>435</v>
      </c>
      <c r="N1131" s="1" t="s">
        <v>55</v>
      </c>
      <c r="O1131" s="1">
        <f t="shared" si="192"/>
        <v>13</v>
      </c>
      <c r="P1131" s="1">
        <f t="shared" si="193"/>
        <v>3</v>
      </c>
      <c r="Q1131" s="1">
        <f t="shared" si="194"/>
        <v>2011</v>
      </c>
      <c r="R1131" s="1">
        <f t="shared" si="195"/>
        <v>1</v>
      </c>
      <c r="S1131" s="1" t="str">
        <f t="shared" si="197"/>
        <v>Slow</v>
      </c>
      <c r="T1131" s="1" t="str">
        <f t="shared" si="198"/>
        <v>Ok</v>
      </c>
      <c r="U1131" s="1" t="b">
        <f t="shared" si="199"/>
        <v>0</v>
      </c>
      <c r="V1131" s="1">
        <f t="shared" si="200"/>
        <v>0</v>
      </c>
      <c r="W1131" s="1" t="str">
        <f>VLOOKUP(K1131,Master!$G$8:$H$12,2,1)</f>
        <v>Slow</v>
      </c>
      <c r="X1131" s="1" t="str">
        <f>HLOOKUP(K1131,Master!$F$3:$J$4,2,1)</f>
        <v>Slow</v>
      </c>
      <c r="Y1131" s="1" t="s">
        <v>782</v>
      </c>
      <c r="Z1131" s="1" t="s">
        <v>832</v>
      </c>
      <c r="AA1131" s="1">
        <f>SEARCH("(",Sheet7!A1131,1)</f>
        <v>13</v>
      </c>
      <c r="AB1131" s="1">
        <f>SEARCH(")",Sheet7!A1131,1)</f>
        <v>16</v>
      </c>
      <c r="AC1131" s="1" t="str">
        <f>MID(Sheet7!A1131,SEARCH("(",Sheet7!A1131,1)+1,SEARCH(")",Sheet7!A1131,1)-SEARCH("(",Sheet7!A1131,1)-1)</f>
        <v>NZ</v>
      </c>
      <c r="AD1131" s="1">
        <f>SEARCH(" ",Sheet7!A1131,1)</f>
        <v>3</v>
      </c>
      <c r="AE1131" s="1" t="str">
        <f>LEFT(Sheet7!A1131,SEARCH(" ",Sheet7!A1131,1)-1)</f>
        <v>BB</v>
      </c>
      <c r="AF1131" s="1" t="str">
        <f>MID(Sheet7!A1131,SEARCH(" ",Sheet7!A1131,1)+1,SEARCH("(",Sheet7!A1131,1)-SEARCH(" ",Sheet7!A1131,1)-2)</f>
        <v>McCullum</v>
      </c>
      <c r="AG1131" s="1">
        <f t="shared" si="201"/>
        <v>8</v>
      </c>
      <c r="AH1131" s="1" t="str">
        <f t="shared" si="202"/>
        <v>MCCULLUM</v>
      </c>
      <c r="AI1131" s="1" t="str">
        <f t="shared" si="196"/>
        <v>BB McCullum belongs to New Zealand</v>
      </c>
    </row>
    <row r="1132" spans="1:35" x14ac:dyDescent="0.3">
      <c r="A1132" s="1">
        <v>1131</v>
      </c>
      <c r="B1132" s="2">
        <v>40620</v>
      </c>
      <c r="C1132" t="s">
        <v>260</v>
      </c>
      <c r="D1132" s="1">
        <v>111</v>
      </c>
      <c r="E1132" s="1" t="s">
        <v>432</v>
      </c>
      <c r="F1132" s="1">
        <v>186</v>
      </c>
      <c r="H1132" s="1">
        <v>128</v>
      </c>
      <c r="I1132" s="1">
        <v>12</v>
      </c>
      <c r="J1132" s="1">
        <v>2</v>
      </c>
      <c r="K1132" s="1">
        <v>86.71</v>
      </c>
      <c r="L1132" s="1">
        <v>1</v>
      </c>
      <c r="M1132" s="1" t="s">
        <v>31</v>
      </c>
      <c r="N1132" s="1" t="s">
        <v>55</v>
      </c>
      <c r="O1132" s="1">
        <f t="shared" si="192"/>
        <v>18</v>
      </c>
      <c r="P1132" s="1">
        <f t="shared" si="193"/>
        <v>3</v>
      </c>
      <c r="Q1132" s="1">
        <f t="shared" si="194"/>
        <v>2011</v>
      </c>
      <c r="R1132" s="1">
        <f t="shared" si="195"/>
        <v>6</v>
      </c>
      <c r="S1132" s="1" t="str">
        <f t="shared" si="197"/>
        <v>Slow</v>
      </c>
      <c r="T1132" s="1" t="str">
        <f t="shared" si="198"/>
        <v>Ok</v>
      </c>
      <c r="U1132" s="1" t="b">
        <f t="shared" si="199"/>
        <v>0</v>
      </c>
      <c r="V1132" s="1">
        <f t="shared" si="200"/>
        <v>0</v>
      </c>
      <c r="W1132" s="1" t="str">
        <f>VLOOKUP(K1132,Master!$G$8:$H$12,2,1)</f>
        <v>Slow</v>
      </c>
      <c r="X1132" s="1" t="str">
        <f>HLOOKUP(K1132,Master!$F$3:$J$4,2,1)</f>
        <v>Slow</v>
      </c>
      <c r="Y1132" s="1" t="s">
        <v>720</v>
      </c>
      <c r="Z1132" s="1" t="s">
        <v>835</v>
      </c>
      <c r="AA1132" s="1">
        <f>SEARCH("(",Sheet7!A1132,1)</f>
        <v>15</v>
      </c>
      <c r="AB1132" s="1">
        <f>SEARCH(")",Sheet7!A1132,1)</f>
        <v>18</v>
      </c>
      <c r="AC1132" s="1" t="str">
        <f>MID(Sheet7!A1132,SEARCH("(",Sheet7!A1132,1)+1,SEARCH(")",Sheet7!A1132,1)-SEARCH("(",Sheet7!A1132,1)-1)</f>
        <v>SL</v>
      </c>
      <c r="AD1132" s="1">
        <f>SEARCH(" ",Sheet7!A1132,1)</f>
        <v>3</v>
      </c>
      <c r="AE1132" s="1" t="str">
        <f>LEFT(Sheet7!A1132,SEARCH(" ",Sheet7!A1132,1)-1)</f>
        <v>KC</v>
      </c>
      <c r="AF1132" s="1" t="str">
        <f>MID(Sheet7!A1132,SEARCH(" ",Sheet7!A1132,1)+1,SEARCH("(",Sheet7!A1132,1)-SEARCH(" ",Sheet7!A1132,1)-2)</f>
        <v>Sangakkara</v>
      </c>
      <c r="AG1132" s="1">
        <f t="shared" si="201"/>
        <v>10</v>
      </c>
      <c r="AH1132" s="1" t="str">
        <f t="shared" si="202"/>
        <v>SANGAKKARA</v>
      </c>
      <c r="AI1132" s="1" t="str">
        <f t="shared" si="196"/>
        <v>KC Sangakkara belongs to Sri Lanka</v>
      </c>
    </row>
    <row r="1133" spans="1:35" x14ac:dyDescent="0.3">
      <c r="A1133" s="1">
        <v>1132</v>
      </c>
      <c r="B1133" s="2">
        <v>40620</v>
      </c>
      <c r="C1133" t="s">
        <v>311</v>
      </c>
      <c r="D1133" s="1">
        <v>106</v>
      </c>
      <c r="E1133" s="1" t="s">
        <v>432</v>
      </c>
      <c r="F1133" s="1">
        <v>166</v>
      </c>
      <c r="H1133" s="1">
        <v>108</v>
      </c>
      <c r="I1133" s="1">
        <v>13</v>
      </c>
      <c r="J1133" s="1">
        <v>1</v>
      </c>
      <c r="K1133" s="1">
        <v>98.14</v>
      </c>
      <c r="L1133" s="1">
        <v>1</v>
      </c>
      <c r="M1133" s="1" t="s">
        <v>25</v>
      </c>
      <c r="N1133" s="1" t="s">
        <v>57</v>
      </c>
      <c r="O1133" s="1">
        <f t="shared" si="192"/>
        <v>18</v>
      </c>
      <c r="P1133" s="1">
        <f t="shared" si="193"/>
        <v>3</v>
      </c>
      <c r="Q1133" s="1">
        <f t="shared" si="194"/>
        <v>2011</v>
      </c>
      <c r="R1133" s="1">
        <f t="shared" si="195"/>
        <v>6</v>
      </c>
      <c r="S1133" s="1" t="str">
        <f t="shared" si="197"/>
        <v>Slow</v>
      </c>
      <c r="T1133" s="1" t="str">
        <f t="shared" si="198"/>
        <v>Ok</v>
      </c>
      <c r="U1133" s="1" t="b">
        <f t="shared" si="199"/>
        <v>0</v>
      </c>
      <c r="V1133" s="1">
        <f t="shared" si="200"/>
        <v>0</v>
      </c>
      <c r="W1133" s="1" t="str">
        <f>VLOOKUP(K1133,Master!$G$8:$H$12,2,1)</f>
        <v>Slow</v>
      </c>
      <c r="X1133" s="1" t="str">
        <f>HLOOKUP(K1133,Master!$F$3:$J$4,2,1)</f>
        <v>Slow</v>
      </c>
      <c r="Y1133" s="1" t="s">
        <v>765</v>
      </c>
      <c r="Z1133" s="1" t="s">
        <v>840</v>
      </c>
      <c r="AA1133" s="1">
        <f>SEARCH("(",Sheet7!A1133,1)</f>
        <v>18</v>
      </c>
      <c r="AB1133" s="1">
        <f>SEARCH(")",Sheet7!A1133,1)</f>
        <v>23</v>
      </c>
      <c r="AC1133" s="1" t="str">
        <f>MID(Sheet7!A1133,SEARCH("(",Sheet7!A1133,1)+1,SEARCH(")",Sheet7!A1133,1)-SEARCH("(",Sheet7!A1133,1)-1)</f>
        <v>Neth</v>
      </c>
      <c r="AD1133" s="1">
        <f>SEARCH(" ",Sheet7!A1133,1)</f>
        <v>3</v>
      </c>
      <c r="AE1133" s="1" t="str">
        <f>LEFT(Sheet7!A1133,SEARCH(" ",Sheet7!A1133,1)-1)</f>
        <v>RN</v>
      </c>
      <c r="AF1133" s="1" t="str">
        <f>MID(Sheet7!A1133,SEARCH(" ",Sheet7!A1133,1)+1,SEARCH("(",Sheet7!A1133,1)-SEARCH(" ",Sheet7!A1133,1)-2)</f>
        <v>ten Doeschate</v>
      </c>
      <c r="AG1133" s="1">
        <f t="shared" si="201"/>
        <v>13</v>
      </c>
      <c r="AH1133" s="1" t="str">
        <f t="shared" si="202"/>
        <v>TEN DOESCHATE</v>
      </c>
      <c r="AI1133" s="1" t="e">
        <f t="shared" si="196"/>
        <v>#N/A</v>
      </c>
    </row>
    <row r="1134" spans="1:35" x14ac:dyDescent="0.3">
      <c r="A1134" s="1">
        <v>1133</v>
      </c>
      <c r="B1134" s="2">
        <v>40620</v>
      </c>
      <c r="C1134" t="s">
        <v>220</v>
      </c>
      <c r="D1134" s="1">
        <v>101</v>
      </c>
      <c r="E1134" s="1" t="s">
        <v>432</v>
      </c>
      <c r="F1134" s="1">
        <v>119</v>
      </c>
      <c r="H1134" s="1">
        <v>72</v>
      </c>
      <c r="I1134" s="1">
        <v>14</v>
      </c>
      <c r="J1134" s="1">
        <v>2</v>
      </c>
      <c r="K1134" s="1">
        <v>140.27000000000001</v>
      </c>
      <c r="L1134" s="1">
        <v>2</v>
      </c>
      <c r="M1134" s="1" t="s">
        <v>438</v>
      </c>
      <c r="N1134" s="1" t="s">
        <v>57</v>
      </c>
      <c r="O1134" s="1">
        <f t="shared" si="192"/>
        <v>18</v>
      </c>
      <c r="P1134" s="1">
        <f t="shared" si="193"/>
        <v>3</v>
      </c>
      <c r="Q1134" s="1">
        <f t="shared" si="194"/>
        <v>2011</v>
      </c>
      <c r="R1134" s="1">
        <f t="shared" si="195"/>
        <v>6</v>
      </c>
      <c r="S1134" s="1" t="str">
        <f t="shared" si="197"/>
        <v>Ok</v>
      </c>
      <c r="T1134" s="1" t="str">
        <f t="shared" si="198"/>
        <v>Ok</v>
      </c>
      <c r="U1134" s="1" t="b">
        <f t="shared" si="199"/>
        <v>0</v>
      </c>
      <c r="V1134" s="1">
        <f t="shared" si="200"/>
        <v>0</v>
      </c>
      <c r="W1134" s="1" t="str">
        <f>VLOOKUP(K1134,Master!$G$8:$H$12,2,1)</f>
        <v>Ok</v>
      </c>
      <c r="X1134" s="1" t="str">
        <f>HLOOKUP(K1134,Master!$F$3:$J$4,2,1)</f>
        <v>Ok</v>
      </c>
      <c r="Y1134" s="1" t="s">
        <v>818</v>
      </c>
      <c r="Z1134" s="1" t="s">
        <v>844</v>
      </c>
      <c r="AA1134" s="1">
        <f>SEARCH("(",Sheet7!A1134,1)</f>
        <v>13</v>
      </c>
      <c r="AB1134" s="1">
        <f>SEARCH(")",Sheet7!A1134,1)</f>
        <v>17</v>
      </c>
      <c r="AC1134" s="1" t="str">
        <f>MID(Sheet7!A1134,SEARCH("(",Sheet7!A1134,1)+1,SEARCH(")",Sheet7!A1134,1)-SEARCH("(",Sheet7!A1134,1)-1)</f>
        <v>Ire</v>
      </c>
      <c r="AD1134" s="1">
        <f>SEARCH(" ",Sheet7!A1134,1)</f>
        <v>3</v>
      </c>
      <c r="AE1134" s="1" t="str">
        <f>LEFT(Sheet7!A1134,SEARCH(" ",Sheet7!A1134,1)-1)</f>
        <v>PR</v>
      </c>
      <c r="AF1134" s="1" t="str">
        <f>MID(Sheet7!A1134,SEARCH(" ",Sheet7!A1134,1)+1,SEARCH("(",Sheet7!A1134,1)-SEARCH(" ",Sheet7!A1134,1)-2)</f>
        <v>Stirling</v>
      </c>
      <c r="AG1134" s="1">
        <f t="shared" si="201"/>
        <v>8</v>
      </c>
      <c r="AH1134" s="1" t="str">
        <f t="shared" si="202"/>
        <v>STIRLING</v>
      </c>
      <c r="AI1134" s="1" t="e">
        <f t="shared" si="196"/>
        <v>#N/A</v>
      </c>
    </row>
    <row r="1135" spans="1:35" x14ac:dyDescent="0.3">
      <c r="A1135" s="1">
        <v>1134</v>
      </c>
      <c r="B1135" s="2">
        <v>40622</v>
      </c>
      <c r="C1135" t="s">
        <v>256</v>
      </c>
      <c r="D1135" s="1">
        <v>113</v>
      </c>
      <c r="E1135" s="1" t="s">
        <v>432</v>
      </c>
      <c r="F1135" s="1">
        <v>163</v>
      </c>
      <c r="H1135" s="1">
        <v>123</v>
      </c>
      <c r="I1135" s="1">
        <v>10</v>
      </c>
      <c r="J1135" s="1">
        <v>2</v>
      </c>
      <c r="K1135" s="1">
        <v>91.86</v>
      </c>
      <c r="L1135" s="1">
        <v>1</v>
      </c>
      <c r="M1135" s="1" t="s">
        <v>11</v>
      </c>
      <c r="N1135" s="1" t="s">
        <v>10</v>
      </c>
      <c r="O1135" s="1">
        <f t="shared" si="192"/>
        <v>20</v>
      </c>
      <c r="P1135" s="1">
        <f t="shared" si="193"/>
        <v>3</v>
      </c>
      <c r="Q1135" s="1">
        <f t="shared" si="194"/>
        <v>2011</v>
      </c>
      <c r="R1135" s="1">
        <f t="shared" si="195"/>
        <v>1</v>
      </c>
      <c r="S1135" s="1" t="str">
        <f t="shared" si="197"/>
        <v>Slow</v>
      </c>
      <c r="T1135" s="1" t="str">
        <f t="shared" si="198"/>
        <v>Ok</v>
      </c>
      <c r="U1135" s="1" t="b">
        <f t="shared" si="199"/>
        <v>0</v>
      </c>
      <c r="V1135" s="1">
        <f t="shared" si="200"/>
        <v>0</v>
      </c>
      <c r="W1135" s="1" t="str">
        <f>VLOOKUP(K1135,Master!$G$8:$H$12,2,1)</f>
        <v>Slow</v>
      </c>
      <c r="X1135" s="1" t="str">
        <f>HLOOKUP(K1135,Master!$F$3:$J$4,2,1)</f>
        <v>Slow</v>
      </c>
      <c r="Y1135" s="1" t="s">
        <v>722</v>
      </c>
      <c r="Z1135" s="1" t="s">
        <v>4</v>
      </c>
      <c r="AA1135" s="1">
        <f>SEARCH("(",Sheet7!A1135,1)</f>
        <v>14</v>
      </c>
      <c r="AB1135" s="1">
        <f>SEARCH(")",Sheet7!A1135,1)</f>
        <v>20</v>
      </c>
      <c r="AC1135" s="1" t="str">
        <f>MID(Sheet7!A1135,SEARCH("(",Sheet7!A1135,1)+1,SEARCH(")",Sheet7!A1135,1)-SEARCH("(",Sheet7!A1135,1)-1)</f>
        <v>India</v>
      </c>
      <c r="AD1135" s="1">
        <f>SEARCH(" ",Sheet7!A1135,1)</f>
        <v>7</v>
      </c>
      <c r="AE1135" s="1" t="str">
        <f>LEFT(Sheet7!A1135,SEARCH(" ",Sheet7!A1135,1)-1)</f>
        <v>Yuvraj</v>
      </c>
      <c r="AF1135" s="1" t="str">
        <f>MID(Sheet7!A1135,SEARCH(" ",Sheet7!A1135,1)+1,SEARCH("(",Sheet7!A1135,1)-SEARCH(" ",Sheet7!A1135,1)-2)</f>
        <v>Singh</v>
      </c>
      <c r="AG1135" s="1">
        <f t="shared" si="201"/>
        <v>5</v>
      </c>
      <c r="AH1135" s="1" t="str">
        <f t="shared" si="202"/>
        <v>SINGH</v>
      </c>
      <c r="AI1135" s="1" t="e">
        <f t="shared" si="196"/>
        <v>#N/A</v>
      </c>
    </row>
    <row r="1136" spans="1:35" x14ac:dyDescent="0.3">
      <c r="A1136" s="1">
        <v>1135</v>
      </c>
      <c r="B1136" s="2">
        <v>40626</v>
      </c>
      <c r="C1136" t="s">
        <v>225</v>
      </c>
      <c r="D1136" s="1">
        <v>104</v>
      </c>
      <c r="E1136" s="1" t="s">
        <v>432</v>
      </c>
      <c r="F1136" s="1">
        <v>172</v>
      </c>
      <c r="H1136" s="1">
        <v>118</v>
      </c>
      <c r="I1136" s="1">
        <v>7</v>
      </c>
      <c r="J1136" s="1">
        <v>1</v>
      </c>
      <c r="K1136" s="1">
        <v>88.13</v>
      </c>
      <c r="L1136" s="1">
        <v>1</v>
      </c>
      <c r="M1136" s="1" t="s">
        <v>4</v>
      </c>
      <c r="N1136" s="1" t="s">
        <v>241</v>
      </c>
      <c r="O1136" s="1">
        <f t="shared" si="192"/>
        <v>24</v>
      </c>
      <c r="P1136" s="1">
        <f t="shared" si="193"/>
        <v>3</v>
      </c>
      <c r="Q1136" s="1">
        <f t="shared" si="194"/>
        <v>2011</v>
      </c>
      <c r="R1136" s="1">
        <f t="shared" si="195"/>
        <v>5</v>
      </c>
      <c r="S1136" s="1" t="str">
        <f t="shared" si="197"/>
        <v>Slow</v>
      </c>
      <c r="T1136" s="1" t="str">
        <f t="shared" si="198"/>
        <v>Ok</v>
      </c>
      <c r="U1136" s="1" t="b">
        <f t="shared" si="199"/>
        <v>0</v>
      </c>
      <c r="V1136" s="1">
        <f t="shared" si="200"/>
        <v>0</v>
      </c>
      <c r="W1136" s="1" t="str">
        <f>VLOOKUP(K1136,Master!$G$8:$H$12,2,1)</f>
        <v>Slow</v>
      </c>
      <c r="X1136" s="1" t="str">
        <f>HLOOKUP(K1136,Master!$F$3:$J$4,2,1)</f>
        <v>Slow</v>
      </c>
      <c r="Y1136" s="1" t="s">
        <v>650</v>
      </c>
      <c r="Z1136" s="1" t="s">
        <v>834</v>
      </c>
      <c r="AA1136" s="1">
        <f>SEARCH("(",Sheet7!A1136,1)</f>
        <v>12</v>
      </c>
      <c r="AB1136" s="1">
        <f>SEARCH(")",Sheet7!A1136,1)</f>
        <v>16</v>
      </c>
      <c r="AC1136" s="1" t="str">
        <f>MID(Sheet7!A1136,SEARCH("(",Sheet7!A1136,1)+1,SEARCH(")",Sheet7!A1136,1)-SEARCH("(",Sheet7!A1136,1)-1)</f>
        <v>Aus</v>
      </c>
      <c r="AD1136" s="1">
        <f>SEARCH(" ",Sheet7!A1136,1)</f>
        <v>3</v>
      </c>
      <c r="AE1136" s="1" t="str">
        <f>LEFT(Sheet7!A1136,SEARCH(" ",Sheet7!A1136,1)-1)</f>
        <v>RT</v>
      </c>
      <c r="AF1136" s="1" t="str">
        <f>MID(Sheet7!A1136,SEARCH(" ",Sheet7!A1136,1)+1,SEARCH("(",Sheet7!A1136,1)-SEARCH(" ",Sheet7!A1136,1)-2)</f>
        <v>Ponting</v>
      </c>
      <c r="AG1136" s="1">
        <f t="shared" si="201"/>
        <v>7</v>
      </c>
      <c r="AH1136" s="1" t="str">
        <f t="shared" si="202"/>
        <v>PONTING</v>
      </c>
      <c r="AI1136" s="1" t="str">
        <f t="shared" si="196"/>
        <v>RT Ponting belongs to Australia</v>
      </c>
    </row>
    <row r="1137" spans="1:35" x14ac:dyDescent="0.3">
      <c r="A1137" s="1">
        <v>1136</v>
      </c>
      <c r="B1137" s="2">
        <v>40628</v>
      </c>
      <c r="C1137" t="s">
        <v>89</v>
      </c>
      <c r="D1137" s="1">
        <v>108</v>
      </c>
      <c r="E1137" s="1" t="s">
        <v>430</v>
      </c>
      <c r="F1137" s="1">
        <v>175</v>
      </c>
      <c r="H1137" s="1">
        <v>115</v>
      </c>
      <c r="I1137" s="1">
        <v>10</v>
      </c>
      <c r="J1137" s="1">
        <v>2</v>
      </c>
      <c r="K1137" s="1">
        <v>93.91</v>
      </c>
      <c r="L1137" s="1">
        <v>2</v>
      </c>
      <c r="M1137" s="1" t="s">
        <v>34</v>
      </c>
      <c r="N1137" s="1" t="s">
        <v>59</v>
      </c>
      <c r="O1137" s="1">
        <f t="shared" si="192"/>
        <v>26</v>
      </c>
      <c r="P1137" s="1">
        <f t="shared" si="193"/>
        <v>3</v>
      </c>
      <c r="Q1137" s="1">
        <f t="shared" si="194"/>
        <v>2011</v>
      </c>
      <c r="R1137" s="1">
        <f t="shared" si="195"/>
        <v>7</v>
      </c>
      <c r="S1137" s="1" t="str">
        <f t="shared" si="197"/>
        <v>Slow</v>
      </c>
      <c r="T1137" s="1" t="str">
        <f t="shared" si="198"/>
        <v>Ok</v>
      </c>
      <c r="U1137" s="1" t="b">
        <f t="shared" si="199"/>
        <v>0</v>
      </c>
      <c r="V1137" s="1">
        <f t="shared" si="200"/>
        <v>0</v>
      </c>
      <c r="W1137" s="1" t="str">
        <f>VLOOKUP(K1137,Master!$G$8:$H$12,2,1)</f>
        <v>Slow</v>
      </c>
      <c r="X1137" s="1" t="str">
        <f>HLOOKUP(K1137,Master!$F$3:$J$4,2,1)</f>
        <v>Slow</v>
      </c>
      <c r="Y1137" s="1" t="s">
        <v>747</v>
      </c>
      <c r="Z1137" s="1" t="s">
        <v>835</v>
      </c>
      <c r="AA1137" s="1">
        <f>SEARCH("(",Sheet7!A1137,1)</f>
        <v>12</v>
      </c>
      <c r="AB1137" s="1">
        <f>SEARCH(")",Sheet7!A1137,1)</f>
        <v>15</v>
      </c>
      <c r="AC1137" s="1" t="str">
        <f>MID(Sheet7!A1137,SEARCH("(",Sheet7!A1137,1)+1,SEARCH(")",Sheet7!A1137,1)-SEARCH("(",Sheet7!A1137,1)-1)</f>
        <v>SL</v>
      </c>
      <c r="AD1137" s="1">
        <f>SEARCH(" ",Sheet7!A1137,1)</f>
        <v>3</v>
      </c>
      <c r="AE1137" s="1" t="str">
        <f>LEFT(Sheet7!A1137,SEARCH(" ",Sheet7!A1137,1)-1)</f>
        <v>TM</v>
      </c>
      <c r="AF1137" s="1" t="str">
        <f>MID(Sheet7!A1137,SEARCH(" ",Sheet7!A1137,1)+1,SEARCH("(",Sheet7!A1137,1)-SEARCH(" ",Sheet7!A1137,1)-2)</f>
        <v>Dilshan</v>
      </c>
      <c r="AG1137" s="1">
        <f t="shared" si="201"/>
        <v>7</v>
      </c>
      <c r="AH1137" s="1" t="str">
        <f t="shared" si="202"/>
        <v>DILSHAN</v>
      </c>
      <c r="AI1137" s="1" t="str">
        <f t="shared" si="196"/>
        <v>TM Dilshan belongs to Sri Lanka</v>
      </c>
    </row>
    <row r="1138" spans="1:35" x14ac:dyDescent="0.3">
      <c r="A1138" s="1">
        <v>1137</v>
      </c>
      <c r="B1138" s="2">
        <v>40628</v>
      </c>
      <c r="C1138" t="s">
        <v>268</v>
      </c>
      <c r="D1138" s="1">
        <v>102</v>
      </c>
      <c r="E1138" s="1" t="s">
        <v>430</v>
      </c>
      <c r="F1138" s="1">
        <v>175</v>
      </c>
      <c r="H1138" s="1">
        <v>122</v>
      </c>
      <c r="I1138" s="1">
        <v>12</v>
      </c>
      <c r="J1138" s="1">
        <v>1</v>
      </c>
      <c r="K1138" s="1">
        <v>83.6</v>
      </c>
      <c r="L1138" s="1">
        <v>2</v>
      </c>
      <c r="M1138" s="1" t="s">
        <v>34</v>
      </c>
      <c r="N1138" s="1" t="s">
        <v>59</v>
      </c>
      <c r="O1138" s="1">
        <f t="shared" si="192"/>
        <v>26</v>
      </c>
      <c r="P1138" s="1">
        <f t="shared" si="193"/>
        <v>3</v>
      </c>
      <c r="Q1138" s="1">
        <f t="shared" si="194"/>
        <v>2011</v>
      </c>
      <c r="R1138" s="1">
        <f t="shared" si="195"/>
        <v>7</v>
      </c>
      <c r="S1138" s="1" t="str">
        <f t="shared" si="197"/>
        <v>Slow</v>
      </c>
      <c r="T1138" s="1" t="str">
        <f t="shared" si="198"/>
        <v>Ok</v>
      </c>
      <c r="U1138" s="1" t="b">
        <f t="shared" si="199"/>
        <v>0</v>
      </c>
      <c r="V1138" s="1">
        <f t="shared" si="200"/>
        <v>0</v>
      </c>
      <c r="W1138" s="1" t="str">
        <f>VLOOKUP(K1138,Master!$G$8:$H$12,2,1)</f>
        <v>Slow</v>
      </c>
      <c r="X1138" s="1" t="str">
        <f>HLOOKUP(K1138,Master!$F$3:$J$4,2,1)</f>
        <v>Slow</v>
      </c>
      <c r="Y1138" s="1" t="s">
        <v>740</v>
      </c>
      <c r="Z1138" s="1" t="s">
        <v>835</v>
      </c>
      <c r="AA1138" s="1">
        <f>SEARCH("(",Sheet7!A1138,1)</f>
        <v>13</v>
      </c>
      <c r="AB1138" s="1">
        <f>SEARCH(")",Sheet7!A1138,1)</f>
        <v>16</v>
      </c>
      <c r="AC1138" s="1" t="str">
        <f>MID(Sheet7!A1138,SEARCH("(",Sheet7!A1138,1)+1,SEARCH(")",Sheet7!A1138,1)-SEARCH("(",Sheet7!A1138,1)-1)</f>
        <v>SL</v>
      </c>
      <c r="AD1138" s="1">
        <f>SEARCH(" ",Sheet7!A1138,1)</f>
        <v>3</v>
      </c>
      <c r="AE1138" s="1" t="str">
        <f>LEFT(Sheet7!A1138,SEARCH(" ",Sheet7!A1138,1)-1)</f>
        <v>WU</v>
      </c>
      <c r="AF1138" s="1" t="str">
        <f>MID(Sheet7!A1138,SEARCH(" ",Sheet7!A1138,1)+1,SEARCH("(",Sheet7!A1138,1)-SEARCH(" ",Sheet7!A1138,1)-2)</f>
        <v>Tharanga</v>
      </c>
      <c r="AG1138" s="1">
        <f t="shared" si="201"/>
        <v>8</v>
      </c>
      <c r="AH1138" s="1" t="str">
        <f t="shared" si="202"/>
        <v>THARANGA</v>
      </c>
      <c r="AI1138" s="1" t="str">
        <f t="shared" si="196"/>
        <v>WU Tharanga belongs to Sri Lanka</v>
      </c>
    </row>
    <row r="1139" spans="1:35" x14ac:dyDescent="0.3">
      <c r="A1139" s="1">
        <v>1138</v>
      </c>
      <c r="B1139" s="2">
        <v>40635</v>
      </c>
      <c r="C1139" t="s">
        <v>244</v>
      </c>
      <c r="D1139" s="1">
        <v>103</v>
      </c>
      <c r="E1139" s="1" t="s">
        <v>430</v>
      </c>
      <c r="F1139" s="1">
        <v>159</v>
      </c>
      <c r="H1139" s="1">
        <v>88</v>
      </c>
      <c r="I1139" s="1">
        <v>13</v>
      </c>
      <c r="J1139" s="1">
        <v>0</v>
      </c>
      <c r="K1139" s="1">
        <v>117.04</v>
      </c>
      <c r="L1139" s="1">
        <v>1</v>
      </c>
      <c r="M1139" s="1" t="s">
        <v>4</v>
      </c>
      <c r="N1139" s="1" t="s">
        <v>55</v>
      </c>
      <c r="O1139" s="1">
        <f t="shared" si="192"/>
        <v>2</v>
      </c>
      <c r="P1139" s="1">
        <f t="shared" si="193"/>
        <v>4</v>
      </c>
      <c r="Q1139" s="1">
        <f t="shared" si="194"/>
        <v>2011</v>
      </c>
      <c r="R1139" s="1">
        <f t="shared" si="195"/>
        <v>7</v>
      </c>
      <c r="S1139" s="1" t="str">
        <f t="shared" si="197"/>
        <v>Ok</v>
      </c>
      <c r="T1139" s="1" t="str">
        <f t="shared" si="198"/>
        <v>Ok</v>
      </c>
      <c r="U1139" s="1" t="b">
        <f t="shared" si="199"/>
        <v>0</v>
      </c>
      <c r="V1139" s="1">
        <f t="shared" si="200"/>
        <v>0</v>
      </c>
      <c r="W1139" s="1" t="str">
        <f>VLOOKUP(K1139,Master!$G$8:$H$12,2,1)</f>
        <v>Ok</v>
      </c>
      <c r="X1139" s="1" t="str">
        <f>HLOOKUP(K1139,Master!$F$3:$J$4,2,1)</f>
        <v>Ok</v>
      </c>
      <c r="Y1139" s="1" t="s">
        <v>680</v>
      </c>
      <c r="Z1139" s="1" t="s">
        <v>835</v>
      </c>
      <c r="AA1139" s="1">
        <f>SEARCH("(",Sheet7!A1139,1)</f>
        <v>18</v>
      </c>
      <c r="AB1139" s="1">
        <f>SEARCH(")",Sheet7!A1139,1)</f>
        <v>21</v>
      </c>
      <c r="AC1139" s="1" t="str">
        <f>MID(Sheet7!A1139,SEARCH("(",Sheet7!A1139,1)+1,SEARCH(")",Sheet7!A1139,1)-SEARCH("(",Sheet7!A1139,1)-1)</f>
        <v>SL</v>
      </c>
      <c r="AD1139" s="1">
        <f>SEARCH(" ",Sheet7!A1139,1)</f>
        <v>5</v>
      </c>
      <c r="AE1139" s="1" t="str">
        <f>LEFT(Sheet7!A1139,SEARCH(" ",Sheet7!A1139,1)-1)</f>
        <v>DPMD</v>
      </c>
      <c r="AF1139" s="1" t="str">
        <f>MID(Sheet7!A1139,SEARCH(" ",Sheet7!A1139,1)+1,SEARCH("(",Sheet7!A1139,1)-SEARCH(" ",Sheet7!A1139,1)-2)</f>
        <v>Jayawardene</v>
      </c>
      <c r="AG1139" s="1">
        <f t="shared" si="201"/>
        <v>11</v>
      </c>
      <c r="AH1139" s="1" t="str">
        <f t="shared" si="202"/>
        <v>JAYAWARDENE</v>
      </c>
      <c r="AI1139" s="1" t="str">
        <f t="shared" si="196"/>
        <v>DPMD Jayawardene belongs to Sri Lanka</v>
      </c>
    </row>
    <row r="1140" spans="1:35" x14ac:dyDescent="0.3">
      <c r="A1140" s="1">
        <v>1139</v>
      </c>
      <c r="B1140" s="2">
        <v>40642</v>
      </c>
      <c r="C1140" t="s">
        <v>79</v>
      </c>
      <c r="D1140" s="1">
        <v>101</v>
      </c>
      <c r="E1140" s="1" t="s">
        <v>432</v>
      </c>
      <c r="F1140" s="1">
        <v>168</v>
      </c>
      <c r="H1140" s="1">
        <v>111</v>
      </c>
      <c r="I1140" s="1">
        <v>6</v>
      </c>
      <c r="J1140" s="1">
        <v>2</v>
      </c>
      <c r="K1140" s="1">
        <v>90.99</v>
      </c>
      <c r="L1140" s="1">
        <v>1</v>
      </c>
      <c r="M1140" s="1" t="s">
        <v>47</v>
      </c>
      <c r="N1140" s="1" t="s">
        <v>19</v>
      </c>
      <c r="O1140" s="1">
        <f t="shared" si="192"/>
        <v>9</v>
      </c>
      <c r="P1140" s="1">
        <f t="shared" si="193"/>
        <v>4</v>
      </c>
      <c r="Q1140" s="1">
        <f t="shared" si="194"/>
        <v>2011</v>
      </c>
      <c r="R1140" s="1">
        <f t="shared" si="195"/>
        <v>7</v>
      </c>
      <c r="S1140" s="1" t="str">
        <f t="shared" si="197"/>
        <v>Slow</v>
      </c>
      <c r="T1140" s="1" t="str">
        <f t="shared" si="198"/>
        <v>Ok</v>
      </c>
      <c r="U1140" s="1" t="b">
        <f t="shared" si="199"/>
        <v>0</v>
      </c>
      <c r="V1140" s="1">
        <f t="shared" si="200"/>
        <v>0</v>
      </c>
      <c r="W1140" s="1" t="str">
        <f>VLOOKUP(K1140,Master!$G$8:$H$12,2,1)</f>
        <v>Slow</v>
      </c>
      <c r="X1140" s="1" t="str">
        <f>HLOOKUP(K1140,Master!$F$3:$J$4,2,1)</f>
        <v>Slow</v>
      </c>
      <c r="Y1140" s="1" t="s">
        <v>729</v>
      </c>
      <c r="Z1140" s="1" t="s">
        <v>834</v>
      </c>
      <c r="AA1140" s="1">
        <f>SEARCH("(",Sheet7!A1140,1)</f>
        <v>11</v>
      </c>
      <c r="AB1140" s="1">
        <f>SEARCH(")",Sheet7!A1140,1)</f>
        <v>15</v>
      </c>
      <c r="AC1140" s="1" t="str">
        <f>MID(Sheet7!A1140,SEARCH("(",Sheet7!A1140,1)+1,SEARCH(")",Sheet7!A1140,1)-SEARCH("(",Sheet7!A1140,1)-1)</f>
        <v>Aus</v>
      </c>
      <c r="AD1140" s="1">
        <f>SEARCH(" ",Sheet7!A1140,1)</f>
        <v>3</v>
      </c>
      <c r="AE1140" s="1" t="str">
        <f>LEFT(Sheet7!A1140,SEARCH(" ",Sheet7!A1140,1)-1)</f>
        <v>MJ</v>
      </c>
      <c r="AF1140" s="1" t="str">
        <f>MID(Sheet7!A1140,SEARCH(" ",Sheet7!A1140,1)+1,SEARCH("(",Sheet7!A1140,1)-SEARCH(" ",Sheet7!A1140,1)-2)</f>
        <v>Clarke</v>
      </c>
      <c r="AG1140" s="1">
        <f t="shared" si="201"/>
        <v>6</v>
      </c>
      <c r="AH1140" s="1" t="str">
        <f t="shared" si="202"/>
        <v>CLARKE</v>
      </c>
      <c r="AI1140" s="1" t="str">
        <f t="shared" si="196"/>
        <v>MJ Clarke belongs to Australia</v>
      </c>
    </row>
    <row r="1141" spans="1:35" x14ac:dyDescent="0.3">
      <c r="A1141" s="1">
        <v>1140</v>
      </c>
      <c r="B1141" s="2">
        <v>40644</v>
      </c>
      <c r="C1141" t="s">
        <v>113</v>
      </c>
      <c r="D1141" s="1">
        <v>185</v>
      </c>
      <c r="E1141" s="1" t="s">
        <v>430</v>
      </c>
      <c r="F1141" s="1">
        <v>113</v>
      </c>
      <c r="H1141" s="1">
        <v>96</v>
      </c>
      <c r="I1141" s="1">
        <v>15</v>
      </c>
      <c r="J1141" s="1">
        <v>15</v>
      </c>
      <c r="K1141" s="1">
        <v>192.71</v>
      </c>
      <c r="L1141" s="1">
        <v>2</v>
      </c>
      <c r="M1141" s="2" t="s">
        <v>47</v>
      </c>
      <c r="N1141" s="1" t="s">
        <v>19</v>
      </c>
      <c r="O1141" s="1">
        <f t="shared" si="192"/>
        <v>11</v>
      </c>
      <c r="P1141" s="1">
        <f t="shared" si="193"/>
        <v>4</v>
      </c>
      <c r="Q1141" s="1">
        <f t="shared" si="194"/>
        <v>2011</v>
      </c>
      <c r="R1141" s="1">
        <f t="shared" si="195"/>
        <v>2</v>
      </c>
      <c r="S1141" s="1" t="str">
        <f t="shared" si="197"/>
        <v>Great</v>
      </c>
      <c r="T1141" s="1" t="str">
        <f t="shared" si="198"/>
        <v>Phenominal</v>
      </c>
      <c r="U1141" s="1" t="b">
        <f t="shared" si="199"/>
        <v>1</v>
      </c>
      <c r="V1141" s="1">
        <f t="shared" si="200"/>
        <v>3</v>
      </c>
      <c r="W1141" s="1" t="str">
        <f>VLOOKUP(K1141,Master!$G$8:$H$12,2,1)</f>
        <v>Great</v>
      </c>
      <c r="X1141" s="1" t="str">
        <f>HLOOKUP(K1141,Master!$F$3:$J$4,2,1)</f>
        <v>Great</v>
      </c>
      <c r="Y1141" s="1" t="s">
        <v>781</v>
      </c>
      <c r="Z1141" s="1" t="s">
        <v>834</v>
      </c>
      <c r="AA1141" s="1">
        <f>SEARCH("(",Sheet7!A1141,1)</f>
        <v>11</v>
      </c>
      <c r="AB1141" s="1">
        <f>SEARCH(")",Sheet7!A1141,1)</f>
        <v>15</v>
      </c>
      <c r="AC1141" s="1" t="str">
        <f>MID(Sheet7!A1141,SEARCH("(",Sheet7!A1141,1)+1,SEARCH(")",Sheet7!A1141,1)-SEARCH("(",Sheet7!A1141,1)-1)</f>
        <v>Aus</v>
      </c>
      <c r="AD1141" s="1">
        <f>SEARCH(" ",Sheet7!A1141,1)</f>
        <v>3</v>
      </c>
      <c r="AE1141" s="1" t="str">
        <f>LEFT(Sheet7!A1141,SEARCH(" ",Sheet7!A1141,1)-1)</f>
        <v>SR</v>
      </c>
      <c r="AF1141" s="1" t="str">
        <f>MID(Sheet7!A1141,SEARCH(" ",Sheet7!A1141,1)+1,SEARCH("(",Sheet7!A1141,1)-SEARCH(" ",Sheet7!A1141,1)-2)</f>
        <v>Watson</v>
      </c>
      <c r="AG1141" s="1">
        <f t="shared" si="201"/>
        <v>6</v>
      </c>
      <c r="AH1141" s="1" t="str">
        <f t="shared" si="202"/>
        <v>WATSON</v>
      </c>
      <c r="AI1141" s="1" t="str">
        <f t="shared" si="196"/>
        <v>SR Watson belongs to Australia</v>
      </c>
    </row>
    <row r="1142" spans="1:35" x14ac:dyDescent="0.3">
      <c r="A1142" s="1">
        <v>1141</v>
      </c>
      <c r="B1142" s="2">
        <v>40646</v>
      </c>
      <c r="C1142" t="s">
        <v>100</v>
      </c>
      <c r="D1142" s="1">
        <v>108</v>
      </c>
      <c r="E1142" s="1" t="s">
        <v>432</v>
      </c>
      <c r="F1142" s="1">
        <v>131</v>
      </c>
      <c r="H1142" s="1">
        <v>91</v>
      </c>
      <c r="I1142" s="1">
        <v>9</v>
      </c>
      <c r="J1142" s="1">
        <v>2</v>
      </c>
      <c r="K1142" s="1">
        <v>118.68</v>
      </c>
      <c r="L1142" s="1">
        <v>1</v>
      </c>
      <c r="M1142" s="1" t="s">
        <v>47</v>
      </c>
      <c r="N1142" s="1" t="s">
        <v>19</v>
      </c>
      <c r="O1142" s="1">
        <f t="shared" si="192"/>
        <v>13</v>
      </c>
      <c r="P1142" s="1">
        <f t="shared" si="193"/>
        <v>4</v>
      </c>
      <c r="Q1142" s="1">
        <f t="shared" si="194"/>
        <v>2011</v>
      </c>
      <c r="R1142" s="1">
        <f t="shared" si="195"/>
        <v>4</v>
      </c>
      <c r="S1142" s="1" t="str">
        <f t="shared" si="197"/>
        <v>Ok</v>
      </c>
      <c r="T1142" s="1" t="str">
        <f t="shared" si="198"/>
        <v>Ok</v>
      </c>
      <c r="U1142" s="1" t="b">
        <f t="shared" si="199"/>
        <v>0</v>
      </c>
      <c r="V1142" s="1">
        <f t="shared" si="200"/>
        <v>0</v>
      </c>
      <c r="W1142" s="1" t="str">
        <f>VLOOKUP(K1142,Master!$G$8:$H$12,2,1)</f>
        <v>Ok</v>
      </c>
      <c r="X1142" s="1" t="str">
        <f>HLOOKUP(K1142,Master!$F$3:$J$4,2,1)</f>
        <v>Ok</v>
      </c>
      <c r="Y1142" s="1" t="s">
        <v>750</v>
      </c>
      <c r="Z1142" s="1" t="s">
        <v>834</v>
      </c>
      <c r="AA1142" s="1">
        <f>SEARCH("(",Sheet7!A1142,1)</f>
        <v>12</v>
      </c>
      <c r="AB1142" s="1">
        <f>SEARCH(")",Sheet7!A1142,1)</f>
        <v>16</v>
      </c>
      <c r="AC1142" s="1" t="str">
        <f>MID(Sheet7!A1142,SEARCH("(",Sheet7!A1142,1)+1,SEARCH(")",Sheet7!A1142,1)-SEARCH("(",Sheet7!A1142,1)-1)</f>
        <v>Aus</v>
      </c>
      <c r="AD1142" s="1">
        <f>SEARCH(" ",Sheet7!A1142,1)</f>
        <v>4</v>
      </c>
      <c r="AE1142" s="1" t="str">
        <f>LEFT(Sheet7!A1142,SEARCH(" ",Sheet7!A1142,1)-1)</f>
        <v>MEK</v>
      </c>
      <c r="AF1142" s="1" t="str">
        <f>MID(Sheet7!A1142,SEARCH(" ",Sheet7!A1142,1)+1,SEARCH("(",Sheet7!A1142,1)-SEARCH(" ",Sheet7!A1142,1)-2)</f>
        <v>Hussey</v>
      </c>
      <c r="AG1142" s="1">
        <f t="shared" si="201"/>
        <v>6</v>
      </c>
      <c r="AH1142" s="1" t="str">
        <f t="shared" si="202"/>
        <v>HUSSEY</v>
      </c>
      <c r="AI1142" s="1" t="str">
        <f t="shared" si="196"/>
        <v>MEK Hussey belongs to Australia</v>
      </c>
    </row>
    <row r="1143" spans="1:35" x14ac:dyDescent="0.3">
      <c r="A1143" s="1">
        <v>1142</v>
      </c>
      <c r="B1143" s="2">
        <v>40658</v>
      </c>
      <c r="C1143" t="s">
        <v>335</v>
      </c>
      <c r="D1143" s="1">
        <v>102</v>
      </c>
      <c r="E1143" s="1" t="s">
        <v>432</v>
      </c>
      <c r="F1143" s="1">
        <v>188</v>
      </c>
      <c r="H1143" s="1">
        <v>148</v>
      </c>
      <c r="I1143" s="1">
        <v>7</v>
      </c>
      <c r="J1143" s="1">
        <v>1</v>
      </c>
      <c r="K1143" s="1">
        <v>68.91</v>
      </c>
      <c r="L1143" s="1">
        <v>2</v>
      </c>
      <c r="M1143" s="1" t="s">
        <v>11</v>
      </c>
      <c r="N1143" s="1" t="s">
        <v>272</v>
      </c>
      <c r="O1143" s="1">
        <f t="shared" si="192"/>
        <v>25</v>
      </c>
      <c r="P1143" s="1">
        <f t="shared" si="193"/>
        <v>4</v>
      </c>
      <c r="Q1143" s="1">
        <f t="shared" si="194"/>
        <v>2011</v>
      </c>
      <c r="R1143" s="1">
        <f t="shared" si="195"/>
        <v>2</v>
      </c>
      <c r="S1143" s="1" t="str">
        <f t="shared" si="197"/>
        <v>Slow</v>
      </c>
      <c r="T1143" s="1" t="str">
        <f t="shared" si="198"/>
        <v>Ok</v>
      </c>
      <c r="U1143" s="1" t="b">
        <f t="shared" si="199"/>
        <v>0</v>
      </c>
      <c r="V1143" s="1">
        <f t="shared" si="200"/>
        <v>0</v>
      </c>
      <c r="W1143" s="1" t="str">
        <f>VLOOKUP(K1143,Master!$G$8:$H$12,2,1)</f>
        <v>Slow</v>
      </c>
      <c r="X1143" s="1" t="str">
        <f>HLOOKUP(K1143,Master!$F$3:$J$4,2,1)</f>
        <v>Slow</v>
      </c>
      <c r="Y1143" s="1" t="s">
        <v>824</v>
      </c>
      <c r="Z1143" s="1" t="s">
        <v>833</v>
      </c>
      <c r="AA1143" s="1">
        <f>SEARCH("(",Sheet7!A1143,1)</f>
        <v>15</v>
      </c>
      <c r="AB1143" s="1">
        <f>SEARCH(")",Sheet7!A1143,1)</f>
        <v>19</v>
      </c>
      <c r="AC1143" s="1" t="str">
        <f>MID(Sheet7!A1143,SEARCH("(",Sheet7!A1143,1)+1,SEARCH(")",Sheet7!A1143,1)-SEARCH("(",Sheet7!A1143,1)-1)</f>
        <v>Pak</v>
      </c>
      <c r="AD1143" s="1">
        <f>SEARCH(" ",Sheet7!A1143,1)</f>
        <v>6</v>
      </c>
      <c r="AE1143" s="1" t="str">
        <f>LEFT(Sheet7!A1143,SEARCH(" ",Sheet7!A1143,1)-1)</f>
        <v>Ahmed</v>
      </c>
      <c r="AF1143" s="1" t="str">
        <f>MID(Sheet7!A1143,SEARCH(" ",Sheet7!A1143,1)+1,SEARCH("(",Sheet7!A1143,1)-SEARCH(" ",Sheet7!A1143,1)-2)</f>
        <v>Shehzad</v>
      </c>
      <c r="AG1143" s="1">
        <f t="shared" si="201"/>
        <v>7</v>
      </c>
      <c r="AH1143" s="1" t="str">
        <f t="shared" si="202"/>
        <v>SHEHZAD</v>
      </c>
      <c r="AI1143" s="1" t="str">
        <f t="shared" si="196"/>
        <v>Ahmed Shehzad belongs to Pakistan</v>
      </c>
    </row>
    <row r="1144" spans="1:35" x14ac:dyDescent="0.3">
      <c r="A1144" s="1">
        <v>1143</v>
      </c>
      <c r="B1144" s="2">
        <v>40665</v>
      </c>
      <c r="C1144" t="s">
        <v>164</v>
      </c>
      <c r="D1144" s="1">
        <v>121</v>
      </c>
      <c r="E1144" s="1" t="s">
        <v>432</v>
      </c>
      <c r="F1144" s="1">
        <v>179</v>
      </c>
      <c r="H1144" s="1">
        <v>138</v>
      </c>
      <c r="I1144" s="1">
        <v>7</v>
      </c>
      <c r="J1144" s="1">
        <v>3</v>
      </c>
      <c r="K1144" s="1">
        <v>87.68</v>
      </c>
      <c r="L1144" s="1">
        <v>1</v>
      </c>
      <c r="M1144" s="1" t="s">
        <v>11</v>
      </c>
      <c r="N1144" s="1" t="s">
        <v>198</v>
      </c>
      <c r="O1144" s="1">
        <f t="shared" si="192"/>
        <v>2</v>
      </c>
      <c r="P1144" s="1">
        <f t="shared" si="193"/>
        <v>5</v>
      </c>
      <c r="Q1144" s="1">
        <f t="shared" si="194"/>
        <v>2011</v>
      </c>
      <c r="R1144" s="1">
        <f t="shared" si="195"/>
        <v>2</v>
      </c>
      <c r="S1144" s="1" t="str">
        <f t="shared" si="197"/>
        <v>Slow</v>
      </c>
      <c r="T1144" s="1" t="str">
        <f t="shared" si="198"/>
        <v>Ok</v>
      </c>
      <c r="U1144" s="1" t="b">
        <f t="shared" si="199"/>
        <v>0</v>
      </c>
      <c r="V1144" s="1">
        <f t="shared" si="200"/>
        <v>0</v>
      </c>
      <c r="W1144" s="1" t="str">
        <f>VLOOKUP(K1144,Master!$G$8:$H$12,2,1)</f>
        <v>Slow</v>
      </c>
      <c r="X1144" s="1" t="str">
        <f>HLOOKUP(K1144,Master!$F$3:$J$4,2,1)</f>
        <v>Slow</v>
      </c>
      <c r="Y1144" s="1" t="s">
        <v>822</v>
      </c>
      <c r="Z1144" s="1" t="s">
        <v>833</v>
      </c>
      <c r="AA1144" s="1">
        <f>SEARCH("(",Sheet7!A1144,1)</f>
        <v>17</v>
      </c>
      <c r="AB1144" s="1">
        <f>SEARCH(")",Sheet7!A1144,1)</f>
        <v>21</v>
      </c>
      <c r="AC1144" s="1" t="str">
        <f>MID(Sheet7!A1144,SEARCH("(",Sheet7!A1144,1)+1,SEARCH(")",Sheet7!A1144,1)-SEARCH("(",Sheet7!A1144,1)-1)</f>
        <v>Pak</v>
      </c>
      <c r="AD1144" s="1">
        <f>SEARCH(" ",Sheet7!A1144,1)</f>
        <v>9</v>
      </c>
      <c r="AE1144" s="1" t="str">
        <f>LEFT(Sheet7!A1144,SEARCH(" ",Sheet7!A1144,1)-1)</f>
        <v>Mohammad</v>
      </c>
      <c r="AF1144" s="1" t="str">
        <f>MID(Sheet7!A1144,SEARCH(" ",Sheet7!A1144,1)+1,SEARCH("(",Sheet7!A1144,1)-SEARCH(" ",Sheet7!A1144,1)-2)</f>
        <v>Hafeez</v>
      </c>
      <c r="AG1144" s="1">
        <f t="shared" si="201"/>
        <v>6</v>
      </c>
      <c r="AH1144" s="1" t="str">
        <f t="shared" si="202"/>
        <v>HAFEEZ</v>
      </c>
      <c r="AI1144" s="1" t="str">
        <f t="shared" si="196"/>
        <v>Mohammad Hafeez belongs to Pakistan</v>
      </c>
    </row>
    <row r="1145" spans="1:35" x14ac:dyDescent="0.3">
      <c r="A1145" s="1">
        <v>1144</v>
      </c>
      <c r="B1145" s="2">
        <v>40693</v>
      </c>
      <c r="C1145" t="s">
        <v>220</v>
      </c>
      <c r="D1145" s="1">
        <v>109</v>
      </c>
      <c r="E1145" s="1" t="s">
        <v>432</v>
      </c>
      <c r="F1145" s="1">
        <v>180</v>
      </c>
      <c r="H1145" s="1">
        <v>107</v>
      </c>
      <c r="I1145" s="1">
        <v>7</v>
      </c>
      <c r="J1145" s="1">
        <v>4</v>
      </c>
      <c r="K1145" s="1">
        <v>101.86</v>
      </c>
      <c r="L1145" s="1">
        <v>1</v>
      </c>
      <c r="M1145" s="1" t="s">
        <v>9</v>
      </c>
      <c r="N1145" s="1" t="s">
        <v>345</v>
      </c>
      <c r="O1145" s="1">
        <f t="shared" si="192"/>
        <v>30</v>
      </c>
      <c r="P1145" s="1">
        <f t="shared" si="193"/>
        <v>5</v>
      </c>
      <c r="Q1145" s="1">
        <f t="shared" si="194"/>
        <v>2011</v>
      </c>
      <c r="R1145" s="1">
        <f t="shared" si="195"/>
        <v>2</v>
      </c>
      <c r="S1145" s="1" t="str">
        <f t="shared" si="197"/>
        <v>Ok</v>
      </c>
      <c r="T1145" s="1" t="str">
        <f t="shared" si="198"/>
        <v>Ok</v>
      </c>
      <c r="U1145" s="1" t="b">
        <f t="shared" si="199"/>
        <v>0</v>
      </c>
      <c r="V1145" s="1">
        <f t="shared" si="200"/>
        <v>0</v>
      </c>
      <c r="W1145" s="1" t="str">
        <f>VLOOKUP(K1145,Master!$G$8:$H$12,2,1)</f>
        <v>Ok</v>
      </c>
      <c r="X1145" s="1" t="str">
        <f>HLOOKUP(K1145,Master!$F$3:$J$4,2,1)</f>
        <v>Ok</v>
      </c>
      <c r="Y1145" s="1" t="s">
        <v>818</v>
      </c>
      <c r="Z1145" s="1" t="s">
        <v>844</v>
      </c>
      <c r="AA1145" s="1">
        <f>SEARCH("(",Sheet7!A1145,1)</f>
        <v>13</v>
      </c>
      <c r="AB1145" s="1">
        <f>SEARCH(")",Sheet7!A1145,1)</f>
        <v>17</v>
      </c>
      <c r="AC1145" s="1" t="str">
        <f>MID(Sheet7!A1145,SEARCH("(",Sheet7!A1145,1)+1,SEARCH(")",Sheet7!A1145,1)-SEARCH("(",Sheet7!A1145,1)-1)</f>
        <v>Ire</v>
      </c>
      <c r="AD1145" s="1">
        <f>SEARCH(" ",Sheet7!A1145,1)</f>
        <v>3</v>
      </c>
      <c r="AE1145" s="1" t="str">
        <f>LEFT(Sheet7!A1145,SEARCH(" ",Sheet7!A1145,1)-1)</f>
        <v>PR</v>
      </c>
      <c r="AF1145" s="1" t="str">
        <f>MID(Sheet7!A1145,SEARCH(" ",Sheet7!A1145,1)+1,SEARCH("(",Sheet7!A1145,1)-SEARCH(" ",Sheet7!A1145,1)-2)</f>
        <v>Stirling</v>
      </c>
      <c r="AG1145" s="1">
        <f t="shared" si="201"/>
        <v>8</v>
      </c>
      <c r="AH1145" s="1" t="str">
        <f t="shared" si="202"/>
        <v>STIRLING</v>
      </c>
      <c r="AI1145" s="1" t="e">
        <f t="shared" si="196"/>
        <v>#N/A</v>
      </c>
    </row>
    <row r="1146" spans="1:35" x14ac:dyDescent="0.3">
      <c r="A1146" s="1">
        <v>1145</v>
      </c>
      <c r="B1146" s="2">
        <v>40725</v>
      </c>
      <c r="C1146" t="s">
        <v>244</v>
      </c>
      <c r="D1146" s="1">
        <v>144</v>
      </c>
      <c r="E1146" s="1" t="s">
        <v>432</v>
      </c>
      <c r="F1146" s="1">
        <v>196</v>
      </c>
      <c r="H1146" s="1">
        <v>150</v>
      </c>
      <c r="I1146" s="1">
        <v>14</v>
      </c>
      <c r="J1146" s="1">
        <v>0</v>
      </c>
      <c r="K1146" s="1">
        <v>96</v>
      </c>
      <c r="L1146" s="1">
        <v>1</v>
      </c>
      <c r="M1146" s="1" t="s">
        <v>34</v>
      </c>
      <c r="N1146" s="1" t="s">
        <v>54</v>
      </c>
      <c r="O1146" s="1">
        <f t="shared" si="192"/>
        <v>1</v>
      </c>
      <c r="P1146" s="1">
        <f t="shared" si="193"/>
        <v>7</v>
      </c>
      <c r="Q1146" s="1">
        <f t="shared" si="194"/>
        <v>2011</v>
      </c>
      <c r="R1146" s="1">
        <f t="shared" si="195"/>
        <v>6</v>
      </c>
      <c r="S1146" s="1" t="str">
        <f t="shared" si="197"/>
        <v>Slow</v>
      </c>
      <c r="T1146" s="1" t="str">
        <f t="shared" si="198"/>
        <v>Ok</v>
      </c>
      <c r="U1146" s="1" t="b">
        <f t="shared" si="199"/>
        <v>0</v>
      </c>
      <c r="V1146" s="1">
        <f t="shared" si="200"/>
        <v>0</v>
      </c>
      <c r="W1146" s="1" t="str">
        <f>VLOOKUP(K1146,Master!$G$8:$H$12,2,1)</f>
        <v>Slow</v>
      </c>
      <c r="X1146" s="1" t="str">
        <f>HLOOKUP(K1146,Master!$F$3:$J$4,2,1)</f>
        <v>Slow</v>
      </c>
      <c r="Y1146" s="1" t="s">
        <v>680</v>
      </c>
      <c r="Z1146" s="1" t="s">
        <v>835</v>
      </c>
      <c r="AA1146" s="1">
        <f>SEARCH("(",Sheet7!A1146,1)</f>
        <v>18</v>
      </c>
      <c r="AB1146" s="1">
        <f>SEARCH(")",Sheet7!A1146,1)</f>
        <v>21</v>
      </c>
      <c r="AC1146" s="1" t="str">
        <f>MID(Sheet7!A1146,SEARCH("(",Sheet7!A1146,1)+1,SEARCH(")",Sheet7!A1146,1)-SEARCH("(",Sheet7!A1146,1)-1)</f>
        <v>SL</v>
      </c>
      <c r="AD1146" s="1">
        <f>SEARCH(" ",Sheet7!A1146,1)</f>
        <v>5</v>
      </c>
      <c r="AE1146" s="1" t="str">
        <f>LEFT(Sheet7!A1146,SEARCH(" ",Sheet7!A1146,1)-1)</f>
        <v>DPMD</v>
      </c>
      <c r="AF1146" s="1" t="str">
        <f>MID(Sheet7!A1146,SEARCH(" ",Sheet7!A1146,1)+1,SEARCH("(",Sheet7!A1146,1)-SEARCH(" ",Sheet7!A1146,1)-2)</f>
        <v>Jayawardene</v>
      </c>
      <c r="AG1146" s="1">
        <f t="shared" si="201"/>
        <v>11</v>
      </c>
      <c r="AH1146" s="1" t="str">
        <f t="shared" si="202"/>
        <v>JAYAWARDENE</v>
      </c>
      <c r="AI1146" s="1" t="str">
        <f t="shared" si="196"/>
        <v>DPMD Jayawardene belongs to Sri Lanka</v>
      </c>
    </row>
    <row r="1147" spans="1:35" x14ac:dyDescent="0.3">
      <c r="A1147" s="1">
        <v>1146</v>
      </c>
      <c r="B1147" s="2">
        <v>40727</v>
      </c>
      <c r="C1147" t="s">
        <v>312</v>
      </c>
      <c r="D1147" s="1">
        <v>119</v>
      </c>
      <c r="E1147" s="1" t="s">
        <v>432</v>
      </c>
      <c r="F1147" s="1">
        <v>208</v>
      </c>
      <c r="H1147" s="1">
        <v>143</v>
      </c>
      <c r="I1147" s="1">
        <v>13</v>
      </c>
      <c r="J1147" s="1">
        <v>0</v>
      </c>
      <c r="K1147" s="1">
        <v>83.21</v>
      </c>
      <c r="L1147" s="1">
        <v>1</v>
      </c>
      <c r="M1147" s="1" t="s">
        <v>13</v>
      </c>
      <c r="N1147" s="1" t="s">
        <v>259</v>
      </c>
      <c r="O1147" s="1">
        <f t="shared" si="192"/>
        <v>3</v>
      </c>
      <c r="P1147" s="1">
        <f t="shared" si="193"/>
        <v>7</v>
      </c>
      <c r="Q1147" s="1">
        <f t="shared" si="194"/>
        <v>2011</v>
      </c>
      <c r="R1147" s="1">
        <f t="shared" si="195"/>
        <v>1</v>
      </c>
      <c r="S1147" s="1" t="str">
        <f t="shared" si="197"/>
        <v>Slow</v>
      </c>
      <c r="T1147" s="1" t="str">
        <f t="shared" si="198"/>
        <v>Ok</v>
      </c>
      <c r="U1147" s="1" t="b">
        <f t="shared" si="199"/>
        <v>0</v>
      </c>
      <c r="V1147" s="1">
        <f t="shared" si="200"/>
        <v>0</v>
      </c>
      <c r="W1147" s="1" t="str">
        <f>VLOOKUP(K1147,Master!$G$8:$H$12,2,1)</f>
        <v>Slow</v>
      </c>
      <c r="X1147" s="1" t="str">
        <f>HLOOKUP(K1147,Master!$F$3:$J$4,2,1)</f>
        <v>Slow</v>
      </c>
      <c r="Y1147" s="1" t="s">
        <v>773</v>
      </c>
      <c r="Z1147" s="1" t="s">
        <v>830</v>
      </c>
      <c r="AA1147" s="1">
        <f>SEARCH("(",Sheet7!A1147,1)</f>
        <v>9</v>
      </c>
      <c r="AB1147" s="1">
        <f>SEARCH(")",Sheet7!A1147,1)</f>
        <v>13</v>
      </c>
      <c r="AC1147" s="1" t="str">
        <f>MID(Sheet7!A1147,SEARCH("(",Sheet7!A1147,1)+1,SEARCH(")",Sheet7!A1147,1)-SEARCH("(",Sheet7!A1147,1)-1)</f>
        <v>Eng</v>
      </c>
      <c r="AD1147" s="1">
        <f>SEARCH(" ",Sheet7!A1147,1)</f>
        <v>3</v>
      </c>
      <c r="AE1147" s="1" t="str">
        <f>LEFT(Sheet7!A1147,SEARCH(" ",Sheet7!A1147,1)-1)</f>
        <v>AN</v>
      </c>
      <c r="AF1147" s="1" t="str">
        <f>MID(Sheet7!A1147,SEARCH(" ",Sheet7!A1147,1)+1,SEARCH("(",Sheet7!A1147,1)-SEARCH(" ",Sheet7!A1147,1)-2)</f>
        <v>Cook</v>
      </c>
      <c r="AG1147" s="1">
        <f t="shared" si="201"/>
        <v>4</v>
      </c>
      <c r="AH1147" s="1" t="str">
        <f t="shared" si="202"/>
        <v>COOK</v>
      </c>
      <c r="AI1147" s="1" t="str">
        <f t="shared" si="196"/>
        <v>AN Cook belongs to England</v>
      </c>
    </row>
    <row r="1148" spans="1:35" x14ac:dyDescent="0.3">
      <c r="A1148" s="1">
        <v>1147</v>
      </c>
      <c r="B1148" s="2">
        <v>40727</v>
      </c>
      <c r="C1148" t="s">
        <v>359</v>
      </c>
      <c r="D1148" s="1">
        <v>105</v>
      </c>
      <c r="E1148" s="1" t="s">
        <v>430</v>
      </c>
      <c r="F1148" s="1">
        <v>196</v>
      </c>
      <c r="H1148" s="1">
        <v>126</v>
      </c>
      <c r="I1148" s="1">
        <v>11</v>
      </c>
      <c r="J1148" s="1">
        <v>2</v>
      </c>
      <c r="K1148" s="1">
        <v>83.33</v>
      </c>
      <c r="L1148" s="1">
        <v>2</v>
      </c>
      <c r="M1148" s="1" t="s">
        <v>34</v>
      </c>
      <c r="N1148" s="1" t="s">
        <v>259</v>
      </c>
      <c r="O1148" s="1">
        <f t="shared" si="192"/>
        <v>3</v>
      </c>
      <c r="P1148" s="1">
        <f t="shared" si="193"/>
        <v>7</v>
      </c>
      <c r="Q1148" s="1">
        <f t="shared" si="194"/>
        <v>2011</v>
      </c>
      <c r="R1148" s="1">
        <f t="shared" si="195"/>
        <v>1</v>
      </c>
      <c r="S1148" s="1" t="str">
        <f t="shared" si="197"/>
        <v>Slow</v>
      </c>
      <c r="T1148" s="1" t="str">
        <f t="shared" si="198"/>
        <v>Ok</v>
      </c>
      <c r="U1148" s="1" t="b">
        <f t="shared" si="199"/>
        <v>0</v>
      </c>
      <c r="V1148" s="1">
        <f t="shared" si="200"/>
        <v>0</v>
      </c>
      <c r="W1148" s="1" t="str">
        <f>VLOOKUP(K1148,Master!$G$8:$H$12,2,1)</f>
        <v>Slow</v>
      </c>
      <c r="X1148" s="1" t="str">
        <f>HLOOKUP(K1148,Master!$F$3:$J$4,2,1)</f>
        <v>Slow</v>
      </c>
      <c r="Y1148" s="1" t="s">
        <v>812</v>
      </c>
      <c r="Z1148" s="1" t="s">
        <v>835</v>
      </c>
      <c r="AA1148" s="1">
        <f>SEARCH("(",Sheet7!A1148,1)</f>
        <v>14</v>
      </c>
      <c r="AB1148" s="1">
        <f>SEARCH(")",Sheet7!A1148,1)</f>
        <v>17</v>
      </c>
      <c r="AC1148" s="1" t="str">
        <f>MID(Sheet7!A1148,SEARCH("(",Sheet7!A1148,1)+1,SEARCH(")",Sheet7!A1148,1)-SEARCH("(",Sheet7!A1148,1)-1)</f>
        <v>SL</v>
      </c>
      <c r="AD1148" s="1">
        <f>SEARCH(" ",Sheet7!A1148,1)</f>
        <v>3</v>
      </c>
      <c r="AE1148" s="1" t="str">
        <f>LEFT(Sheet7!A1148,SEARCH(" ",Sheet7!A1148,1)-1)</f>
        <v>LD</v>
      </c>
      <c r="AF1148" s="1" t="str">
        <f>MID(Sheet7!A1148,SEARCH(" ",Sheet7!A1148,1)+1,SEARCH("(",Sheet7!A1148,1)-SEARCH(" ",Sheet7!A1148,1)-2)</f>
        <v>Chandimal</v>
      </c>
      <c r="AG1148" s="1">
        <f t="shared" si="201"/>
        <v>9</v>
      </c>
      <c r="AH1148" s="1" t="str">
        <f t="shared" si="202"/>
        <v>CHANDIMAL</v>
      </c>
      <c r="AI1148" s="1" t="str">
        <f t="shared" si="196"/>
        <v>LD Chandimal belongs to Sri Lanka</v>
      </c>
    </row>
    <row r="1149" spans="1:35" x14ac:dyDescent="0.3">
      <c r="A1149" s="1">
        <v>1148</v>
      </c>
      <c r="B1149" s="2">
        <v>40736</v>
      </c>
      <c r="C1149" t="s">
        <v>220</v>
      </c>
      <c r="D1149" s="1">
        <v>113</v>
      </c>
      <c r="E1149" s="1" t="s">
        <v>432</v>
      </c>
      <c r="F1149" s="1">
        <v>117</v>
      </c>
      <c r="H1149" s="1">
        <v>95</v>
      </c>
      <c r="I1149" s="1">
        <v>10</v>
      </c>
      <c r="J1149" s="1">
        <v>6</v>
      </c>
      <c r="K1149" s="1">
        <v>118.94</v>
      </c>
      <c r="L1149" s="1">
        <v>1</v>
      </c>
      <c r="M1149" s="1" t="s">
        <v>442</v>
      </c>
      <c r="N1149" s="1" t="s">
        <v>350</v>
      </c>
      <c r="O1149" s="1">
        <f t="shared" si="192"/>
        <v>12</v>
      </c>
      <c r="P1149" s="1">
        <f t="shared" si="193"/>
        <v>7</v>
      </c>
      <c r="Q1149" s="1">
        <f t="shared" si="194"/>
        <v>2011</v>
      </c>
      <c r="R1149" s="1">
        <f t="shared" si="195"/>
        <v>3</v>
      </c>
      <c r="S1149" s="1" t="str">
        <f t="shared" si="197"/>
        <v>Ok</v>
      </c>
      <c r="T1149" s="1" t="str">
        <f t="shared" si="198"/>
        <v>Ok</v>
      </c>
      <c r="U1149" s="1" t="b">
        <f t="shared" si="199"/>
        <v>0</v>
      </c>
      <c r="V1149" s="1">
        <f t="shared" si="200"/>
        <v>0</v>
      </c>
      <c r="W1149" s="1" t="str">
        <f>VLOOKUP(K1149,Master!$G$8:$H$12,2,1)</f>
        <v>Ok</v>
      </c>
      <c r="X1149" s="1" t="str">
        <f>HLOOKUP(K1149,Master!$F$3:$J$4,2,1)</f>
        <v>Ok</v>
      </c>
      <c r="Y1149" s="1" t="s">
        <v>818</v>
      </c>
      <c r="Z1149" s="1" t="s">
        <v>844</v>
      </c>
      <c r="AA1149" s="1">
        <f>SEARCH("(",Sheet7!A1149,1)</f>
        <v>13</v>
      </c>
      <c r="AB1149" s="1">
        <f>SEARCH(")",Sheet7!A1149,1)</f>
        <v>17</v>
      </c>
      <c r="AC1149" s="1" t="str">
        <f>MID(Sheet7!A1149,SEARCH("(",Sheet7!A1149,1)+1,SEARCH(")",Sheet7!A1149,1)-SEARCH("(",Sheet7!A1149,1)-1)</f>
        <v>Ire</v>
      </c>
      <c r="AD1149" s="1">
        <f>SEARCH(" ",Sheet7!A1149,1)</f>
        <v>3</v>
      </c>
      <c r="AE1149" s="1" t="str">
        <f>LEFT(Sheet7!A1149,SEARCH(" ",Sheet7!A1149,1)-1)</f>
        <v>PR</v>
      </c>
      <c r="AF1149" s="1" t="str">
        <f>MID(Sheet7!A1149,SEARCH(" ",Sheet7!A1149,1)+1,SEARCH("(",Sheet7!A1149,1)-SEARCH(" ",Sheet7!A1149,1)-2)</f>
        <v>Stirling</v>
      </c>
      <c r="AG1149" s="1">
        <f t="shared" si="201"/>
        <v>8</v>
      </c>
      <c r="AH1149" s="1" t="str">
        <f t="shared" si="202"/>
        <v>STIRLING</v>
      </c>
      <c r="AI1149" s="1" t="e">
        <f t="shared" si="196"/>
        <v>#N/A</v>
      </c>
    </row>
    <row r="1150" spans="1:35" x14ac:dyDescent="0.3">
      <c r="A1150" s="1">
        <v>1149</v>
      </c>
      <c r="B1150" s="2">
        <v>40771</v>
      </c>
      <c r="C1150" t="s">
        <v>268</v>
      </c>
      <c r="D1150" s="1">
        <v>111</v>
      </c>
      <c r="E1150" s="1" t="s">
        <v>432</v>
      </c>
      <c r="F1150" s="1">
        <v>182</v>
      </c>
      <c r="H1150" s="1">
        <v>139</v>
      </c>
      <c r="I1150" s="1">
        <v>12</v>
      </c>
      <c r="J1150" s="1">
        <v>0</v>
      </c>
      <c r="K1150" s="1">
        <v>79.849999999999994</v>
      </c>
      <c r="L1150" s="1">
        <v>1</v>
      </c>
      <c r="M1150" s="1" t="s">
        <v>18</v>
      </c>
      <c r="N1150" s="1" t="s">
        <v>360</v>
      </c>
      <c r="O1150" s="1">
        <f t="shared" si="192"/>
        <v>16</v>
      </c>
      <c r="P1150" s="1">
        <f t="shared" si="193"/>
        <v>8</v>
      </c>
      <c r="Q1150" s="1">
        <f t="shared" si="194"/>
        <v>2011</v>
      </c>
      <c r="R1150" s="1">
        <f t="shared" si="195"/>
        <v>3</v>
      </c>
      <c r="S1150" s="1" t="str">
        <f t="shared" si="197"/>
        <v>Slow</v>
      </c>
      <c r="T1150" s="1" t="str">
        <f t="shared" si="198"/>
        <v>Ok</v>
      </c>
      <c r="U1150" s="1" t="b">
        <f t="shared" si="199"/>
        <v>0</v>
      </c>
      <c r="V1150" s="1">
        <f t="shared" si="200"/>
        <v>0</v>
      </c>
      <c r="W1150" s="1" t="str">
        <f>VLOOKUP(K1150,Master!$G$8:$H$12,2,1)</f>
        <v>Slow</v>
      </c>
      <c r="X1150" s="1" t="str">
        <f>HLOOKUP(K1150,Master!$F$3:$J$4,2,1)</f>
        <v>Slow</v>
      </c>
      <c r="Y1150" s="1" t="s">
        <v>740</v>
      </c>
      <c r="Z1150" s="1" t="s">
        <v>835</v>
      </c>
      <c r="AA1150" s="1">
        <f>SEARCH("(",Sheet7!A1150,1)</f>
        <v>13</v>
      </c>
      <c r="AB1150" s="1">
        <f>SEARCH(")",Sheet7!A1150,1)</f>
        <v>16</v>
      </c>
      <c r="AC1150" s="1" t="str">
        <f>MID(Sheet7!A1150,SEARCH("(",Sheet7!A1150,1)+1,SEARCH(")",Sheet7!A1150,1)-SEARCH("(",Sheet7!A1150,1)-1)</f>
        <v>SL</v>
      </c>
      <c r="AD1150" s="1">
        <f>SEARCH(" ",Sheet7!A1150,1)</f>
        <v>3</v>
      </c>
      <c r="AE1150" s="1" t="str">
        <f>LEFT(Sheet7!A1150,SEARCH(" ",Sheet7!A1150,1)-1)</f>
        <v>WU</v>
      </c>
      <c r="AF1150" s="1" t="str">
        <f>MID(Sheet7!A1150,SEARCH(" ",Sheet7!A1150,1)+1,SEARCH("(",Sheet7!A1150,1)-SEARCH(" ",Sheet7!A1150,1)-2)</f>
        <v>Tharanga</v>
      </c>
      <c r="AG1150" s="1">
        <f t="shared" si="201"/>
        <v>8</v>
      </c>
      <c r="AH1150" s="1" t="str">
        <f t="shared" si="202"/>
        <v>THARANGA</v>
      </c>
      <c r="AI1150" s="1" t="str">
        <f t="shared" si="196"/>
        <v>WU Tharanga belongs to Sri Lanka</v>
      </c>
    </row>
    <row r="1151" spans="1:35" x14ac:dyDescent="0.3">
      <c r="A1151" s="1">
        <v>1150</v>
      </c>
      <c r="B1151" s="2">
        <v>40771</v>
      </c>
      <c r="C1151" t="s">
        <v>178</v>
      </c>
      <c r="D1151" s="1">
        <v>101</v>
      </c>
      <c r="E1151" s="1" t="s">
        <v>432</v>
      </c>
      <c r="F1151" s="1">
        <v>148</v>
      </c>
      <c r="H1151" s="1">
        <v>100</v>
      </c>
      <c r="I1151" s="1">
        <v>8</v>
      </c>
      <c r="J1151" s="1">
        <v>1</v>
      </c>
      <c r="K1151" s="1">
        <v>101</v>
      </c>
      <c r="L1151" s="1">
        <v>2</v>
      </c>
      <c r="M1151" s="1" t="s">
        <v>7</v>
      </c>
      <c r="N1151" s="1" t="s">
        <v>24</v>
      </c>
      <c r="O1151" s="1">
        <f t="shared" si="192"/>
        <v>16</v>
      </c>
      <c r="P1151" s="1">
        <f t="shared" si="193"/>
        <v>8</v>
      </c>
      <c r="Q1151" s="1">
        <f t="shared" si="194"/>
        <v>2011</v>
      </c>
      <c r="R1151" s="1">
        <f t="shared" si="195"/>
        <v>3</v>
      </c>
      <c r="S1151" s="1" t="str">
        <f t="shared" si="197"/>
        <v>Ok</v>
      </c>
      <c r="T1151" s="1" t="str">
        <f t="shared" si="198"/>
        <v>Ok</v>
      </c>
      <c r="U1151" s="1" t="b">
        <f t="shared" si="199"/>
        <v>0</v>
      </c>
      <c r="V1151" s="1">
        <f t="shared" si="200"/>
        <v>0</v>
      </c>
      <c r="W1151" s="1" t="str">
        <f>VLOOKUP(K1151,Master!$G$8:$H$12,2,1)</f>
        <v>Ok</v>
      </c>
      <c r="X1151" s="1" t="str">
        <f>HLOOKUP(K1151,Master!$F$3:$J$4,2,1)</f>
        <v>Ok</v>
      </c>
      <c r="Y1151" s="1" t="s">
        <v>826</v>
      </c>
      <c r="Z1151" s="1" t="s">
        <v>838</v>
      </c>
      <c r="AA1151" s="1">
        <f>SEARCH("(",Sheet7!A1151,1)</f>
        <v>17</v>
      </c>
      <c r="AB1151" s="1">
        <f>SEARCH(")",Sheet7!A1151,1)</f>
        <v>21</v>
      </c>
      <c r="AC1151" s="1" t="str">
        <f>MID(Sheet7!A1151,SEARCH("(",Sheet7!A1151,1)+1,SEARCH(")",Sheet7!A1151,1)-SEARCH("(",Sheet7!A1151,1)-1)</f>
        <v>Ban</v>
      </c>
      <c r="AD1151" s="1">
        <f>SEARCH(" ",Sheet7!A1151,1)</f>
        <v>10</v>
      </c>
      <c r="AE1151" s="1" t="str">
        <f>LEFT(Sheet7!A1151,SEARCH(" ",Sheet7!A1151,1)-1)</f>
        <v>Mushfiqur</v>
      </c>
      <c r="AF1151" s="1" t="str">
        <f>MID(Sheet7!A1151,SEARCH(" ",Sheet7!A1151,1)+1,SEARCH("(",Sheet7!A1151,1)-SEARCH(" ",Sheet7!A1151,1)-2)</f>
        <v>Rahim</v>
      </c>
      <c r="AG1151" s="1">
        <f t="shared" si="201"/>
        <v>5</v>
      </c>
      <c r="AH1151" s="1" t="str">
        <f t="shared" si="202"/>
        <v>RAHIM</v>
      </c>
      <c r="AI1151" s="1" t="e">
        <f t="shared" si="196"/>
        <v>#N/A</v>
      </c>
    </row>
    <row r="1152" spans="1:35" x14ac:dyDescent="0.3">
      <c r="A1152" s="1">
        <v>1151</v>
      </c>
      <c r="B1152" s="2">
        <v>40774</v>
      </c>
      <c r="C1152" t="s">
        <v>117</v>
      </c>
      <c r="D1152" s="1">
        <v>106</v>
      </c>
      <c r="E1152" s="1" t="s">
        <v>432</v>
      </c>
      <c r="F1152" s="1">
        <v>156</v>
      </c>
      <c r="H1152" s="1">
        <v>137</v>
      </c>
      <c r="I1152" s="1">
        <v>7</v>
      </c>
      <c r="J1152" s="1">
        <v>1</v>
      </c>
      <c r="K1152" s="1">
        <v>77.37</v>
      </c>
      <c r="L1152" s="1">
        <v>1</v>
      </c>
      <c r="M1152" s="1" t="s">
        <v>47</v>
      </c>
      <c r="N1152" s="1" t="s">
        <v>8</v>
      </c>
      <c r="O1152" s="1">
        <f t="shared" si="192"/>
        <v>19</v>
      </c>
      <c r="P1152" s="1">
        <f t="shared" si="193"/>
        <v>8</v>
      </c>
      <c r="Q1152" s="1">
        <f t="shared" si="194"/>
        <v>2011</v>
      </c>
      <c r="R1152" s="1">
        <f t="shared" si="195"/>
        <v>6</v>
      </c>
      <c r="S1152" s="1" t="str">
        <f t="shared" si="197"/>
        <v>Slow</v>
      </c>
      <c r="T1152" s="1" t="str">
        <f t="shared" si="198"/>
        <v>Ok</v>
      </c>
      <c r="U1152" s="1" t="b">
        <f t="shared" si="199"/>
        <v>0</v>
      </c>
      <c r="V1152" s="1">
        <f t="shared" si="200"/>
        <v>0</v>
      </c>
      <c r="W1152" s="1" t="str">
        <f>VLOOKUP(K1152,Master!$G$8:$H$12,2,1)</f>
        <v>Slow</v>
      </c>
      <c r="X1152" s="1" t="str">
        <f>HLOOKUP(K1152,Master!$F$3:$J$4,2,1)</f>
        <v>Slow</v>
      </c>
      <c r="Y1152" s="1" t="s">
        <v>804</v>
      </c>
      <c r="Z1152" s="1" t="s">
        <v>836</v>
      </c>
      <c r="AA1152" s="1">
        <f>SEARCH("(",Sheet7!A1152,1)</f>
        <v>12</v>
      </c>
      <c r="AB1152" s="1">
        <f>SEARCH(")",Sheet7!A1152,1)</f>
        <v>16</v>
      </c>
      <c r="AC1152" s="1" t="str">
        <f>MID(Sheet7!A1152,SEARCH("(",Sheet7!A1152,1)+1,SEARCH(")",Sheet7!A1152,1)-SEARCH("(",Sheet7!A1152,1)-1)</f>
        <v>Zim</v>
      </c>
      <c r="AD1152" s="1">
        <f>SEARCH(" ",Sheet7!A1152,1)</f>
        <v>4</v>
      </c>
      <c r="AE1152" s="1" t="str">
        <f>LEFT(Sheet7!A1152,SEARCH(" ",Sheet7!A1152,1)-1)</f>
        <v>BRM</v>
      </c>
      <c r="AF1152" s="1" t="str">
        <f>MID(Sheet7!A1152,SEARCH(" ",Sheet7!A1152,1)+1,SEARCH("(",Sheet7!A1152,1)-SEARCH(" ",Sheet7!A1152,1)-2)</f>
        <v>Taylor</v>
      </c>
      <c r="AG1152" s="1">
        <f t="shared" si="201"/>
        <v>6</v>
      </c>
      <c r="AH1152" s="1" t="str">
        <f t="shared" si="202"/>
        <v>TAYLOR</v>
      </c>
      <c r="AI1152" s="1" t="e">
        <f t="shared" si="196"/>
        <v>#N/A</v>
      </c>
    </row>
    <row r="1153" spans="1:35" x14ac:dyDescent="0.3">
      <c r="A1153" s="1">
        <v>1152</v>
      </c>
      <c r="B1153" s="2">
        <v>40797</v>
      </c>
      <c r="C1153" t="s">
        <v>164</v>
      </c>
      <c r="D1153" s="1">
        <v>139</v>
      </c>
      <c r="E1153" s="1" t="s">
        <v>430</v>
      </c>
      <c r="F1153" s="1">
        <v>191</v>
      </c>
      <c r="H1153" s="1">
        <v>147</v>
      </c>
      <c r="I1153" s="1">
        <v>13</v>
      </c>
      <c r="J1153" s="1">
        <v>1</v>
      </c>
      <c r="K1153" s="1">
        <v>94.55</v>
      </c>
      <c r="L1153" s="1">
        <v>2</v>
      </c>
      <c r="M1153" s="1" t="s">
        <v>7</v>
      </c>
      <c r="N1153" s="1" t="s">
        <v>24</v>
      </c>
      <c r="O1153" s="1">
        <f t="shared" si="192"/>
        <v>11</v>
      </c>
      <c r="P1153" s="1">
        <f t="shared" si="193"/>
        <v>9</v>
      </c>
      <c r="Q1153" s="1">
        <f t="shared" si="194"/>
        <v>2011</v>
      </c>
      <c r="R1153" s="1">
        <f t="shared" si="195"/>
        <v>1</v>
      </c>
      <c r="S1153" s="1" t="str">
        <f t="shared" si="197"/>
        <v>Slow</v>
      </c>
      <c r="T1153" s="1" t="str">
        <f t="shared" si="198"/>
        <v>Ok</v>
      </c>
      <c r="U1153" s="1" t="b">
        <f t="shared" si="199"/>
        <v>0</v>
      </c>
      <c r="V1153" s="1">
        <f t="shared" si="200"/>
        <v>0</v>
      </c>
      <c r="W1153" s="1" t="str">
        <f>VLOOKUP(K1153,Master!$G$8:$H$12,2,1)</f>
        <v>Slow</v>
      </c>
      <c r="X1153" s="1" t="str">
        <f>HLOOKUP(K1153,Master!$F$3:$J$4,2,1)</f>
        <v>Slow</v>
      </c>
      <c r="Y1153" s="1" t="s">
        <v>822</v>
      </c>
      <c r="Z1153" s="1" t="s">
        <v>833</v>
      </c>
      <c r="AA1153" s="1">
        <f>SEARCH("(",Sheet7!A1153,1)</f>
        <v>17</v>
      </c>
      <c r="AB1153" s="1">
        <f>SEARCH(")",Sheet7!A1153,1)</f>
        <v>21</v>
      </c>
      <c r="AC1153" s="1" t="str">
        <f>MID(Sheet7!A1153,SEARCH("(",Sheet7!A1153,1)+1,SEARCH(")",Sheet7!A1153,1)-SEARCH("(",Sheet7!A1153,1)-1)</f>
        <v>Pak</v>
      </c>
      <c r="AD1153" s="1">
        <f>SEARCH(" ",Sheet7!A1153,1)</f>
        <v>9</v>
      </c>
      <c r="AE1153" s="1" t="str">
        <f>LEFT(Sheet7!A1153,SEARCH(" ",Sheet7!A1153,1)-1)</f>
        <v>Mohammad</v>
      </c>
      <c r="AF1153" s="1" t="str">
        <f>MID(Sheet7!A1153,SEARCH(" ",Sheet7!A1153,1)+1,SEARCH("(",Sheet7!A1153,1)-SEARCH(" ",Sheet7!A1153,1)-2)</f>
        <v>Hafeez</v>
      </c>
      <c r="AG1153" s="1">
        <f t="shared" si="201"/>
        <v>6</v>
      </c>
      <c r="AH1153" s="1" t="str">
        <f t="shared" si="202"/>
        <v>HAFEEZ</v>
      </c>
      <c r="AI1153" s="1" t="str">
        <f t="shared" si="196"/>
        <v>Mohammad Hafeez belongs to Pakistan</v>
      </c>
    </row>
    <row r="1154" spans="1:35" x14ac:dyDescent="0.3">
      <c r="A1154" s="1">
        <v>1153</v>
      </c>
      <c r="B1154" s="2">
        <v>40802</v>
      </c>
      <c r="C1154" t="s">
        <v>148</v>
      </c>
      <c r="D1154" s="1">
        <v>107</v>
      </c>
      <c r="E1154" s="1" t="s">
        <v>432</v>
      </c>
      <c r="F1154" s="1">
        <v>102</v>
      </c>
      <c r="H1154" s="1">
        <v>93</v>
      </c>
      <c r="I1154" s="1">
        <v>9</v>
      </c>
      <c r="J1154" s="1">
        <v>1</v>
      </c>
      <c r="K1154" s="1">
        <v>115.05</v>
      </c>
      <c r="L1154" s="1">
        <v>1</v>
      </c>
      <c r="M1154" s="1" t="s">
        <v>34</v>
      </c>
      <c r="N1154" s="1" t="s">
        <v>385</v>
      </c>
      <c r="O1154" s="1">
        <f t="shared" ref="O1154:O1165" si="203">DAY(B1154)</f>
        <v>16</v>
      </c>
      <c r="P1154" s="1">
        <f t="shared" ref="P1154:P1165" si="204">MONTH(B1154)</f>
        <v>9</v>
      </c>
      <c r="Q1154" s="1">
        <f t="shared" ref="Q1154:Q1165" si="205">YEAR(B1154)</f>
        <v>2011</v>
      </c>
      <c r="R1154" s="1">
        <f t="shared" ref="R1154:R1165" si="206">WEEKDAY(B1154)</f>
        <v>6</v>
      </c>
      <c r="S1154" s="1" t="str">
        <f t="shared" si="197"/>
        <v>Ok</v>
      </c>
      <c r="T1154" s="1" t="str">
        <f t="shared" si="198"/>
        <v>Ok</v>
      </c>
      <c r="U1154" s="1" t="b">
        <f t="shared" si="199"/>
        <v>0</v>
      </c>
      <c r="V1154" s="1">
        <f t="shared" si="200"/>
        <v>0</v>
      </c>
      <c r="W1154" s="1" t="str">
        <f>VLOOKUP(K1154,Master!$G$8:$H$12,2,1)</f>
        <v>Ok</v>
      </c>
      <c r="X1154" s="1" t="str">
        <f>HLOOKUP(K1154,Master!$F$3:$J$4,2,1)</f>
        <v>Ok</v>
      </c>
      <c r="Y1154" s="1" t="s">
        <v>807</v>
      </c>
      <c r="Z1154" s="1" t="s">
        <v>4</v>
      </c>
      <c r="AA1154" s="1">
        <f>SEARCH("(",Sheet7!A1154,1)</f>
        <v>9</v>
      </c>
      <c r="AB1154" s="1">
        <f>SEARCH(")",Sheet7!A1154,1)</f>
        <v>15</v>
      </c>
      <c r="AC1154" s="1" t="str">
        <f>MID(Sheet7!A1154,SEARCH("(",Sheet7!A1154,1)+1,SEARCH(")",Sheet7!A1154,1)-SEARCH("(",Sheet7!A1154,1)-1)</f>
        <v>India</v>
      </c>
      <c r="AD1154" s="1">
        <f>SEARCH(" ",Sheet7!A1154,1)</f>
        <v>2</v>
      </c>
      <c r="AE1154" s="1" t="str">
        <f>LEFT(Sheet7!A1154,SEARCH(" ",Sheet7!A1154,1)-1)</f>
        <v>V</v>
      </c>
      <c r="AF1154" s="1" t="str">
        <f>MID(Sheet7!A1154,SEARCH(" ",Sheet7!A1154,1)+1,SEARCH("(",Sheet7!A1154,1)-SEARCH(" ",Sheet7!A1154,1)-2)</f>
        <v>Kohli</v>
      </c>
      <c r="AG1154" s="1">
        <f t="shared" si="201"/>
        <v>5</v>
      </c>
      <c r="AH1154" s="1" t="str">
        <f t="shared" si="202"/>
        <v>KOHLI</v>
      </c>
      <c r="AI1154" s="1" t="e">
        <f t="shared" ref="AI1154:AI1165" si="207">CONCATENATE(AE1154," ",AF1154," belongs to ",VLOOKUP(AC1154,Countries,2,0))</f>
        <v>#N/A</v>
      </c>
    </row>
    <row r="1155" spans="1:35" x14ac:dyDescent="0.3">
      <c r="A1155" s="1">
        <v>1154</v>
      </c>
      <c r="B1155" s="2">
        <v>40829</v>
      </c>
      <c r="C1155" t="s">
        <v>301</v>
      </c>
      <c r="D1155" s="1">
        <v>122</v>
      </c>
      <c r="E1155" s="1" t="s">
        <v>432</v>
      </c>
      <c r="F1155" s="1">
        <v>159</v>
      </c>
      <c r="H1155" s="1">
        <v>124</v>
      </c>
      <c r="I1155" s="1">
        <v>8</v>
      </c>
      <c r="J1155" s="1">
        <v>2</v>
      </c>
      <c r="K1155" s="1">
        <v>98.38</v>
      </c>
      <c r="L1155" s="1">
        <v>1</v>
      </c>
      <c r="M1155" s="1" t="s">
        <v>47</v>
      </c>
      <c r="N1155" s="1" t="s">
        <v>19</v>
      </c>
      <c r="O1155" s="1">
        <f t="shared" si="203"/>
        <v>13</v>
      </c>
      <c r="P1155" s="1">
        <f t="shared" si="204"/>
        <v>10</v>
      </c>
      <c r="Q1155" s="1">
        <f t="shared" si="205"/>
        <v>2011</v>
      </c>
      <c r="R1155" s="1">
        <f t="shared" si="206"/>
        <v>5</v>
      </c>
      <c r="S1155" s="1" t="str">
        <f t="shared" ref="S1155:S1165" si="208">IF(K1155&gt;$AK$7,$AK$13,IF(K1155&gt;$AK$8,$AK$14,IF(K1155&gt;$AK$9,$AK$15,IF(K1155&gt;$AK$10,$AK$16,$AK$17))))</f>
        <v>Slow</v>
      </c>
      <c r="T1155" s="1" t="str">
        <f t="shared" ref="T1155:T1165" si="209">IF(AND(D1155&gt;150,K1155&gt;150,J1155&gt;3),"Phenominal","Ok")</f>
        <v>Ok</v>
      </c>
      <c r="U1155" s="1" t="b">
        <f t="shared" ref="U1155:U1165" si="210">OR(D1155&gt;175,K1155&gt;200,J1155&gt;7)</f>
        <v>0</v>
      </c>
      <c r="V1155" s="1">
        <f t="shared" ref="V1155:V1165" si="211">SUM(D1155&gt;175,J1155&gt;7,K1155&gt;150)</f>
        <v>0</v>
      </c>
      <c r="W1155" s="1" t="str">
        <f>VLOOKUP(K1155,Master!$G$8:$H$12,2,1)</f>
        <v>Slow</v>
      </c>
      <c r="X1155" s="1" t="str">
        <f>HLOOKUP(K1155,Master!$F$3:$J$4,2,1)</f>
        <v>Slow</v>
      </c>
      <c r="Y1155" s="1" t="s">
        <v>827</v>
      </c>
      <c r="Z1155" s="1" t="s">
        <v>831</v>
      </c>
      <c r="AA1155" s="1">
        <f>SEARCH("(",Sheet7!A1155,1)</f>
        <v>13</v>
      </c>
      <c r="AB1155" s="1">
        <f>SEARCH(")",Sheet7!A1155,1)</f>
        <v>16</v>
      </c>
      <c r="AC1155" s="1" t="str">
        <f>MID(Sheet7!A1155,SEARCH("(",Sheet7!A1155,1)+1,SEARCH(")",Sheet7!A1155,1)-SEARCH("(",Sheet7!A1155,1)-1)</f>
        <v>WI</v>
      </c>
      <c r="AD1155" s="1">
        <f>SEARCH(" ",Sheet7!A1155,1)</f>
        <v>4</v>
      </c>
      <c r="AE1155" s="1" t="str">
        <f>LEFT(Sheet7!A1155,SEARCH(" ",Sheet7!A1155,1)-1)</f>
        <v>LMP</v>
      </c>
      <c r="AF1155" s="1" t="str">
        <f>MID(Sheet7!A1155,SEARCH(" ",Sheet7!A1155,1)+1,SEARCH("(",Sheet7!A1155,1)-SEARCH(" ",Sheet7!A1155,1)-2)</f>
        <v>Simmons</v>
      </c>
      <c r="AG1155" s="1">
        <f t="shared" ref="AG1155:AG1165" si="212">LEN(AF1155)</f>
        <v>7</v>
      </c>
      <c r="AH1155" s="1" t="str">
        <f t="shared" ref="AH1155:AH1165" si="213">UPPER(AF1155)</f>
        <v>SIMMONS</v>
      </c>
      <c r="AI1155" s="1" t="str">
        <f t="shared" si="207"/>
        <v>LMP Simmons belongs to West Indies</v>
      </c>
    </row>
    <row r="1156" spans="1:35" x14ac:dyDescent="0.3">
      <c r="A1156" s="1">
        <v>1155</v>
      </c>
      <c r="B1156" s="2">
        <v>40833</v>
      </c>
      <c r="C1156" t="s">
        <v>148</v>
      </c>
      <c r="D1156" s="1">
        <v>112</v>
      </c>
      <c r="E1156" s="1" t="s">
        <v>430</v>
      </c>
      <c r="F1156" s="1">
        <v>134</v>
      </c>
      <c r="H1156" s="1">
        <v>98</v>
      </c>
      <c r="I1156" s="1">
        <v>16</v>
      </c>
      <c r="J1156" s="1">
        <v>0</v>
      </c>
      <c r="K1156" s="1">
        <v>114.28</v>
      </c>
      <c r="L1156" s="1">
        <v>2</v>
      </c>
      <c r="M1156" s="1" t="s">
        <v>34</v>
      </c>
      <c r="N1156" s="1" t="s">
        <v>200</v>
      </c>
      <c r="O1156" s="1">
        <f t="shared" si="203"/>
        <v>17</v>
      </c>
      <c r="P1156" s="1">
        <f t="shared" si="204"/>
        <v>10</v>
      </c>
      <c r="Q1156" s="1">
        <f t="shared" si="205"/>
        <v>2011</v>
      </c>
      <c r="R1156" s="1">
        <f t="shared" si="206"/>
        <v>2</v>
      </c>
      <c r="S1156" s="1" t="str">
        <f t="shared" si="208"/>
        <v>Ok</v>
      </c>
      <c r="T1156" s="1" t="str">
        <f t="shared" si="209"/>
        <v>Ok</v>
      </c>
      <c r="U1156" s="1" t="b">
        <f t="shared" si="210"/>
        <v>0</v>
      </c>
      <c r="V1156" s="1">
        <f t="shared" si="211"/>
        <v>0</v>
      </c>
      <c r="W1156" s="1" t="str">
        <f>VLOOKUP(K1156,Master!$G$8:$H$12,2,1)</f>
        <v>Ok</v>
      </c>
      <c r="X1156" s="1" t="str">
        <f>HLOOKUP(K1156,Master!$F$3:$J$4,2,1)</f>
        <v>Ok</v>
      </c>
      <c r="Y1156" s="1" t="s">
        <v>807</v>
      </c>
      <c r="Z1156" s="1" t="s">
        <v>4</v>
      </c>
      <c r="AA1156" s="1">
        <f>SEARCH("(",Sheet7!A1156,1)</f>
        <v>9</v>
      </c>
      <c r="AB1156" s="1">
        <f>SEARCH(")",Sheet7!A1156,1)</f>
        <v>15</v>
      </c>
      <c r="AC1156" s="1" t="str">
        <f>MID(Sheet7!A1156,SEARCH("(",Sheet7!A1156,1)+1,SEARCH(")",Sheet7!A1156,1)-SEARCH("(",Sheet7!A1156,1)-1)</f>
        <v>India</v>
      </c>
      <c r="AD1156" s="1">
        <f>SEARCH(" ",Sheet7!A1156,1)</f>
        <v>2</v>
      </c>
      <c r="AE1156" s="1" t="str">
        <f>LEFT(Sheet7!A1156,SEARCH(" ",Sheet7!A1156,1)-1)</f>
        <v>V</v>
      </c>
      <c r="AF1156" s="1" t="str">
        <f>MID(Sheet7!A1156,SEARCH(" ",Sheet7!A1156,1)+1,SEARCH("(",Sheet7!A1156,1)-SEARCH(" ",Sheet7!A1156,1)-2)</f>
        <v>Kohli</v>
      </c>
      <c r="AG1156" s="1">
        <f t="shared" si="212"/>
        <v>5</v>
      </c>
      <c r="AH1156" s="1" t="str">
        <f t="shared" si="213"/>
        <v>KOHLI</v>
      </c>
      <c r="AI1156" s="1" t="e">
        <f t="shared" si="207"/>
        <v>#N/A</v>
      </c>
    </row>
    <row r="1157" spans="1:35" x14ac:dyDescent="0.3">
      <c r="A1157" s="1">
        <v>1156</v>
      </c>
      <c r="B1157" s="2">
        <v>40836</v>
      </c>
      <c r="C1157" t="s">
        <v>117</v>
      </c>
      <c r="D1157" s="1">
        <v>128</v>
      </c>
      <c r="E1157" s="1" t="s">
        <v>430</v>
      </c>
      <c r="F1157" s="1">
        <v>179</v>
      </c>
      <c r="H1157" s="1">
        <v>120</v>
      </c>
      <c r="I1157" s="1">
        <v>7</v>
      </c>
      <c r="J1157" s="1">
        <v>5</v>
      </c>
      <c r="K1157" s="1">
        <v>106.66</v>
      </c>
      <c r="L1157" s="1">
        <v>1</v>
      </c>
      <c r="M1157" s="1" t="s">
        <v>31</v>
      </c>
      <c r="N1157" s="1" t="s">
        <v>24</v>
      </c>
      <c r="O1157" s="1">
        <f t="shared" si="203"/>
        <v>20</v>
      </c>
      <c r="P1157" s="1">
        <f t="shared" si="204"/>
        <v>10</v>
      </c>
      <c r="Q1157" s="1">
        <f t="shared" si="205"/>
        <v>2011</v>
      </c>
      <c r="R1157" s="1">
        <f t="shared" si="206"/>
        <v>5</v>
      </c>
      <c r="S1157" s="1" t="str">
        <f t="shared" si="208"/>
        <v>Ok</v>
      </c>
      <c r="T1157" s="1" t="str">
        <f t="shared" si="209"/>
        <v>Ok</v>
      </c>
      <c r="U1157" s="1" t="b">
        <f t="shared" si="210"/>
        <v>0</v>
      </c>
      <c r="V1157" s="1">
        <f t="shared" si="211"/>
        <v>0</v>
      </c>
      <c r="W1157" s="1" t="str">
        <f>VLOOKUP(K1157,Master!$G$8:$H$12,2,1)</f>
        <v>Ok</v>
      </c>
      <c r="X1157" s="1" t="str">
        <f>HLOOKUP(K1157,Master!$F$3:$J$4,2,1)</f>
        <v>Ok</v>
      </c>
      <c r="Y1157" s="1" t="s">
        <v>804</v>
      </c>
      <c r="Z1157" s="1" t="s">
        <v>836</v>
      </c>
      <c r="AA1157" s="1">
        <f>SEARCH("(",Sheet7!A1157,1)</f>
        <v>12</v>
      </c>
      <c r="AB1157" s="1">
        <f>SEARCH(")",Sheet7!A1157,1)</f>
        <v>16</v>
      </c>
      <c r="AC1157" s="1" t="str">
        <f>MID(Sheet7!A1157,SEARCH("(",Sheet7!A1157,1)+1,SEARCH(")",Sheet7!A1157,1)-SEARCH("(",Sheet7!A1157,1)-1)</f>
        <v>Zim</v>
      </c>
      <c r="AD1157" s="1">
        <f>SEARCH(" ",Sheet7!A1157,1)</f>
        <v>4</v>
      </c>
      <c r="AE1157" s="1" t="str">
        <f>LEFT(Sheet7!A1157,SEARCH(" ",Sheet7!A1157,1)-1)</f>
        <v>BRM</v>
      </c>
      <c r="AF1157" s="1" t="str">
        <f>MID(Sheet7!A1157,SEARCH(" ",Sheet7!A1157,1)+1,SEARCH("(",Sheet7!A1157,1)-SEARCH(" ",Sheet7!A1157,1)-2)</f>
        <v>Taylor</v>
      </c>
      <c r="AG1157" s="1">
        <f t="shared" si="212"/>
        <v>6</v>
      </c>
      <c r="AH1157" s="1" t="str">
        <f t="shared" si="213"/>
        <v>TAYLOR</v>
      </c>
      <c r="AI1157" s="1" t="e">
        <f t="shared" si="207"/>
        <v>#N/A</v>
      </c>
    </row>
    <row r="1158" spans="1:35" x14ac:dyDescent="0.3">
      <c r="A1158" s="1">
        <v>1157</v>
      </c>
      <c r="B1158" s="2">
        <v>40836</v>
      </c>
      <c r="C1158" t="s">
        <v>373</v>
      </c>
      <c r="D1158" s="1">
        <v>108</v>
      </c>
      <c r="E1158" s="1" t="s">
        <v>430</v>
      </c>
      <c r="F1158" s="1">
        <v>168</v>
      </c>
      <c r="H1158" s="1">
        <v>131</v>
      </c>
      <c r="I1158" s="1">
        <v>11</v>
      </c>
      <c r="J1158" s="1">
        <v>0</v>
      </c>
      <c r="K1158" s="1">
        <v>82.44</v>
      </c>
      <c r="L1158" s="1">
        <v>2</v>
      </c>
      <c r="M1158" s="1" t="s">
        <v>7</v>
      </c>
      <c r="N1158" s="1" t="s">
        <v>24</v>
      </c>
      <c r="O1158" s="1">
        <f t="shared" si="203"/>
        <v>20</v>
      </c>
      <c r="P1158" s="1">
        <f t="shared" si="204"/>
        <v>10</v>
      </c>
      <c r="Q1158" s="1">
        <f t="shared" si="205"/>
        <v>2011</v>
      </c>
      <c r="R1158" s="1">
        <f t="shared" si="206"/>
        <v>5</v>
      </c>
      <c r="S1158" s="1" t="str">
        <f t="shared" si="208"/>
        <v>Slow</v>
      </c>
      <c r="T1158" s="1" t="str">
        <f t="shared" si="209"/>
        <v>Ok</v>
      </c>
      <c r="U1158" s="1" t="b">
        <f t="shared" si="210"/>
        <v>0</v>
      </c>
      <c r="V1158" s="1">
        <f t="shared" si="211"/>
        <v>0</v>
      </c>
      <c r="W1158" s="1" t="str">
        <f>VLOOKUP(K1158,Master!$G$8:$H$12,2,1)</f>
        <v>Slow</v>
      </c>
      <c r="X1158" s="1" t="str">
        <f>HLOOKUP(K1158,Master!$F$3:$J$4,2,1)</f>
        <v>Slow</v>
      </c>
      <c r="Y1158" s="1" t="s">
        <v>828</v>
      </c>
      <c r="Z1158" s="1" t="s">
        <v>832</v>
      </c>
      <c r="AA1158" s="1">
        <f>SEARCH("(",Sheet7!A1158,1)</f>
        <v>10</v>
      </c>
      <c r="AB1158" s="1">
        <f>SEARCH(")",Sheet7!A1158,1)</f>
        <v>13</v>
      </c>
      <c r="AC1158" s="1" t="str">
        <f>MID(Sheet7!A1158,SEARCH("(",Sheet7!A1158,1)+1,SEARCH(")",Sheet7!A1158,1)-SEARCH("(",Sheet7!A1158,1)-1)</f>
        <v>NZ</v>
      </c>
      <c r="AD1158" s="1">
        <f>SEARCH(" ",Sheet7!A1158,1)</f>
        <v>3</v>
      </c>
      <c r="AE1158" s="1" t="str">
        <f>LEFT(Sheet7!A1158,SEARCH(" ",Sheet7!A1158,1)-1)</f>
        <v>RJ</v>
      </c>
      <c r="AF1158" s="1" t="str">
        <f>MID(Sheet7!A1158,SEARCH(" ",Sheet7!A1158,1)+1,SEARCH("(",Sheet7!A1158,1)-SEARCH(" ",Sheet7!A1158,1)-2)</f>
        <v>Nicol</v>
      </c>
      <c r="AG1158" s="1">
        <f t="shared" si="212"/>
        <v>5</v>
      </c>
      <c r="AH1158" s="1" t="str">
        <f t="shared" si="213"/>
        <v>NICOL</v>
      </c>
      <c r="AI1158" s="1" t="str">
        <f t="shared" si="207"/>
        <v>RJ Nicol belongs to New Zealand</v>
      </c>
    </row>
    <row r="1159" spans="1:35" x14ac:dyDescent="0.3">
      <c r="A1159" s="1">
        <v>1158</v>
      </c>
      <c r="B1159" s="2">
        <v>40838</v>
      </c>
      <c r="C1159" t="s">
        <v>117</v>
      </c>
      <c r="D1159" s="1">
        <v>107</v>
      </c>
      <c r="E1159" s="1" t="s">
        <v>430</v>
      </c>
      <c r="F1159" s="1">
        <v>169</v>
      </c>
      <c r="H1159" s="1">
        <v>105</v>
      </c>
      <c r="I1159" s="1">
        <v>12</v>
      </c>
      <c r="J1159" s="1">
        <v>1</v>
      </c>
      <c r="K1159" s="1">
        <v>101.9</v>
      </c>
      <c r="L1159" s="1">
        <v>1</v>
      </c>
      <c r="M1159" s="1" t="s">
        <v>31</v>
      </c>
      <c r="N1159" s="1" t="s">
        <v>24</v>
      </c>
      <c r="O1159" s="1">
        <f t="shared" si="203"/>
        <v>22</v>
      </c>
      <c r="P1159" s="1">
        <f t="shared" si="204"/>
        <v>10</v>
      </c>
      <c r="Q1159" s="1">
        <f t="shared" si="205"/>
        <v>2011</v>
      </c>
      <c r="R1159" s="1">
        <f t="shared" si="206"/>
        <v>7</v>
      </c>
      <c r="S1159" s="1" t="str">
        <f t="shared" si="208"/>
        <v>Ok</v>
      </c>
      <c r="T1159" s="1" t="str">
        <f t="shared" si="209"/>
        <v>Ok</v>
      </c>
      <c r="U1159" s="1" t="b">
        <f t="shared" si="210"/>
        <v>0</v>
      </c>
      <c r="V1159" s="1">
        <f t="shared" si="211"/>
        <v>0</v>
      </c>
      <c r="W1159" s="1" t="str">
        <f>VLOOKUP(K1159,Master!$G$8:$H$12,2,1)</f>
        <v>Ok</v>
      </c>
      <c r="X1159" s="1" t="str">
        <f>HLOOKUP(K1159,Master!$F$3:$J$4,2,1)</f>
        <v>Ok</v>
      </c>
      <c r="Y1159" s="1" t="s">
        <v>804</v>
      </c>
      <c r="Z1159" s="1" t="s">
        <v>836</v>
      </c>
      <c r="AA1159" s="1">
        <f>SEARCH("(",Sheet7!A1159,1)</f>
        <v>12</v>
      </c>
      <c r="AB1159" s="1">
        <f>SEARCH(")",Sheet7!A1159,1)</f>
        <v>16</v>
      </c>
      <c r="AC1159" s="1" t="str">
        <f>MID(Sheet7!A1159,SEARCH("(",Sheet7!A1159,1)+1,SEARCH(")",Sheet7!A1159,1)-SEARCH("(",Sheet7!A1159,1)-1)</f>
        <v>Zim</v>
      </c>
      <c r="AD1159" s="1">
        <f>SEARCH(" ",Sheet7!A1159,1)</f>
        <v>4</v>
      </c>
      <c r="AE1159" s="1" t="str">
        <f>LEFT(Sheet7!A1159,SEARCH(" ",Sheet7!A1159,1)-1)</f>
        <v>BRM</v>
      </c>
      <c r="AF1159" s="1" t="str">
        <f>MID(Sheet7!A1159,SEARCH(" ",Sheet7!A1159,1)+1,SEARCH("(",Sheet7!A1159,1)-SEARCH(" ",Sheet7!A1159,1)-2)</f>
        <v>Taylor</v>
      </c>
      <c r="AG1159" s="1">
        <f t="shared" si="212"/>
        <v>6</v>
      </c>
      <c r="AH1159" s="1" t="str">
        <f t="shared" si="213"/>
        <v>TAYLOR</v>
      </c>
      <c r="AI1159" s="1" t="e">
        <f t="shared" si="207"/>
        <v>#N/A</v>
      </c>
    </row>
    <row r="1160" spans="1:35" x14ac:dyDescent="0.3">
      <c r="A1160" s="1">
        <v>1159</v>
      </c>
      <c r="B1160" s="2">
        <v>40838</v>
      </c>
      <c r="C1160" t="s">
        <v>192</v>
      </c>
      <c r="D1160" s="1">
        <v>105</v>
      </c>
      <c r="E1160" s="1" t="s">
        <v>432</v>
      </c>
      <c r="F1160" s="1">
        <v>168</v>
      </c>
      <c r="H1160" s="1">
        <v>121</v>
      </c>
      <c r="I1160" s="1">
        <v>9</v>
      </c>
      <c r="J1160" s="1">
        <v>0</v>
      </c>
      <c r="K1160" s="1">
        <v>86.77</v>
      </c>
      <c r="L1160" s="1">
        <v>2</v>
      </c>
      <c r="M1160" s="1" t="s">
        <v>7</v>
      </c>
      <c r="N1160" s="1" t="s">
        <v>24</v>
      </c>
      <c r="O1160" s="1">
        <f t="shared" si="203"/>
        <v>22</v>
      </c>
      <c r="P1160" s="1">
        <f t="shared" si="204"/>
        <v>10</v>
      </c>
      <c r="Q1160" s="1">
        <f t="shared" si="205"/>
        <v>2011</v>
      </c>
      <c r="R1160" s="1">
        <f t="shared" si="206"/>
        <v>7</v>
      </c>
      <c r="S1160" s="1" t="str">
        <f t="shared" si="208"/>
        <v>Slow</v>
      </c>
      <c r="T1160" s="1" t="str">
        <f t="shared" si="209"/>
        <v>Ok</v>
      </c>
      <c r="U1160" s="1" t="b">
        <f t="shared" si="210"/>
        <v>0</v>
      </c>
      <c r="V1160" s="1">
        <f t="shared" si="211"/>
        <v>0</v>
      </c>
      <c r="W1160" s="1" t="str">
        <f>VLOOKUP(K1160,Master!$G$8:$H$12,2,1)</f>
        <v>Slow</v>
      </c>
      <c r="X1160" s="1" t="str">
        <f>HLOOKUP(K1160,Master!$F$3:$J$4,2,1)</f>
        <v>Slow</v>
      </c>
      <c r="Y1160" s="1" t="s">
        <v>788</v>
      </c>
      <c r="Z1160" s="1" t="s">
        <v>832</v>
      </c>
      <c r="AA1160" s="1">
        <f>SEARCH("(",Sheet7!A1160,1)</f>
        <v>12</v>
      </c>
      <c r="AB1160" s="1">
        <f>SEARCH(")",Sheet7!A1160,1)</f>
        <v>15</v>
      </c>
      <c r="AC1160" s="1" t="str">
        <f>MID(Sheet7!A1160,SEARCH("(",Sheet7!A1160,1)+1,SEARCH(")",Sheet7!A1160,1)-SEARCH("(",Sheet7!A1160,1)-1)</f>
        <v>NZ</v>
      </c>
      <c r="AD1160" s="1">
        <f>SEARCH(" ",Sheet7!A1160,1)</f>
        <v>3</v>
      </c>
      <c r="AE1160" s="1" t="str">
        <f>LEFT(Sheet7!A1160,SEARCH(" ",Sheet7!A1160,1)-1)</f>
        <v>MJ</v>
      </c>
      <c r="AF1160" s="1" t="str">
        <f>MID(Sheet7!A1160,SEARCH(" ",Sheet7!A1160,1)+1,SEARCH("(",Sheet7!A1160,1)-SEARCH(" ",Sheet7!A1160,1)-2)</f>
        <v>Guptill</v>
      </c>
      <c r="AG1160" s="1">
        <f t="shared" si="212"/>
        <v>7</v>
      </c>
      <c r="AH1160" s="1" t="str">
        <f t="shared" si="213"/>
        <v>GUPTILL</v>
      </c>
      <c r="AI1160" s="1" t="str">
        <f t="shared" si="207"/>
        <v>MJ Guptill belongs to New Zealand</v>
      </c>
    </row>
    <row r="1161" spans="1:35" x14ac:dyDescent="0.3">
      <c r="A1161" s="1">
        <v>1160</v>
      </c>
      <c r="B1161" s="2">
        <v>40841</v>
      </c>
      <c r="C1161" t="s">
        <v>136</v>
      </c>
      <c r="D1161" s="1">
        <v>119</v>
      </c>
      <c r="E1161" s="1" t="s">
        <v>432</v>
      </c>
      <c r="F1161" s="1">
        <v>177</v>
      </c>
      <c r="H1161" s="1">
        <v>126</v>
      </c>
      <c r="I1161" s="1">
        <v>9</v>
      </c>
      <c r="J1161" s="1">
        <v>3</v>
      </c>
      <c r="K1161" s="1">
        <v>94.44</v>
      </c>
      <c r="L1161" s="1">
        <v>1</v>
      </c>
      <c r="M1161" s="1" t="s">
        <v>7</v>
      </c>
      <c r="N1161" s="1" t="s">
        <v>8</v>
      </c>
      <c r="O1161" s="1">
        <f t="shared" si="203"/>
        <v>25</v>
      </c>
      <c r="P1161" s="1">
        <f t="shared" si="204"/>
        <v>10</v>
      </c>
      <c r="Q1161" s="1">
        <f t="shared" si="205"/>
        <v>2011</v>
      </c>
      <c r="R1161" s="1">
        <f t="shared" si="206"/>
        <v>3</v>
      </c>
      <c r="S1161" s="1" t="str">
        <f t="shared" si="208"/>
        <v>Slow</v>
      </c>
      <c r="T1161" s="1" t="str">
        <f t="shared" si="209"/>
        <v>Ok</v>
      </c>
      <c r="U1161" s="1" t="b">
        <f t="shared" si="210"/>
        <v>0</v>
      </c>
      <c r="V1161" s="1">
        <f t="shared" si="211"/>
        <v>0</v>
      </c>
      <c r="W1161" s="1" t="str">
        <f>VLOOKUP(K1161,Master!$G$8:$H$12,2,1)</f>
        <v>Slow</v>
      </c>
      <c r="X1161" s="1" t="str">
        <f>HLOOKUP(K1161,Master!$F$3:$J$4,2,1)</f>
        <v>Slow</v>
      </c>
      <c r="Y1161" s="1" t="s">
        <v>754</v>
      </c>
      <c r="Z1161" s="1" t="s">
        <v>832</v>
      </c>
      <c r="AA1161" s="1">
        <f>SEARCH("(",Sheet7!A1161,1)</f>
        <v>13</v>
      </c>
      <c r="AB1161" s="1">
        <f>SEARCH(")",Sheet7!A1161,1)</f>
        <v>16</v>
      </c>
      <c r="AC1161" s="1" t="str">
        <f>MID(Sheet7!A1161,SEARCH("(",Sheet7!A1161,1)+1,SEARCH(")",Sheet7!A1161,1)-SEARCH("(",Sheet7!A1161,1)-1)</f>
        <v>NZ</v>
      </c>
      <c r="AD1161" s="1">
        <f>SEARCH(" ",Sheet7!A1161,1)</f>
        <v>5</v>
      </c>
      <c r="AE1161" s="1" t="str">
        <f>LEFT(Sheet7!A1161,SEARCH(" ",Sheet7!A1161,1)-1)</f>
        <v>LRPL</v>
      </c>
      <c r="AF1161" s="1" t="str">
        <f>MID(Sheet7!A1161,SEARCH(" ",Sheet7!A1161,1)+1,SEARCH("(",Sheet7!A1161,1)-SEARCH(" ",Sheet7!A1161,1)-2)</f>
        <v>Taylor</v>
      </c>
      <c r="AG1161" s="1">
        <f t="shared" si="212"/>
        <v>6</v>
      </c>
      <c r="AH1161" s="1" t="str">
        <f t="shared" si="213"/>
        <v>TAYLOR</v>
      </c>
      <c r="AI1161" s="1" t="str">
        <f t="shared" si="207"/>
        <v>LRPL Taylor belongs to New Zealand</v>
      </c>
    </row>
    <row r="1162" spans="1:35" x14ac:dyDescent="0.3">
      <c r="A1162" s="1">
        <v>1161</v>
      </c>
      <c r="B1162" s="2">
        <v>40841</v>
      </c>
      <c r="C1162" t="s">
        <v>374</v>
      </c>
      <c r="D1162" s="1">
        <v>100</v>
      </c>
      <c r="E1162" s="1" t="s">
        <v>430</v>
      </c>
      <c r="F1162" s="1">
        <v>94</v>
      </c>
      <c r="H1162" s="1">
        <v>69</v>
      </c>
      <c r="I1162" s="1">
        <v>11</v>
      </c>
      <c r="J1162" s="1">
        <v>1</v>
      </c>
      <c r="K1162" s="1">
        <v>144.91999999999999</v>
      </c>
      <c r="L1162" s="1">
        <v>1</v>
      </c>
      <c r="M1162" s="1" t="s">
        <v>7</v>
      </c>
      <c r="N1162" s="1" t="s">
        <v>8</v>
      </c>
      <c r="O1162" s="1">
        <f t="shared" si="203"/>
        <v>25</v>
      </c>
      <c r="P1162" s="1">
        <f t="shared" si="204"/>
        <v>10</v>
      </c>
      <c r="Q1162" s="1">
        <f t="shared" si="205"/>
        <v>2011</v>
      </c>
      <c r="R1162" s="1">
        <f t="shared" si="206"/>
        <v>3</v>
      </c>
      <c r="S1162" s="1" t="str">
        <f t="shared" si="208"/>
        <v>Ok</v>
      </c>
      <c r="T1162" s="1" t="str">
        <f t="shared" si="209"/>
        <v>Ok</v>
      </c>
      <c r="U1162" s="1" t="b">
        <f t="shared" si="210"/>
        <v>0</v>
      </c>
      <c r="V1162" s="1">
        <f t="shared" si="211"/>
        <v>0</v>
      </c>
      <c r="W1162" s="1" t="str">
        <f>VLOOKUP(K1162,Master!$G$8:$H$12,2,1)</f>
        <v>Ok</v>
      </c>
      <c r="X1162" s="1" t="str">
        <f>HLOOKUP(K1162,Master!$F$3:$J$4,2,1)</f>
        <v>Ok</v>
      </c>
      <c r="Y1162" s="1" t="s">
        <v>819</v>
      </c>
      <c r="Z1162" s="1" t="s">
        <v>832</v>
      </c>
      <c r="AA1162" s="1">
        <f>SEARCH("(",Sheet7!A1162,1)</f>
        <v>15</v>
      </c>
      <c r="AB1162" s="1">
        <f>SEARCH(")",Sheet7!A1162,1)</f>
        <v>18</v>
      </c>
      <c r="AC1162" s="1" t="str">
        <f>MID(Sheet7!A1162,SEARCH("(",Sheet7!A1162,1)+1,SEARCH(")",Sheet7!A1162,1)-SEARCH("(",Sheet7!A1162,1)-1)</f>
        <v>NZ</v>
      </c>
      <c r="AD1162" s="1">
        <f>SEARCH(" ",Sheet7!A1162,1)</f>
        <v>3</v>
      </c>
      <c r="AE1162" s="1" t="str">
        <f>LEFT(Sheet7!A1162,SEARCH(" ",Sheet7!A1162,1)-1)</f>
        <v>KS</v>
      </c>
      <c r="AF1162" s="1" t="str">
        <f>MID(Sheet7!A1162,SEARCH(" ",Sheet7!A1162,1)+1,SEARCH("(",Sheet7!A1162,1)-SEARCH(" ",Sheet7!A1162,1)-2)</f>
        <v>Williamson</v>
      </c>
      <c r="AG1162" s="1">
        <f t="shared" si="212"/>
        <v>10</v>
      </c>
      <c r="AH1162" s="1" t="str">
        <f t="shared" si="213"/>
        <v>WILLIAMSON</v>
      </c>
      <c r="AI1162" s="1" t="str">
        <f t="shared" si="207"/>
        <v>KS Williamson belongs to New Zealand</v>
      </c>
    </row>
    <row r="1163" spans="1:35" x14ac:dyDescent="0.3">
      <c r="A1163" s="1">
        <v>1162</v>
      </c>
      <c r="B1163" s="2">
        <v>40879</v>
      </c>
      <c r="C1163" t="s">
        <v>148</v>
      </c>
      <c r="D1163" s="1">
        <v>117</v>
      </c>
      <c r="E1163" s="1" t="s">
        <v>432</v>
      </c>
      <c r="F1163" s="1" t="s">
        <v>214</v>
      </c>
      <c r="H1163" s="1">
        <v>123</v>
      </c>
      <c r="I1163" s="1">
        <v>14</v>
      </c>
      <c r="J1163" s="1">
        <v>0</v>
      </c>
      <c r="K1163" s="1">
        <v>95.12</v>
      </c>
      <c r="L1163" s="1">
        <v>2</v>
      </c>
      <c r="M1163" s="1" t="s">
        <v>11</v>
      </c>
      <c r="N1163" s="1" t="s">
        <v>204</v>
      </c>
      <c r="O1163" s="1">
        <f t="shared" si="203"/>
        <v>2</v>
      </c>
      <c r="P1163" s="1">
        <f t="shared" si="204"/>
        <v>12</v>
      </c>
      <c r="Q1163" s="1">
        <f t="shared" si="205"/>
        <v>2011</v>
      </c>
      <c r="R1163" s="1">
        <f t="shared" si="206"/>
        <v>6</v>
      </c>
      <c r="S1163" s="1" t="str">
        <f t="shared" si="208"/>
        <v>Slow</v>
      </c>
      <c r="T1163" s="1" t="str">
        <f t="shared" si="209"/>
        <v>Ok</v>
      </c>
      <c r="U1163" s="1" t="b">
        <f t="shared" si="210"/>
        <v>0</v>
      </c>
      <c r="V1163" s="1">
        <f t="shared" si="211"/>
        <v>0</v>
      </c>
      <c r="W1163" s="1" t="str">
        <f>VLOOKUP(K1163,Master!$G$8:$H$12,2,1)</f>
        <v>Slow</v>
      </c>
      <c r="X1163" s="1" t="str">
        <f>HLOOKUP(K1163,Master!$F$3:$J$4,2,1)</f>
        <v>Slow</v>
      </c>
      <c r="Y1163" s="1" t="s">
        <v>807</v>
      </c>
      <c r="Z1163" s="1" t="s">
        <v>4</v>
      </c>
      <c r="AA1163" s="1">
        <f>SEARCH("(",Sheet7!A1163,1)</f>
        <v>9</v>
      </c>
      <c r="AB1163" s="1">
        <f>SEARCH(")",Sheet7!A1163,1)</f>
        <v>15</v>
      </c>
      <c r="AC1163" s="1" t="str">
        <f>MID(Sheet7!A1163,SEARCH("(",Sheet7!A1163,1)+1,SEARCH(")",Sheet7!A1163,1)-SEARCH("(",Sheet7!A1163,1)-1)</f>
        <v>India</v>
      </c>
      <c r="AD1163" s="1">
        <f>SEARCH(" ",Sheet7!A1163,1)</f>
        <v>2</v>
      </c>
      <c r="AE1163" s="1" t="str">
        <f>LEFT(Sheet7!A1163,SEARCH(" ",Sheet7!A1163,1)-1)</f>
        <v>V</v>
      </c>
      <c r="AF1163" s="1" t="str">
        <f>MID(Sheet7!A1163,SEARCH(" ",Sheet7!A1163,1)+1,SEARCH("(",Sheet7!A1163,1)-SEARCH(" ",Sheet7!A1163,1)-2)</f>
        <v>Kohli</v>
      </c>
      <c r="AG1163" s="1">
        <f t="shared" si="212"/>
        <v>5</v>
      </c>
      <c r="AH1163" s="1" t="str">
        <f t="shared" si="213"/>
        <v>KOHLI</v>
      </c>
      <c r="AI1163" s="1" t="e">
        <f t="shared" si="207"/>
        <v>#N/A</v>
      </c>
    </row>
    <row r="1164" spans="1:35" x14ac:dyDescent="0.3">
      <c r="A1164" s="1">
        <v>1163</v>
      </c>
      <c r="B1164" s="2">
        <v>40880</v>
      </c>
      <c r="C1164" t="s">
        <v>429</v>
      </c>
      <c r="D1164" s="1">
        <v>100</v>
      </c>
      <c r="E1164" s="1" t="s">
        <v>432</v>
      </c>
      <c r="F1164" s="1">
        <v>155</v>
      </c>
      <c r="H1164" s="1">
        <v>134</v>
      </c>
      <c r="I1164" s="1">
        <v>11</v>
      </c>
      <c r="J1164" s="1">
        <v>1</v>
      </c>
      <c r="K1164" s="1">
        <v>74.62</v>
      </c>
      <c r="L1164" s="1">
        <v>2</v>
      </c>
      <c r="M1164" s="1" t="s">
        <v>9</v>
      </c>
      <c r="N1164" s="1" t="s">
        <v>19</v>
      </c>
      <c r="O1164" s="1">
        <f t="shared" si="203"/>
        <v>3</v>
      </c>
      <c r="P1164" s="1">
        <f t="shared" si="204"/>
        <v>12</v>
      </c>
      <c r="Q1164" s="1">
        <f t="shared" si="205"/>
        <v>2011</v>
      </c>
      <c r="R1164" s="1">
        <f t="shared" si="206"/>
        <v>7</v>
      </c>
      <c r="S1164" s="1" t="str">
        <f t="shared" si="208"/>
        <v>Slow</v>
      </c>
      <c r="T1164" s="1" t="str">
        <f t="shared" si="209"/>
        <v>Ok</v>
      </c>
      <c r="U1164" s="1" t="b">
        <f t="shared" si="210"/>
        <v>0</v>
      </c>
      <c r="V1164" s="1">
        <f t="shared" si="211"/>
        <v>0</v>
      </c>
      <c r="W1164" s="1" t="str">
        <f>VLOOKUP(K1164,Master!$G$8:$H$12,2,1)</f>
        <v>Slow</v>
      </c>
      <c r="X1164" s="1" t="str">
        <f>HLOOKUP(K1164,Master!$F$3:$J$4,2,1)</f>
        <v>Slow</v>
      </c>
      <c r="Y1164" s="1" t="s">
        <v>829</v>
      </c>
      <c r="Z1164" s="1" t="s">
        <v>838</v>
      </c>
      <c r="AA1164" s="1">
        <f>SEARCH("(",Sheet7!A1164,1)</f>
        <v>15</v>
      </c>
      <c r="AB1164" s="1">
        <f>SEARCH(")",Sheet7!A1164,1)</f>
        <v>19</v>
      </c>
      <c r="AC1164" s="1" t="str">
        <f>MID(Sheet7!A1164,SEARCH("(",Sheet7!A1164,1)+1,SEARCH(")",Sheet7!A1164,1)-SEARCH("(",Sheet7!A1164,1)-1)</f>
        <v>Ban</v>
      </c>
      <c r="AD1164" s="1">
        <f>SEARCH(" ",Sheet7!A1164,1)</f>
        <v>6</v>
      </c>
      <c r="AE1164" s="1" t="str">
        <f>LEFT(Sheet7!A1164,SEARCH(" ",Sheet7!A1164,1)-1)</f>
        <v>Nasir</v>
      </c>
      <c r="AF1164" s="1" t="str">
        <f>MID(Sheet7!A1164,SEARCH(" ",Sheet7!A1164,1)+1,SEARCH("(",Sheet7!A1164,1)-SEARCH(" ",Sheet7!A1164,1)-2)</f>
        <v>Hossain</v>
      </c>
      <c r="AG1164" s="1">
        <f t="shared" si="212"/>
        <v>7</v>
      </c>
      <c r="AH1164" s="1" t="str">
        <f t="shared" si="213"/>
        <v>HOSSAIN</v>
      </c>
      <c r="AI1164" s="1" t="e">
        <f t="shared" si="207"/>
        <v>#N/A</v>
      </c>
    </row>
    <row r="1165" spans="1:35" x14ac:dyDescent="0.3">
      <c r="A1165" s="1">
        <v>1164</v>
      </c>
      <c r="B1165" s="4">
        <v>40885</v>
      </c>
      <c r="C1165" t="s">
        <v>213</v>
      </c>
      <c r="D1165" s="1">
        <v>219</v>
      </c>
      <c r="E1165" s="1" t="s">
        <v>432</v>
      </c>
      <c r="F1165" s="1" t="s">
        <v>214</v>
      </c>
      <c r="H1165" s="1">
        <v>149</v>
      </c>
      <c r="I1165" s="1">
        <v>25</v>
      </c>
      <c r="J1165" s="1">
        <v>7</v>
      </c>
      <c r="K1165" s="1">
        <v>146.97</v>
      </c>
      <c r="L1165" s="1">
        <v>1</v>
      </c>
      <c r="M1165" s="2" t="s">
        <v>11</v>
      </c>
      <c r="N1165" s="1" t="s">
        <v>5</v>
      </c>
      <c r="O1165" s="1">
        <f t="shared" si="203"/>
        <v>8</v>
      </c>
      <c r="P1165" s="1">
        <f t="shared" si="204"/>
        <v>12</v>
      </c>
      <c r="Q1165" s="1">
        <f t="shared" si="205"/>
        <v>2011</v>
      </c>
      <c r="R1165" s="1">
        <f t="shared" si="206"/>
        <v>5</v>
      </c>
      <c r="S1165" s="1" t="str">
        <f t="shared" si="208"/>
        <v>Ok</v>
      </c>
      <c r="T1165" s="1" t="str">
        <f t="shared" si="209"/>
        <v>Ok</v>
      </c>
      <c r="U1165" s="1" t="b">
        <f t="shared" si="210"/>
        <v>1</v>
      </c>
      <c r="V1165" s="1">
        <f t="shared" si="211"/>
        <v>1</v>
      </c>
      <c r="W1165" s="1" t="str">
        <f>VLOOKUP(K1165,Master!$G$8:$H$12,2,1)</f>
        <v>Ok</v>
      </c>
      <c r="X1165" s="1" t="str">
        <f>HLOOKUP(K1165,Master!$F$3:$J$4,2,1)</f>
        <v>Ok</v>
      </c>
      <c r="Y1165" s="1" t="s">
        <v>702</v>
      </c>
      <c r="Z1165" s="1" t="s">
        <v>4</v>
      </c>
      <c r="AA1165" s="1">
        <f>SEARCH("(",Sheet7!A1165,1)</f>
        <v>10</v>
      </c>
      <c r="AB1165" s="1">
        <f>SEARCH(")",Sheet7!A1165,1)</f>
        <v>16</v>
      </c>
      <c r="AC1165" s="1" t="str">
        <f>MID(Sheet7!A1165,SEARCH("(",Sheet7!A1165,1)+1,SEARCH(")",Sheet7!A1165,1)-SEARCH("(",Sheet7!A1165,1)-1)</f>
        <v>India</v>
      </c>
      <c r="AD1165" s="1">
        <f>SEARCH(" ",Sheet7!A1165,1)</f>
        <v>2</v>
      </c>
      <c r="AE1165" s="1" t="str">
        <f>LEFT(Sheet7!A1165,SEARCH(" ",Sheet7!A1165,1)-1)</f>
        <v>V</v>
      </c>
      <c r="AF1165" s="1" t="str">
        <f>MID(Sheet7!A1165,SEARCH(" ",Sheet7!A1165,1)+1,SEARCH("(",Sheet7!A1165,1)-SEARCH(" ",Sheet7!A1165,1)-2)</f>
        <v>Sehwag</v>
      </c>
      <c r="AG1165" s="1">
        <f t="shared" si="212"/>
        <v>6</v>
      </c>
      <c r="AH1165" s="1" t="str">
        <f t="shared" si="213"/>
        <v>SEHWAG</v>
      </c>
      <c r="AI1165" s="1" t="e">
        <f t="shared" si="207"/>
        <v>#N/A</v>
      </c>
    </row>
    <row r="1166" spans="1:35" x14ac:dyDescent="0.3">
      <c r="C1166" t="s">
        <v>213</v>
      </c>
    </row>
  </sheetData>
  <autoFilter ref="A1:AX1165" xr:uid="{00000000-0009-0000-0000-000000000000}"/>
  <sortState xmlns:xlrd2="http://schemas.microsoft.com/office/spreadsheetml/2017/richdata2" ref="B2:Q1165">
    <sortCondition ref="B2:B1165"/>
  </sortState>
  <conditionalFormatting sqref="D1:D1048576">
    <cfRule type="top10" dxfId="7" priority="8" rank="10"/>
  </conditionalFormatting>
  <conditionalFormatting sqref="F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ellIs" dxfId="6" priority="5" operator="greaterThan">
      <formula>150</formula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">
      <dataBar>
        <cfvo type="min"/>
        <cfvo type="max"/>
        <color rgb="FF63C384"/>
      </dataBar>
    </cfRule>
  </conditionalFormatting>
  <conditionalFormatting sqref="K1:K1048576">
    <cfRule type="cellIs" dxfId="5" priority="1" operator="between">
      <formula>120</formula>
      <formula>150</formula>
    </cfRule>
    <cfRule type="top10" dxfId="4" priority="6" bottom="1" rank="10"/>
    <cfRule type="top10" dxfId="3" priority="7" rank="10"/>
  </conditionalFormatting>
  <dataValidations count="1">
    <dataValidation type="list" allowBlank="1" showInputMessage="1" showErrorMessage="1" sqref="AX4" xr:uid="{00000000-0002-0000-0000-000000000000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1"/>
  <sheetViews>
    <sheetView tabSelected="1" zoomScale="130" zoomScaleNormal="130" workbookViewId="0">
      <selection activeCell="G10" sqref="G10"/>
    </sheetView>
  </sheetViews>
  <sheetFormatPr defaultColWidth="9.109375" defaultRowHeight="13.8" x14ac:dyDescent="0.25"/>
  <cols>
    <col min="1" max="16384" width="9.109375" style="1"/>
  </cols>
  <sheetData>
    <row r="1" spans="1:1" x14ac:dyDescent="0.25">
      <c r="A1" s="3" t="s">
        <v>452</v>
      </c>
    </row>
    <row r="3" spans="1:1" x14ac:dyDescent="0.25">
      <c r="A3" s="1" t="s">
        <v>453</v>
      </c>
    </row>
    <row r="4" spans="1:1" x14ac:dyDescent="0.25">
      <c r="A4" s="1" t="s">
        <v>454</v>
      </c>
    </row>
    <row r="5" spans="1:1" x14ac:dyDescent="0.25">
      <c r="A5" s="1" t="s">
        <v>455</v>
      </c>
    </row>
    <row r="6" spans="1:1" x14ac:dyDescent="0.25">
      <c r="A6" s="1" t="s">
        <v>456</v>
      </c>
    </row>
    <row r="7" spans="1:1" x14ac:dyDescent="0.25">
      <c r="A7" s="1" t="s">
        <v>457</v>
      </c>
    </row>
    <row r="8" spans="1:1" x14ac:dyDescent="0.25">
      <c r="A8" s="1" t="s">
        <v>458</v>
      </c>
    </row>
    <row r="9" spans="1:1" x14ac:dyDescent="0.25">
      <c r="A9" s="1" t="s">
        <v>459</v>
      </c>
    </row>
    <row r="10" spans="1:1" x14ac:dyDescent="0.25">
      <c r="A10" s="1" t="s">
        <v>474</v>
      </c>
    </row>
    <row r="11" spans="1:1" x14ac:dyDescent="0.25">
      <c r="A11" s="1" t="s">
        <v>475</v>
      </c>
    </row>
    <row r="12" spans="1:1" x14ac:dyDescent="0.25">
      <c r="A12" s="1" t="s">
        <v>476</v>
      </c>
    </row>
    <row r="13" spans="1:1" x14ac:dyDescent="0.25">
      <c r="A13" s="1" t="s">
        <v>479</v>
      </c>
    </row>
    <row r="14" spans="1:1" x14ac:dyDescent="0.25">
      <c r="A14" s="1" t="s">
        <v>480</v>
      </c>
    </row>
    <row r="15" spans="1:1" x14ac:dyDescent="0.25">
      <c r="A15" s="1" t="s">
        <v>482</v>
      </c>
    </row>
    <row r="17" spans="1:1" x14ac:dyDescent="0.25">
      <c r="A17" s="3" t="s">
        <v>484</v>
      </c>
    </row>
    <row r="19" spans="1:1" x14ac:dyDescent="0.25">
      <c r="A19" s="1" t="s">
        <v>485</v>
      </c>
    </row>
    <row r="20" spans="1:1" x14ac:dyDescent="0.25">
      <c r="A20" s="1" t="s">
        <v>486</v>
      </c>
    </row>
    <row r="21" spans="1:1" x14ac:dyDescent="0.25">
      <c r="A21" s="1" t="s">
        <v>487</v>
      </c>
    </row>
    <row r="22" spans="1:1" x14ac:dyDescent="0.25">
      <c r="A22" s="1" t="s">
        <v>488</v>
      </c>
    </row>
    <row r="24" spans="1:1" x14ac:dyDescent="0.25">
      <c r="A24" s="3" t="s">
        <v>513</v>
      </c>
    </row>
    <row r="26" spans="1:1" x14ac:dyDescent="0.25">
      <c r="A26" s="1" t="s">
        <v>514</v>
      </c>
    </row>
    <row r="27" spans="1:1" x14ac:dyDescent="0.25">
      <c r="A27" s="1" t="s">
        <v>515</v>
      </c>
    </row>
    <row r="28" spans="1:1" x14ac:dyDescent="0.25">
      <c r="A28" s="1" t="s">
        <v>516</v>
      </c>
    </row>
    <row r="29" spans="1:1" x14ac:dyDescent="0.25">
      <c r="A29" s="1" t="s">
        <v>517</v>
      </c>
    </row>
    <row r="30" spans="1:1" x14ac:dyDescent="0.25">
      <c r="A30" s="1" t="s">
        <v>518</v>
      </c>
    </row>
    <row r="32" spans="1:1" x14ac:dyDescent="0.25">
      <c r="A32" s="3" t="s">
        <v>523</v>
      </c>
    </row>
    <row r="34" spans="1:1" x14ac:dyDescent="0.25">
      <c r="A34" s="1" t="s">
        <v>524</v>
      </c>
    </row>
    <row r="35" spans="1:1" x14ac:dyDescent="0.25">
      <c r="A35" s="1" t="s">
        <v>525</v>
      </c>
    </row>
    <row r="36" spans="1:1" x14ac:dyDescent="0.25">
      <c r="A36" s="1" t="s">
        <v>526</v>
      </c>
    </row>
    <row r="37" spans="1:1" x14ac:dyDescent="0.25">
      <c r="A37" s="1" t="s">
        <v>535</v>
      </c>
    </row>
    <row r="40" spans="1:1" x14ac:dyDescent="0.25">
      <c r="A40" s="3" t="s">
        <v>543</v>
      </c>
    </row>
    <row r="41" spans="1:1" x14ac:dyDescent="0.25">
      <c r="A41" s="1" t="s">
        <v>544</v>
      </c>
    </row>
    <row r="42" spans="1:1" x14ac:dyDescent="0.25">
      <c r="A42" s="1" t="s">
        <v>545</v>
      </c>
    </row>
    <row r="43" spans="1:1" x14ac:dyDescent="0.25">
      <c r="A43" s="1" t="s">
        <v>546</v>
      </c>
    </row>
    <row r="44" spans="1:1" x14ac:dyDescent="0.25">
      <c r="A44" s="1" t="s">
        <v>547</v>
      </c>
    </row>
    <row r="45" spans="1:1" x14ac:dyDescent="0.25">
      <c r="A45" s="1" t="s">
        <v>548</v>
      </c>
    </row>
    <row r="47" spans="1:1" x14ac:dyDescent="0.25">
      <c r="A47" s="3" t="s">
        <v>861</v>
      </c>
    </row>
    <row r="49" spans="1:1" x14ac:dyDescent="0.25">
      <c r="A49" s="1" t="s">
        <v>862</v>
      </c>
    </row>
    <row r="50" spans="1:1" x14ac:dyDescent="0.25">
      <c r="A50" s="1" t="s">
        <v>863</v>
      </c>
    </row>
    <row r="51" spans="1:1" x14ac:dyDescent="0.25">
      <c r="A51" s="1" t="s">
        <v>864</v>
      </c>
    </row>
    <row r="63" spans="1:1" x14ac:dyDescent="0.25">
      <c r="A63" s="3" t="s">
        <v>875</v>
      </c>
    </row>
    <row r="65" spans="1:1" x14ac:dyDescent="0.25">
      <c r="A65" s="1" t="s">
        <v>876</v>
      </c>
    </row>
    <row r="66" spans="1:1" x14ac:dyDescent="0.25">
      <c r="A66" s="1" t="s">
        <v>877</v>
      </c>
    </row>
    <row r="67" spans="1:1" x14ac:dyDescent="0.25">
      <c r="A67" s="1" t="s">
        <v>878</v>
      </c>
    </row>
    <row r="68" spans="1:1" x14ac:dyDescent="0.25">
      <c r="A68" s="1" t="s">
        <v>879</v>
      </c>
    </row>
    <row r="69" spans="1:1" x14ac:dyDescent="0.25">
      <c r="A69" s="1" t="s">
        <v>880</v>
      </c>
    </row>
    <row r="70" spans="1:1" x14ac:dyDescent="0.25">
      <c r="A70" s="1" t="s">
        <v>881</v>
      </c>
    </row>
    <row r="71" spans="1:1" x14ac:dyDescent="0.25">
      <c r="A71" s="1" t="s">
        <v>895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4"/>
  <sheetViews>
    <sheetView zoomScale="130" zoomScaleNormal="130" workbookViewId="0">
      <selection activeCell="G6" sqref="G6"/>
    </sheetView>
  </sheetViews>
  <sheetFormatPr defaultRowHeight="14.4" x14ac:dyDescent="0.3"/>
  <cols>
    <col min="2" max="2" width="11.33203125" customWidth="1"/>
    <col min="4" max="4" width="17.44140625" customWidth="1"/>
  </cols>
  <sheetData>
    <row r="1" spans="1:5" x14ac:dyDescent="0.3">
      <c r="A1" t="s">
        <v>483</v>
      </c>
      <c r="B1" t="s">
        <v>450</v>
      </c>
    </row>
    <row r="2" spans="1:5" x14ac:dyDescent="0.3">
      <c r="A2">
        <v>1</v>
      </c>
      <c r="B2">
        <f>LARGE(Centuries!K:K,A2)</f>
        <v>255</v>
      </c>
      <c r="C2">
        <f>LARGE(Centuries!D:D,'Top 10'!A2)</f>
        <v>219</v>
      </c>
      <c r="D2" t="str">
        <f>VLOOKUP(B2,Centuries!$K:$P,3,0)</f>
        <v>Sri Lanka</v>
      </c>
      <c r="E2">
        <f>INDEX(Centuries!D:D,C2)</f>
        <v>108</v>
      </c>
    </row>
    <row r="3" spans="1:5" x14ac:dyDescent="0.3">
      <c r="A3">
        <v>2</v>
      </c>
      <c r="B3">
        <f>LARGE(Centuries!K:K,A3)</f>
        <v>221.73</v>
      </c>
      <c r="C3">
        <f>LARGE(Centuries!D:D,'Top 10'!A3)</f>
        <v>201</v>
      </c>
      <c r="D3" t="str">
        <f>VLOOKUP(B3,Centuries!$K:$P,3,0)</f>
        <v>India</v>
      </c>
    </row>
    <row r="4" spans="1:5" x14ac:dyDescent="0.3">
      <c r="A4">
        <v>3</v>
      </c>
      <c r="B4">
        <f>LARGE(Centuries!K:K,A4)</f>
        <v>216.17</v>
      </c>
      <c r="C4">
        <f>LARGE(Centuries!D:D,'Top 10'!A4)</f>
        <v>200</v>
      </c>
      <c r="D4" t="str">
        <f>VLOOKUP(B4,Centuries!$K:$P,3,0)</f>
        <v>Zimbabwe</v>
      </c>
    </row>
    <row r="5" spans="1:5" x14ac:dyDescent="0.3">
      <c r="A5">
        <v>4</v>
      </c>
      <c r="B5">
        <f>LARGE(Centuries!K:K,A5)</f>
        <v>206.66</v>
      </c>
      <c r="C5">
        <f>LARGE(Centuries!D:D,'Top 10'!A5)</f>
        <v>194</v>
      </c>
      <c r="D5" t="str">
        <f>VLOOKUP(B5,Centuries!$K:$P,3,0)</f>
        <v>Bangladesh</v>
      </c>
    </row>
    <row r="6" spans="1:5" x14ac:dyDescent="0.3">
      <c r="A6">
        <v>5</v>
      </c>
      <c r="B6">
        <f>LARGE(Centuries!K:K,A6)</f>
        <v>206.15</v>
      </c>
      <c r="C6">
        <f>LARGE(Centuries!D:D,'Top 10'!A6)</f>
        <v>194</v>
      </c>
      <c r="D6" t="str">
        <f>VLOOKUP(B6,Centuries!$K:$P,3,0)</f>
        <v>Pakistan</v>
      </c>
    </row>
    <row r="7" spans="1:5" x14ac:dyDescent="0.3">
      <c r="A7">
        <v>6</v>
      </c>
      <c r="B7">
        <f>LARGE(Centuries!K:K,A7)</f>
        <v>192.71</v>
      </c>
      <c r="C7">
        <f>LARGE(Centuries!D:D,'Top 10'!A7)</f>
        <v>189</v>
      </c>
      <c r="D7" t="str">
        <f>VLOOKUP(B7,Centuries!$K:$P,3,0)</f>
        <v>Bangladesh</v>
      </c>
    </row>
    <row r="8" spans="1:5" x14ac:dyDescent="0.3">
      <c r="A8">
        <v>7</v>
      </c>
      <c r="B8">
        <f>LARGE(Centuries!K:K,A8)</f>
        <v>188.7</v>
      </c>
      <c r="C8">
        <f>LARGE(Centuries!D:D,'Top 10'!A8)</f>
        <v>189</v>
      </c>
      <c r="D8" t="str">
        <f>VLOOKUP(B8,Centuries!$K:$P,3,0)</f>
        <v>Bangladesh</v>
      </c>
    </row>
    <row r="9" spans="1:5" x14ac:dyDescent="0.3">
      <c r="A9">
        <v>8</v>
      </c>
      <c r="B9">
        <f>LARGE(Centuries!K:K,A9)</f>
        <v>179.36</v>
      </c>
      <c r="C9">
        <f>LARGE(Centuries!D:D,'Top 10'!A9)</f>
        <v>188</v>
      </c>
      <c r="D9" t="str">
        <f>VLOOKUP(B9,Centuries!$K:$P,3,0)</f>
        <v>England</v>
      </c>
    </row>
    <row r="10" spans="1:5" x14ac:dyDescent="0.3">
      <c r="A10">
        <v>9</v>
      </c>
      <c r="B10">
        <f>LARGE(Centuries!K:K,A10)</f>
        <v>176.92</v>
      </c>
      <c r="C10">
        <f>LARGE(Centuries!D:D,'Top 10'!A10)</f>
        <v>186</v>
      </c>
      <c r="D10" t="str">
        <f>VLOOKUP(B10,Centuries!$K:$P,3,0)</f>
        <v>England</v>
      </c>
    </row>
    <row r="11" spans="1:5" x14ac:dyDescent="0.3">
      <c r="A11">
        <v>10</v>
      </c>
      <c r="B11">
        <f>LARGE(Centuries!K:K,A11)</f>
        <v>172.88</v>
      </c>
      <c r="C11">
        <f>LARGE(Centuries!D:D,'Top 10'!A11)</f>
        <v>185</v>
      </c>
      <c r="D11" t="str">
        <f>VLOOKUP(B11,Centuries!$K:$P,3,0)</f>
        <v>India</v>
      </c>
    </row>
    <row r="15" spans="1:5" x14ac:dyDescent="0.3">
      <c r="A15">
        <v>1</v>
      </c>
      <c r="B15">
        <f>SMALL(Centuries!K:K,A15)</f>
        <v>60.71</v>
      </c>
      <c r="D15" t="str">
        <f>VLOOKUP(B15,Centuries!$K:$P,3,0)</f>
        <v>India</v>
      </c>
    </row>
    <row r="16" spans="1:5" x14ac:dyDescent="0.3">
      <c r="A16">
        <v>2</v>
      </c>
      <c r="B16">
        <f>SMALL(Centuries!K:K,A16)</f>
        <v>61.27</v>
      </c>
      <c r="D16" t="str">
        <f>VLOOKUP(B16,Centuries!$K:$P,3,0)</f>
        <v>India</v>
      </c>
    </row>
    <row r="17" spans="1:4" x14ac:dyDescent="0.3">
      <c r="A17">
        <v>3</v>
      </c>
      <c r="B17">
        <f>SMALL(Centuries!K:K,A17)</f>
        <v>63.97</v>
      </c>
      <c r="D17" t="str">
        <f>VLOOKUP(B17,Centuries!$K:$P,3,0)</f>
        <v>Pakistan</v>
      </c>
    </row>
    <row r="18" spans="1:4" x14ac:dyDescent="0.3">
      <c r="A18">
        <v>4</v>
      </c>
      <c r="B18">
        <f>SMALL(Centuries!K:K,A18)</f>
        <v>64.400000000000006</v>
      </c>
      <c r="D18" t="str">
        <f>VLOOKUP(B18,Centuries!$K:$P,3,0)</f>
        <v>India</v>
      </c>
    </row>
    <row r="19" spans="1:4" x14ac:dyDescent="0.3">
      <c r="A19">
        <v>5</v>
      </c>
      <c r="B19">
        <f>SMALL(Centuries!K:K,A19)</f>
        <v>64.55</v>
      </c>
      <c r="D19" t="str">
        <f>VLOOKUP(B19,Centuries!$K:$P,3,0)</f>
        <v>West Indies</v>
      </c>
    </row>
    <row r="20" spans="1:4" x14ac:dyDescent="0.3">
      <c r="A20">
        <v>6</v>
      </c>
      <c r="B20">
        <f>SMALL(Centuries!K:K,A20)</f>
        <v>65.16</v>
      </c>
      <c r="D20" t="str">
        <f>VLOOKUP(B20,Centuries!$K:$P,3,0)</f>
        <v>Afghanistan</v>
      </c>
    </row>
    <row r="21" spans="1:4" x14ac:dyDescent="0.3">
      <c r="A21">
        <v>7</v>
      </c>
      <c r="B21">
        <f>SMALL(Centuries!K:K,A21)</f>
        <v>66.010000000000005</v>
      </c>
      <c r="D21" t="str">
        <f>VLOOKUP(B21,Centuries!$K:$P,3,0)</f>
        <v>West Indies</v>
      </c>
    </row>
    <row r="22" spans="1:4" x14ac:dyDescent="0.3">
      <c r="A22">
        <v>8</v>
      </c>
      <c r="B22">
        <f>SMALL(Centuries!K:K,A22)</f>
        <v>66.23</v>
      </c>
      <c r="D22" t="str">
        <f>VLOOKUP(B22,Centuries!$K:$P,3,0)</f>
        <v>Pakistan</v>
      </c>
    </row>
    <row r="23" spans="1:4" x14ac:dyDescent="0.3">
      <c r="A23">
        <v>9</v>
      </c>
      <c r="B23">
        <f>SMALL(Centuries!K:K,A23)</f>
        <v>66.23</v>
      </c>
      <c r="D23" t="str">
        <f>VLOOKUP(B23,Centuries!$K:$P,3,0)</f>
        <v>Pakistan</v>
      </c>
    </row>
    <row r="24" spans="1:4" x14ac:dyDescent="0.3">
      <c r="A24">
        <v>10</v>
      </c>
      <c r="B24">
        <f>SMALL(Centuries!K:K,A24)</f>
        <v>67.08</v>
      </c>
      <c r="D24" t="str">
        <f>VLOOKUP(B24,Centuries!$K:$P,3,0)</f>
        <v>West Indies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3:O33"/>
  <sheetViews>
    <sheetView topLeftCell="A10" zoomScale="150" zoomScaleNormal="150" workbookViewId="0">
      <selection activeCell="G16" sqref="G16"/>
    </sheetView>
  </sheetViews>
  <sheetFormatPr defaultColWidth="9.109375" defaultRowHeight="14.4" x14ac:dyDescent="0.3"/>
  <cols>
    <col min="1" max="2" width="9.109375" style="5"/>
    <col min="3" max="3" width="9.88671875" style="5" bestFit="1" customWidth="1"/>
    <col min="4" max="9" width="9.109375" style="5"/>
    <col min="10" max="10" width="16.33203125" style="5" bestFit="1" customWidth="1"/>
    <col min="11" max="12" width="9.109375" style="5"/>
    <col min="13" max="14" width="11" style="5" bestFit="1" customWidth="1"/>
    <col min="15" max="15" width="9.6640625" style="5" bestFit="1" customWidth="1"/>
    <col min="16" max="16384" width="9.109375" style="5"/>
  </cols>
  <sheetData>
    <row r="3" spans="3:15" x14ac:dyDescent="0.3">
      <c r="C3" s="5">
        <v>1</v>
      </c>
      <c r="D3" s="5">
        <f>COUNTIF(Centuries!P:P,C3)</f>
        <v>143</v>
      </c>
    </row>
    <row r="4" spans="3:15" x14ac:dyDescent="0.3">
      <c r="C4" s="5">
        <v>2</v>
      </c>
      <c r="D4" s="5">
        <f>COUNTIF(Centuries!P:P,C4)</f>
        <v>145</v>
      </c>
      <c r="I4" s="5" t="s">
        <v>493</v>
      </c>
      <c r="J4" s="6">
        <f ca="1">TODAY()</f>
        <v>45573</v>
      </c>
      <c r="O4" s="7">
        <v>40889</v>
      </c>
    </row>
    <row r="5" spans="3:15" x14ac:dyDescent="0.3">
      <c r="C5" s="5">
        <v>3</v>
      </c>
      <c r="D5" s="5">
        <f>COUNTIF(Centuries!P:P,C5)</f>
        <v>138</v>
      </c>
      <c r="F5" s="5">
        <v>1</v>
      </c>
      <c r="G5" s="5">
        <f>COUNTIF(Centuries!R:R,F5)</f>
        <v>248</v>
      </c>
      <c r="I5" s="5" t="s">
        <v>494</v>
      </c>
      <c r="J5" s="8">
        <f ca="1">NOW()</f>
        <v>45573.835105555554</v>
      </c>
      <c r="O5" s="7">
        <v>40902</v>
      </c>
    </row>
    <row r="6" spans="3:15" x14ac:dyDescent="0.3">
      <c r="C6" s="5">
        <v>4</v>
      </c>
      <c r="D6" s="5">
        <f>COUNTIF(Centuries!P:P,C6)</f>
        <v>99</v>
      </c>
      <c r="F6" s="5">
        <v>2</v>
      </c>
      <c r="G6" s="5">
        <f>COUNTIF(Centuries!R:R,F6)</f>
        <v>96</v>
      </c>
      <c r="I6" s="5" t="s">
        <v>495</v>
      </c>
      <c r="J6" s="5">
        <f ca="1">HOUR(J5)</f>
        <v>20</v>
      </c>
      <c r="O6" s="7">
        <v>40909</v>
      </c>
    </row>
    <row r="7" spans="3:15" x14ac:dyDescent="0.3">
      <c r="C7" s="5">
        <v>5</v>
      </c>
      <c r="D7" s="5">
        <f>COUNTIF(Centuries!P:P,C7)</f>
        <v>58</v>
      </c>
      <c r="F7" s="5">
        <v>3</v>
      </c>
      <c r="G7" s="5">
        <f>COUNTIF(Centuries!R:R,F7)</f>
        <v>161</v>
      </c>
      <c r="I7" s="5" t="s">
        <v>496</v>
      </c>
      <c r="J7" s="5">
        <f ca="1">MINUTE(J5)</f>
        <v>2</v>
      </c>
      <c r="O7" s="7">
        <v>40544</v>
      </c>
    </row>
    <row r="8" spans="3:15" x14ac:dyDescent="0.3">
      <c r="C8" s="5">
        <v>6</v>
      </c>
      <c r="D8" s="5">
        <f>COUNTIF(Centuries!P:P,C8)</f>
        <v>79</v>
      </c>
      <c r="F8" s="5">
        <v>4</v>
      </c>
      <c r="G8" s="5">
        <f>COUNTIF(Centuries!R:R,F8)</f>
        <v>172</v>
      </c>
      <c r="I8" s="5" t="s">
        <v>497</v>
      </c>
      <c r="J8" s="5">
        <f ca="1">SECOND(J5)</f>
        <v>33</v>
      </c>
      <c r="O8" s="7">
        <v>41275</v>
      </c>
    </row>
    <row r="9" spans="3:15" x14ac:dyDescent="0.3">
      <c r="C9" s="5">
        <v>7</v>
      </c>
      <c r="D9" s="5">
        <f>COUNTIF(Centuries!P:P,C9)</f>
        <v>61</v>
      </c>
      <c r="F9" s="5">
        <v>5</v>
      </c>
      <c r="G9" s="5">
        <f>COUNTIF(Centuries!R:R,F9)</f>
        <v>120</v>
      </c>
      <c r="I9" s="5" t="s">
        <v>498</v>
      </c>
      <c r="J9" s="7">
        <v>29930</v>
      </c>
      <c r="L9" s="5">
        <f ca="1">J11-J4</f>
        <v>-4635</v>
      </c>
      <c r="O9" s="9"/>
    </row>
    <row r="10" spans="3:15" x14ac:dyDescent="0.3">
      <c r="C10" s="5">
        <v>8</v>
      </c>
      <c r="D10" s="5">
        <f>COUNTIF(Centuries!P:P,C10)</f>
        <v>53</v>
      </c>
      <c r="F10" s="5">
        <v>6</v>
      </c>
      <c r="G10" s="5">
        <f>COUNTIF(Centuries!R:R,F10)</f>
        <v>168</v>
      </c>
      <c r="I10" s="5" t="s">
        <v>499</v>
      </c>
      <c r="J10" s="5">
        <f ca="1">J4-J9</f>
        <v>15643</v>
      </c>
      <c r="O10" s="9"/>
    </row>
    <row r="11" spans="3:15" x14ac:dyDescent="0.3">
      <c r="C11" s="5">
        <v>9</v>
      </c>
      <c r="D11" s="5">
        <f>COUNTIF(Centuries!P:P,C11)</f>
        <v>68</v>
      </c>
      <c r="F11" s="5">
        <v>7</v>
      </c>
      <c r="G11" s="5">
        <f>COUNTIF(Centuries!R:R,F11)</f>
        <v>199</v>
      </c>
      <c r="I11" s="5" t="s">
        <v>510</v>
      </c>
      <c r="J11" s="10">
        <v>40938</v>
      </c>
      <c r="O11" s="7">
        <v>40889</v>
      </c>
    </row>
    <row r="12" spans="3:15" x14ac:dyDescent="0.3">
      <c r="C12" s="5">
        <v>10</v>
      </c>
      <c r="D12" s="5">
        <f>COUNTIF(Centuries!P:P,C12)</f>
        <v>131</v>
      </c>
      <c r="I12" s="5" t="s">
        <v>500</v>
      </c>
      <c r="J12" s="5" t="s">
        <v>501</v>
      </c>
      <c r="K12" s="5" t="s">
        <v>212</v>
      </c>
      <c r="L12" s="5" t="s">
        <v>502</v>
      </c>
      <c r="M12" s="5" t="s">
        <v>503</v>
      </c>
      <c r="O12" s="9"/>
    </row>
    <row r="13" spans="3:15" x14ac:dyDescent="0.3">
      <c r="C13" s="5">
        <v>11</v>
      </c>
      <c r="D13" s="5">
        <f>COUNTIF(Centuries!P:P,C13)</f>
        <v>103</v>
      </c>
      <c r="J13" s="11">
        <f ca="1">DATEDIF($J$9,$J$4,M13)</f>
        <v>42</v>
      </c>
      <c r="M13" s="5" t="s">
        <v>504</v>
      </c>
      <c r="O13" s="9"/>
    </row>
    <row r="14" spans="3:15" x14ac:dyDescent="0.3">
      <c r="C14" s="5">
        <v>12</v>
      </c>
      <c r="D14" s="5">
        <f>COUNTIF(Centuries!P:P,C14)</f>
        <v>86</v>
      </c>
      <c r="J14" s="5">
        <f t="shared" ref="J14:J18" ca="1" si="0">DATEDIF($J$9,$J$4,M14)</f>
        <v>513</v>
      </c>
      <c r="M14" s="5" t="s">
        <v>505</v>
      </c>
      <c r="O14" s="9"/>
    </row>
    <row r="15" spans="3:15" x14ac:dyDescent="0.3">
      <c r="J15" s="5">
        <f t="shared" ca="1" si="0"/>
        <v>15643</v>
      </c>
      <c r="M15" s="5" t="s">
        <v>506</v>
      </c>
      <c r="O15" s="9"/>
    </row>
    <row r="16" spans="3:15" x14ac:dyDescent="0.3">
      <c r="J16" s="11">
        <f t="shared" ca="1" si="0"/>
        <v>9</v>
      </c>
      <c r="M16" s="5" t="s">
        <v>507</v>
      </c>
      <c r="O16" s="9"/>
    </row>
    <row r="17" spans="3:15" x14ac:dyDescent="0.3">
      <c r="J17" s="5">
        <f t="shared" ca="1" si="0"/>
        <v>302</v>
      </c>
      <c r="M17" s="5" t="s">
        <v>508</v>
      </c>
      <c r="O17" s="9"/>
    </row>
    <row r="18" spans="3:15" x14ac:dyDescent="0.3">
      <c r="J18" s="11">
        <f t="shared" ca="1" si="0"/>
        <v>28</v>
      </c>
      <c r="M18" s="5" t="s">
        <v>509</v>
      </c>
    </row>
    <row r="19" spans="3:15" x14ac:dyDescent="0.3">
      <c r="F19" s="10">
        <v>40544</v>
      </c>
      <c r="G19" s="5">
        <v>181</v>
      </c>
    </row>
    <row r="20" spans="3:15" x14ac:dyDescent="0.3">
      <c r="F20" s="10">
        <v>40725</v>
      </c>
      <c r="G20" s="5">
        <v>184</v>
      </c>
    </row>
    <row r="21" spans="3:15" x14ac:dyDescent="0.3">
      <c r="I21" s="5" t="s">
        <v>511</v>
      </c>
      <c r="J21" s="5">
        <f ca="1">NETWORKDAYS(J4,J11,O:O)</f>
        <v>-3311</v>
      </c>
      <c r="L21" s="5">
        <v>1</v>
      </c>
      <c r="M21" s="6">
        <f ca="1">EDATE($J$4,L21)</f>
        <v>45604</v>
      </c>
      <c r="N21" s="6">
        <f ca="1">EOMONTH($J$4,L21)-2</f>
        <v>45624</v>
      </c>
    </row>
    <row r="22" spans="3:15" x14ac:dyDescent="0.3">
      <c r="I22" s="5" t="s">
        <v>512</v>
      </c>
      <c r="J22" s="6">
        <f ca="1">EDATE(J4,3)</f>
        <v>45665</v>
      </c>
      <c r="L22" s="5">
        <v>2</v>
      </c>
      <c r="M22" s="6">
        <f t="shared" ref="M22:M33" ca="1" si="1">EDATE($J$4,L22)</f>
        <v>45634</v>
      </c>
      <c r="N22" s="6">
        <f t="shared" ref="N22:N33" ca="1" si="2">EOMONTH($J$4,L22)-2</f>
        <v>45655</v>
      </c>
    </row>
    <row r="23" spans="3:15" x14ac:dyDescent="0.3">
      <c r="L23" s="5">
        <v>3</v>
      </c>
      <c r="M23" s="6">
        <f t="shared" ca="1" si="1"/>
        <v>45665</v>
      </c>
      <c r="N23" s="6">
        <f t="shared" ca="1" si="2"/>
        <v>45686</v>
      </c>
    </row>
    <row r="24" spans="3:15" x14ac:dyDescent="0.3">
      <c r="L24" s="5">
        <v>4</v>
      </c>
      <c r="M24" s="6">
        <f t="shared" ca="1" si="1"/>
        <v>45696</v>
      </c>
      <c r="N24" s="6">
        <f t="shared" ca="1" si="2"/>
        <v>45714</v>
      </c>
    </row>
    <row r="25" spans="3:15" x14ac:dyDescent="0.3">
      <c r="L25" s="5">
        <v>5</v>
      </c>
      <c r="M25" s="6">
        <f t="shared" ca="1" si="1"/>
        <v>45724</v>
      </c>
      <c r="N25" s="6">
        <f t="shared" ca="1" si="2"/>
        <v>45745</v>
      </c>
    </row>
    <row r="26" spans="3:15" x14ac:dyDescent="0.3">
      <c r="C26" s="10">
        <f>Centuries!B7</f>
        <v>27272</v>
      </c>
      <c r="E26" s="5">
        <f>C27-C26</f>
        <v>294</v>
      </c>
      <c r="L26" s="5">
        <v>6</v>
      </c>
      <c r="M26" s="6">
        <f t="shared" ca="1" si="1"/>
        <v>45755</v>
      </c>
      <c r="N26" s="6">
        <f t="shared" ca="1" si="2"/>
        <v>45775</v>
      </c>
    </row>
    <row r="27" spans="3:15" x14ac:dyDescent="0.3">
      <c r="C27" s="10">
        <f>Centuries!B14</f>
        <v>27566</v>
      </c>
      <c r="L27" s="5">
        <v>7</v>
      </c>
      <c r="M27" s="6">
        <f t="shared" ca="1" si="1"/>
        <v>45785</v>
      </c>
      <c r="N27" s="6">
        <f t="shared" ca="1" si="2"/>
        <v>45806</v>
      </c>
    </row>
    <row r="28" spans="3:15" x14ac:dyDescent="0.3">
      <c r="L28" s="5">
        <v>8</v>
      </c>
      <c r="M28" s="6">
        <f t="shared" ca="1" si="1"/>
        <v>45816</v>
      </c>
      <c r="N28" s="6">
        <f t="shared" ca="1" si="2"/>
        <v>45836</v>
      </c>
    </row>
    <row r="29" spans="3:15" x14ac:dyDescent="0.3">
      <c r="L29" s="5">
        <v>9</v>
      </c>
      <c r="M29" s="6">
        <f t="shared" ca="1" si="1"/>
        <v>45846</v>
      </c>
      <c r="N29" s="6">
        <f t="shared" ca="1" si="2"/>
        <v>45867</v>
      </c>
    </row>
    <row r="30" spans="3:15" x14ac:dyDescent="0.3">
      <c r="L30" s="5">
        <v>10</v>
      </c>
      <c r="M30" s="6">
        <f t="shared" ca="1" si="1"/>
        <v>45877</v>
      </c>
      <c r="N30" s="6">
        <f t="shared" ca="1" si="2"/>
        <v>45898</v>
      </c>
    </row>
    <row r="31" spans="3:15" x14ac:dyDescent="0.3">
      <c r="L31" s="5">
        <v>11</v>
      </c>
      <c r="M31" s="6">
        <f t="shared" ca="1" si="1"/>
        <v>45908</v>
      </c>
      <c r="N31" s="6">
        <f t="shared" ca="1" si="2"/>
        <v>45928</v>
      </c>
    </row>
    <row r="32" spans="3:15" x14ac:dyDescent="0.3">
      <c r="L32" s="5">
        <v>12</v>
      </c>
      <c r="M32" s="6">
        <f t="shared" ca="1" si="1"/>
        <v>45938</v>
      </c>
      <c r="N32" s="6">
        <f t="shared" ca="1" si="2"/>
        <v>45959</v>
      </c>
    </row>
    <row r="33" spans="12:14" x14ac:dyDescent="0.3">
      <c r="L33" s="5">
        <v>13</v>
      </c>
      <c r="M33" s="6">
        <f t="shared" ca="1" si="1"/>
        <v>45969</v>
      </c>
      <c r="N33" s="6">
        <f t="shared" ca="1" si="2"/>
        <v>45989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B6"/>
  <sheetViews>
    <sheetView zoomScale="140" zoomScaleNormal="140" workbookViewId="0">
      <selection activeCell="B7" sqref="B7"/>
    </sheetView>
  </sheetViews>
  <sheetFormatPr defaultRowHeight="14.4" x14ac:dyDescent="0.3"/>
  <sheetData>
    <row r="2" spans="2:2" x14ac:dyDescent="0.3">
      <c r="B2" t="s">
        <v>519</v>
      </c>
    </row>
    <row r="4" spans="2:2" x14ac:dyDescent="0.3">
      <c r="B4" t="s">
        <v>520</v>
      </c>
    </row>
    <row r="5" spans="2:2" x14ac:dyDescent="0.3">
      <c r="B5" t="s">
        <v>521</v>
      </c>
    </row>
    <row r="6" spans="2:2" x14ac:dyDescent="0.3">
      <c r="B6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3:O33"/>
  <sheetViews>
    <sheetView zoomScale="130" zoomScaleNormal="130" workbookViewId="0">
      <selection activeCell="J13" sqref="J13"/>
    </sheetView>
  </sheetViews>
  <sheetFormatPr defaultColWidth="9.109375" defaultRowHeight="14.4" x14ac:dyDescent="0.3"/>
  <cols>
    <col min="1" max="9" width="9.109375" style="5"/>
    <col min="10" max="10" width="20" style="5" customWidth="1"/>
    <col min="11" max="12" width="9.109375" style="5"/>
    <col min="13" max="14" width="11" style="5" bestFit="1" customWidth="1"/>
    <col min="15" max="15" width="9.6640625" style="5" bestFit="1" customWidth="1"/>
    <col min="16" max="16384" width="9.109375" style="5"/>
  </cols>
  <sheetData>
    <row r="3" spans="3:15" x14ac:dyDescent="0.3">
      <c r="C3" s="5">
        <v>1</v>
      </c>
      <c r="D3" s="5">
        <v>143</v>
      </c>
    </row>
    <row r="4" spans="3:15" x14ac:dyDescent="0.3">
      <c r="C4" s="5">
        <v>2</v>
      </c>
      <c r="D4" s="5">
        <v>145</v>
      </c>
      <c r="I4" s="5" t="s">
        <v>493</v>
      </c>
      <c r="J4" s="6">
        <v>40887</v>
      </c>
      <c r="O4" s="7">
        <v>40889</v>
      </c>
    </row>
    <row r="5" spans="3:15" x14ac:dyDescent="0.3">
      <c r="C5" s="5">
        <v>3</v>
      </c>
      <c r="D5" s="5">
        <v>138</v>
      </c>
      <c r="F5" s="5">
        <v>1</v>
      </c>
      <c r="G5" s="5">
        <v>248</v>
      </c>
      <c r="I5" s="5" t="s">
        <v>494</v>
      </c>
      <c r="J5" s="8">
        <v>40887.52309224537</v>
      </c>
      <c r="O5" s="7">
        <v>40902</v>
      </c>
    </row>
    <row r="6" spans="3:15" x14ac:dyDescent="0.3">
      <c r="C6" s="5">
        <v>4</v>
      </c>
      <c r="D6" s="5">
        <v>99</v>
      </c>
      <c r="F6" s="5">
        <v>2</v>
      </c>
      <c r="G6" s="5">
        <v>96</v>
      </c>
      <c r="I6" s="5" t="s">
        <v>495</v>
      </c>
      <c r="J6" s="5">
        <v>12</v>
      </c>
      <c r="O6" s="7">
        <v>40909</v>
      </c>
    </row>
    <row r="7" spans="3:15" x14ac:dyDescent="0.3">
      <c r="C7" s="5">
        <v>5</v>
      </c>
      <c r="D7" s="5">
        <v>58</v>
      </c>
      <c r="F7" s="5">
        <v>3</v>
      </c>
      <c r="G7" s="5">
        <v>161</v>
      </c>
      <c r="I7" s="5" t="s">
        <v>496</v>
      </c>
      <c r="J7" s="5">
        <v>33</v>
      </c>
      <c r="O7" s="7">
        <v>40544</v>
      </c>
    </row>
    <row r="8" spans="3:15" x14ac:dyDescent="0.3">
      <c r="C8" s="5">
        <v>6</v>
      </c>
      <c r="D8" s="5">
        <v>79</v>
      </c>
      <c r="F8" s="5">
        <v>4</v>
      </c>
      <c r="G8" s="5">
        <v>172</v>
      </c>
      <c r="I8" s="5" t="s">
        <v>497</v>
      </c>
      <c r="J8" s="5">
        <v>15</v>
      </c>
      <c r="O8" s="7">
        <v>41275</v>
      </c>
    </row>
    <row r="9" spans="3:15" x14ac:dyDescent="0.3">
      <c r="C9" s="5">
        <v>7</v>
      </c>
      <c r="D9" s="5">
        <v>61</v>
      </c>
      <c r="F9" s="5">
        <v>5</v>
      </c>
      <c r="G9" s="5">
        <v>120</v>
      </c>
      <c r="I9" s="5" t="s">
        <v>498</v>
      </c>
      <c r="J9" s="7">
        <v>36526</v>
      </c>
      <c r="L9" s="5">
        <v>51</v>
      </c>
      <c r="O9" s="9"/>
    </row>
    <row r="10" spans="3:15" x14ac:dyDescent="0.3">
      <c r="C10" s="5">
        <v>8</v>
      </c>
      <c r="D10" s="5">
        <v>53</v>
      </c>
      <c r="F10" s="5">
        <v>6</v>
      </c>
      <c r="G10" s="5">
        <v>168</v>
      </c>
      <c r="I10" s="5" t="s">
        <v>499</v>
      </c>
      <c r="J10" s="5">
        <v>4361</v>
      </c>
      <c r="O10" s="9"/>
    </row>
    <row r="11" spans="3:15" x14ac:dyDescent="0.3">
      <c r="C11" s="5">
        <v>9</v>
      </c>
      <c r="D11" s="5">
        <v>68</v>
      </c>
      <c r="F11" s="5">
        <v>7</v>
      </c>
      <c r="G11" s="5">
        <v>199</v>
      </c>
      <c r="I11" s="5" t="s">
        <v>510</v>
      </c>
      <c r="J11" s="10">
        <v>40938</v>
      </c>
      <c r="O11" s="7">
        <v>40889</v>
      </c>
    </row>
    <row r="12" spans="3:15" x14ac:dyDescent="0.3">
      <c r="C12" s="5">
        <v>10</v>
      </c>
      <c r="D12" s="5">
        <v>131</v>
      </c>
      <c r="I12" s="5" t="s">
        <v>500</v>
      </c>
      <c r="J12" s="5" t="s">
        <v>501</v>
      </c>
      <c r="K12" s="5" t="s">
        <v>212</v>
      </c>
      <c r="L12" s="5" t="s">
        <v>502</v>
      </c>
      <c r="M12" s="5" t="s">
        <v>503</v>
      </c>
      <c r="O12" s="9"/>
    </row>
    <row r="13" spans="3:15" x14ac:dyDescent="0.3">
      <c r="C13" s="5">
        <v>11</v>
      </c>
      <c r="D13" s="5">
        <v>103</v>
      </c>
      <c r="J13" s="11">
        <v>11</v>
      </c>
      <c r="M13" s="5" t="s">
        <v>504</v>
      </c>
      <c r="O13" s="9"/>
    </row>
    <row r="14" spans="3:15" x14ac:dyDescent="0.3">
      <c r="C14" s="5">
        <v>12</v>
      </c>
      <c r="D14" s="5">
        <v>86</v>
      </c>
      <c r="J14" s="5">
        <v>143</v>
      </c>
      <c r="M14" s="5" t="s">
        <v>505</v>
      </c>
      <c r="O14" s="9"/>
    </row>
    <row r="15" spans="3:15" x14ac:dyDescent="0.3">
      <c r="J15" s="5">
        <v>4361</v>
      </c>
      <c r="M15" s="5" t="s">
        <v>506</v>
      </c>
      <c r="O15" s="9"/>
    </row>
    <row r="16" spans="3:15" x14ac:dyDescent="0.3">
      <c r="J16" s="11">
        <v>11</v>
      </c>
      <c r="M16" s="5" t="s">
        <v>507</v>
      </c>
      <c r="O16" s="9"/>
    </row>
    <row r="17" spans="6:15" x14ac:dyDescent="0.3">
      <c r="J17" s="5">
        <v>344</v>
      </c>
      <c r="M17" s="5" t="s">
        <v>508</v>
      </c>
      <c r="O17" s="9"/>
    </row>
    <row r="18" spans="6:15" x14ac:dyDescent="0.3">
      <c r="J18" s="11">
        <v>9</v>
      </c>
      <c r="M18" s="5" t="s">
        <v>509</v>
      </c>
    </row>
    <row r="19" spans="6:15" x14ac:dyDescent="0.3">
      <c r="F19" s="10">
        <v>40544</v>
      </c>
      <c r="G19" s="5">
        <v>181</v>
      </c>
    </row>
    <row r="20" spans="6:15" x14ac:dyDescent="0.3">
      <c r="F20" s="10">
        <v>40725</v>
      </c>
      <c r="G20" s="5">
        <v>184</v>
      </c>
    </row>
    <row r="21" spans="6:15" x14ac:dyDescent="0.3">
      <c r="I21" s="5" t="s">
        <v>511</v>
      </c>
      <c r="J21" s="5">
        <v>35</v>
      </c>
      <c r="L21" s="5">
        <v>1</v>
      </c>
      <c r="M21" s="6">
        <v>40918</v>
      </c>
      <c r="N21" s="6">
        <v>40937</v>
      </c>
    </row>
    <row r="22" spans="6:15" x14ac:dyDescent="0.3">
      <c r="I22" s="5" t="s">
        <v>512</v>
      </c>
      <c r="J22" s="6">
        <v>40978</v>
      </c>
      <c r="L22" s="5">
        <v>2</v>
      </c>
      <c r="M22" s="6">
        <v>40949</v>
      </c>
      <c r="N22" s="6">
        <v>40966</v>
      </c>
    </row>
    <row r="23" spans="6:15" x14ac:dyDescent="0.3">
      <c r="L23" s="5">
        <v>3</v>
      </c>
      <c r="M23" s="6">
        <v>40978</v>
      </c>
      <c r="N23" s="6">
        <v>40997</v>
      </c>
    </row>
    <row r="24" spans="6:15" x14ac:dyDescent="0.3">
      <c r="L24" s="5">
        <v>4</v>
      </c>
      <c r="M24" s="6">
        <v>41009</v>
      </c>
      <c r="N24" s="6">
        <v>41027</v>
      </c>
    </row>
    <row r="25" spans="6:15" x14ac:dyDescent="0.3">
      <c r="L25" s="5">
        <v>5</v>
      </c>
      <c r="M25" s="6">
        <v>41039</v>
      </c>
      <c r="N25" s="6">
        <v>41058</v>
      </c>
    </row>
    <row r="26" spans="6:15" x14ac:dyDescent="0.3">
      <c r="L26" s="5">
        <v>6</v>
      </c>
      <c r="M26" s="6">
        <v>41070</v>
      </c>
      <c r="N26" s="6">
        <v>41088</v>
      </c>
    </row>
    <row r="27" spans="6:15" x14ac:dyDescent="0.3">
      <c r="L27" s="5">
        <v>7</v>
      </c>
      <c r="M27" s="6">
        <v>41100</v>
      </c>
      <c r="N27" s="6">
        <v>41119</v>
      </c>
    </row>
    <row r="28" spans="6:15" x14ac:dyDescent="0.3">
      <c r="L28" s="5">
        <v>8</v>
      </c>
      <c r="M28" s="6">
        <v>41131</v>
      </c>
      <c r="N28" s="6">
        <v>41150</v>
      </c>
    </row>
    <row r="29" spans="6:15" x14ac:dyDescent="0.3">
      <c r="L29" s="5">
        <v>9</v>
      </c>
      <c r="M29" s="6">
        <v>41162</v>
      </c>
      <c r="N29" s="6">
        <v>41180</v>
      </c>
    </row>
    <row r="30" spans="6:15" x14ac:dyDescent="0.3">
      <c r="L30" s="5">
        <v>10</v>
      </c>
      <c r="M30" s="6">
        <v>41192</v>
      </c>
      <c r="N30" s="6">
        <v>41211</v>
      </c>
    </row>
    <row r="31" spans="6:15" x14ac:dyDescent="0.3">
      <c r="L31" s="5">
        <v>11</v>
      </c>
      <c r="M31" s="6">
        <v>41223</v>
      </c>
      <c r="N31" s="6">
        <v>41241</v>
      </c>
    </row>
    <row r="32" spans="6:15" x14ac:dyDescent="0.3">
      <c r="L32" s="5">
        <v>12</v>
      </c>
      <c r="M32" s="6">
        <v>41253</v>
      </c>
      <c r="N32" s="6">
        <v>41272</v>
      </c>
    </row>
    <row r="33" spans="12:14" x14ac:dyDescent="0.3">
      <c r="L33" s="5">
        <v>13</v>
      </c>
      <c r="M33" s="6">
        <v>41284</v>
      </c>
      <c r="N33" s="6">
        <v>41303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3:J12"/>
  <sheetViews>
    <sheetView zoomScale="150" zoomScaleNormal="150" workbookViewId="0">
      <selection activeCell="D16" sqref="D16"/>
    </sheetView>
  </sheetViews>
  <sheetFormatPr defaultRowHeight="14.4" x14ac:dyDescent="0.3"/>
  <sheetData>
    <row r="3" spans="2:10" x14ac:dyDescent="0.3">
      <c r="F3">
        <v>0</v>
      </c>
      <c r="G3">
        <v>100</v>
      </c>
      <c r="H3">
        <v>150</v>
      </c>
      <c r="I3">
        <v>175</v>
      </c>
      <c r="J3">
        <v>200</v>
      </c>
    </row>
    <row r="4" spans="2:10" x14ac:dyDescent="0.3">
      <c r="F4" t="s">
        <v>532</v>
      </c>
      <c r="G4" t="s">
        <v>531</v>
      </c>
      <c r="H4" t="s">
        <v>530</v>
      </c>
      <c r="I4" t="s">
        <v>529</v>
      </c>
      <c r="J4" t="s">
        <v>528</v>
      </c>
    </row>
    <row r="7" spans="2:10" x14ac:dyDescent="0.3">
      <c r="B7" t="s">
        <v>834</v>
      </c>
      <c r="C7" t="s">
        <v>18</v>
      </c>
    </row>
    <row r="8" spans="2:10" x14ac:dyDescent="0.3">
      <c r="B8" t="s">
        <v>830</v>
      </c>
      <c r="C8" t="s">
        <v>34</v>
      </c>
      <c r="G8">
        <v>0</v>
      </c>
      <c r="H8" t="s">
        <v>532</v>
      </c>
    </row>
    <row r="9" spans="2:10" x14ac:dyDescent="0.3">
      <c r="B9" t="s">
        <v>831</v>
      </c>
      <c r="C9" t="s">
        <v>11</v>
      </c>
      <c r="G9">
        <v>100</v>
      </c>
      <c r="H9" t="s">
        <v>531</v>
      </c>
    </row>
    <row r="10" spans="2:10" x14ac:dyDescent="0.3">
      <c r="B10" t="s">
        <v>835</v>
      </c>
      <c r="C10" t="s">
        <v>13</v>
      </c>
      <c r="G10">
        <v>150</v>
      </c>
      <c r="H10" t="s">
        <v>530</v>
      </c>
    </row>
    <row r="11" spans="2:10" x14ac:dyDescent="0.3">
      <c r="B11" t="s">
        <v>832</v>
      </c>
      <c r="C11" t="s">
        <v>31</v>
      </c>
      <c r="G11">
        <v>175</v>
      </c>
      <c r="H11" t="s">
        <v>529</v>
      </c>
    </row>
    <row r="12" spans="2:10" x14ac:dyDescent="0.3">
      <c r="B12" t="s">
        <v>833</v>
      </c>
      <c r="C12" t="s">
        <v>9</v>
      </c>
      <c r="G12">
        <v>200</v>
      </c>
      <c r="H12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3:E8"/>
  <sheetViews>
    <sheetView zoomScale="160" zoomScaleNormal="160" workbookViewId="0">
      <selection activeCell="C3" sqref="C3"/>
    </sheetView>
  </sheetViews>
  <sheetFormatPr defaultRowHeight="14.4" x14ac:dyDescent="0.3"/>
  <cols>
    <col min="2" max="2" width="24.33203125" customWidth="1"/>
    <col min="3" max="3" width="13.6640625" customWidth="1"/>
    <col min="4" max="4" width="12.44140625" bestFit="1" customWidth="1"/>
  </cols>
  <sheetData>
    <row r="3" spans="2:5" x14ac:dyDescent="0.3">
      <c r="B3" t="s">
        <v>540</v>
      </c>
      <c r="C3" s="12">
        <v>1000</v>
      </c>
    </row>
    <row r="4" spans="2:5" x14ac:dyDescent="0.3">
      <c r="C4" t="str">
        <f>IF(ISNA(VLOOKUP(C3,Centuries!A:X,3,0)),"The details for the number you have entered are not available","")</f>
        <v/>
      </c>
    </row>
    <row r="5" spans="2:5" x14ac:dyDescent="0.3">
      <c r="B5" t="s">
        <v>541</v>
      </c>
      <c r="C5" s="13">
        <f>IF(C4="",VLOOKUP(C3,Centuries!A:X,2,0),"")</f>
        <v>40028</v>
      </c>
      <c r="D5" t="s">
        <v>0</v>
      </c>
      <c r="E5" s="5" t="str">
        <f>IF(C4="",VLOOKUP(C3,Centuries!A:X,3,0),"")</f>
        <v>DPMD Jayawardene (SL)</v>
      </c>
    </row>
    <row r="6" spans="2:5" x14ac:dyDescent="0.3">
      <c r="B6" t="s">
        <v>1</v>
      </c>
      <c r="C6" s="5">
        <f>IF(C4="",VLOOKUP(C3,Centuries!A:X,4,0),"")</f>
        <v>123</v>
      </c>
      <c r="D6" t="s">
        <v>467</v>
      </c>
      <c r="E6" s="5">
        <f>IF(C4="",VLOOKUP(C3,Centuries!A:X,7,0),"")</f>
        <v>0</v>
      </c>
    </row>
    <row r="7" spans="2:5" x14ac:dyDescent="0.3">
      <c r="B7" t="s">
        <v>450</v>
      </c>
      <c r="C7" s="5">
        <f>IF(C4="",VLOOKUP(C3,Centuries!A:X,10,0),"")</f>
        <v>1</v>
      </c>
      <c r="D7" t="s">
        <v>2</v>
      </c>
      <c r="E7" s="5">
        <f>IF(C4="",VLOOKUP(C3,Centuries!A:X,12,0),"")</f>
        <v>2</v>
      </c>
    </row>
    <row r="8" spans="2:5" x14ac:dyDescent="0.3">
      <c r="B8" t="s">
        <v>3</v>
      </c>
      <c r="C8" s="5" t="str">
        <f>IF(C4="",VLOOKUP(C3,Centuries!A:X,13,0),"")</f>
        <v>Pakistan</v>
      </c>
      <c r="D8" t="s">
        <v>542</v>
      </c>
      <c r="E8" s="5">
        <f>IF(C4="",VLOOKUP(C3,Centuries!A:X,18,0),"")</f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12"/>
  <sheetViews>
    <sheetView zoomScale="130" zoomScaleNormal="130" workbookViewId="0">
      <selection activeCell="C20" sqref="C20"/>
    </sheetView>
  </sheetViews>
  <sheetFormatPr defaultRowHeight="14.4" x14ac:dyDescent="0.3"/>
  <cols>
    <col min="1" max="1" width="11.33203125" bestFit="1" customWidth="1"/>
    <col min="2" max="15" width="21.6640625" bestFit="1" customWidth="1"/>
    <col min="16" max="16" width="17" bestFit="1" customWidth="1"/>
    <col min="17" max="17" width="26.44140625" bestFit="1" customWidth="1"/>
    <col min="18" max="22" width="22.6640625" bestFit="1" customWidth="1"/>
    <col min="23" max="23" width="17" bestFit="1" customWidth="1"/>
    <col min="24" max="24" width="26.44140625" bestFit="1" customWidth="1"/>
    <col min="25" max="25" width="27.5546875" bestFit="1" customWidth="1"/>
    <col min="26" max="27" width="23.33203125" customWidth="1"/>
    <col min="28" max="28" width="11.33203125" customWidth="1"/>
    <col min="29" max="29" width="12.109375" bestFit="1" customWidth="1"/>
    <col min="30" max="30" width="14.5546875" bestFit="1" customWidth="1"/>
    <col min="31" max="31" width="12.109375" bestFit="1" customWidth="1"/>
    <col min="32" max="32" width="14.5546875" bestFit="1" customWidth="1"/>
    <col min="33" max="33" width="12.109375" bestFit="1" customWidth="1"/>
    <col min="34" max="34" width="14.5546875" bestFit="1" customWidth="1"/>
    <col min="35" max="35" width="12.109375" bestFit="1" customWidth="1"/>
    <col min="36" max="36" width="14.5546875" bestFit="1" customWidth="1"/>
    <col min="37" max="37" width="12.109375" bestFit="1" customWidth="1"/>
    <col min="38" max="38" width="14.5546875" bestFit="1" customWidth="1"/>
    <col min="39" max="39" width="12.109375" bestFit="1" customWidth="1"/>
    <col min="40" max="40" width="14.5546875" bestFit="1" customWidth="1"/>
    <col min="41" max="41" width="12.109375" bestFit="1" customWidth="1"/>
    <col min="42" max="42" width="14.5546875" bestFit="1" customWidth="1"/>
    <col min="43" max="43" width="12.109375" bestFit="1" customWidth="1"/>
    <col min="44" max="44" width="20.109375" bestFit="1" customWidth="1"/>
    <col min="45" max="45" width="12.109375" bestFit="1" customWidth="1"/>
    <col min="46" max="46" width="23.33203125" bestFit="1" customWidth="1"/>
    <col min="47" max="47" width="12.109375" bestFit="1" customWidth="1"/>
    <col min="48" max="48" width="14.5546875" bestFit="1" customWidth="1"/>
    <col min="49" max="49" width="12.109375" bestFit="1" customWidth="1"/>
    <col min="50" max="50" width="14.5546875" bestFit="1" customWidth="1"/>
    <col min="51" max="51" width="12.109375" bestFit="1" customWidth="1"/>
    <col min="52" max="52" width="14.6640625" bestFit="1" customWidth="1"/>
    <col min="53" max="53" width="12.109375" bestFit="1" customWidth="1"/>
    <col min="54" max="54" width="19.5546875" bestFit="1" customWidth="1"/>
    <col min="55" max="55" width="17" bestFit="1" customWidth="1"/>
  </cols>
  <sheetData>
    <row r="1" spans="1:17" x14ac:dyDescent="0.3">
      <c r="A1" s="14" t="s">
        <v>212</v>
      </c>
      <c r="B1" t="s">
        <v>868</v>
      </c>
    </row>
    <row r="2" spans="1:17" x14ac:dyDescent="0.3">
      <c r="A2" s="14" t="s">
        <v>3</v>
      </c>
      <c r="B2" t="s">
        <v>259</v>
      </c>
    </row>
    <row r="4" spans="1:17" x14ac:dyDescent="0.3">
      <c r="B4" s="14" t="s">
        <v>2</v>
      </c>
      <c r="C4" s="14" t="s">
        <v>869</v>
      </c>
    </row>
    <row r="5" spans="1:17" x14ac:dyDescent="0.3">
      <c r="B5" t="s">
        <v>7</v>
      </c>
      <c r="D5" t="s">
        <v>13</v>
      </c>
      <c r="F5" t="s">
        <v>4</v>
      </c>
      <c r="H5" t="s">
        <v>9</v>
      </c>
      <c r="J5" t="s">
        <v>18</v>
      </c>
      <c r="L5" t="s">
        <v>34</v>
      </c>
      <c r="N5" t="s">
        <v>11</v>
      </c>
      <c r="P5" t="s">
        <v>866</v>
      </c>
      <c r="Q5" t="s">
        <v>870</v>
      </c>
    </row>
    <row r="6" spans="1:17" x14ac:dyDescent="0.3">
      <c r="A6" s="14" t="s">
        <v>851</v>
      </c>
      <c r="B6" t="s">
        <v>867</v>
      </c>
      <c r="C6" t="s">
        <v>871</v>
      </c>
      <c r="D6" t="s">
        <v>867</v>
      </c>
      <c r="E6" t="s">
        <v>871</v>
      </c>
      <c r="F6" t="s">
        <v>867</v>
      </c>
      <c r="G6" t="s">
        <v>871</v>
      </c>
      <c r="H6" t="s">
        <v>867</v>
      </c>
      <c r="I6" t="s">
        <v>871</v>
      </c>
      <c r="J6" t="s">
        <v>867</v>
      </c>
      <c r="K6" t="s">
        <v>871</v>
      </c>
      <c r="L6" t="s">
        <v>867</v>
      </c>
      <c r="M6" t="s">
        <v>871</v>
      </c>
      <c r="N6" t="s">
        <v>867</v>
      </c>
      <c r="O6" t="s">
        <v>871</v>
      </c>
    </row>
    <row r="7" spans="1:17" x14ac:dyDescent="0.3">
      <c r="A7" t="s">
        <v>830</v>
      </c>
      <c r="C7">
        <v>0</v>
      </c>
      <c r="D7">
        <v>0</v>
      </c>
      <c r="E7">
        <v>52</v>
      </c>
      <c r="F7">
        <v>2</v>
      </c>
      <c r="G7">
        <v>152</v>
      </c>
      <c r="H7">
        <v>4</v>
      </c>
      <c r="I7">
        <v>104</v>
      </c>
      <c r="J7">
        <v>2</v>
      </c>
      <c r="K7">
        <v>164</v>
      </c>
      <c r="M7">
        <v>0</v>
      </c>
      <c r="N7">
        <v>12</v>
      </c>
      <c r="O7">
        <v>232</v>
      </c>
      <c r="P7">
        <v>20</v>
      </c>
      <c r="Q7">
        <v>704</v>
      </c>
    </row>
    <row r="8" spans="1:17" x14ac:dyDescent="0.3">
      <c r="A8" t="s">
        <v>831</v>
      </c>
      <c r="C8">
        <v>0</v>
      </c>
      <c r="E8">
        <v>0</v>
      </c>
      <c r="G8">
        <v>0</v>
      </c>
      <c r="I8">
        <v>0</v>
      </c>
      <c r="J8">
        <v>2</v>
      </c>
      <c r="K8">
        <v>60</v>
      </c>
      <c r="L8">
        <v>4</v>
      </c>
      <c r="M8">
        <v>116</v>
      </c>
      <c r="O8">
        <v>0</v>
      </c>
      <c r="P8">
        <v>6</v>
      </c>
      <c r="Q8">
        <v>176</v>
      </c>
    </row>
    <row r="9" spans="1:17" x14ac:dyDescent="0.3">
      <c r="A9" t="s">
        <v>834</v>
      </c>
      <c r="B9">
        <v>0</v>
      </c>
      <c r="C9">
        <v>52</v>
      </c>
      <c r="D9">
        <v>1</v>
      </c>
      <c r="E9">
        <v>42</v>
      </c>
      <c r="G9">
        <v>0</v>
      </c>
      <c r="H9">
        <v>1</v>
      </c>
      <c r="I9">
        <v>42</v>
      </c>
      <c r="K9">
        <v>0</v>
      </c>
      <c r="L9">
        <v>3</v>
      </c>
      <c r="M9">
        <v>142</v>
      </c>
      <c r="O9">
        <v>0</v>
      </c>
      <c r="P9">
        <v>5</v>
      </c>
      <c r="Q9">
        <v>278</v>
      </c>
    </row>
    <row r="10" spans="1:17" x14ac:dyDescent="0.3">
      <c r="A10" t="s">
        <v>836</v>
      </c>
      <c r="C10">
        <v>0</v>
      </c>
      <c r="E10">
        <v>0</v>
      </c>
      <c r="G10">
        <v>0</v>
      </c>
      <c r="I10">
        <v>0</v>
      </c>
      <c r="J10">
        <v>2</v>
      </c>
      <c r="K10">
        <v>68</v>
      </c>
      <c r="M10">
        <v>0</v>
      </c>
      <c r="O10">
        <v>0</v>
      </c>
      <c r="P10">
        <v>2</v>
      </c>
      <c r="Q10">
        <v>68</v>
      </c>
    </row>
    <row r="11" spans="1:17" x14ac:dyDescent="0.3">
      <c r="A11" t="s">
        <v>835</v>
      </c>
      <c r="C11">
        <v>0</v>
      </c>
      <c r="E11">
        <v>0</v>
      </c>
      <c r="G11">
        <v>0</v>
      </c>
      <c r="I11">
        <v>0</v>
      </c>
      <c r="K11">
        <v>0</v>
      </c>
      <c r="L11">
        <v>2</v>
      </c>
      <c r="M11">
        <v>168</v>
      </c>
      <c r="O11">
        <v>0</v>
      </c>
      <c r="P11">
        <v>2</v>
      </c>
      <c r="Q11">
        <v>168</v>
      </c>
    </row>
    <row r="12" spans="1:17" x14ac:dyDescent="0.3">
      <c r="A12" t="s">
        <v>865</v>
      </c>
      <c r="B12">
        <v>0</v>
      </c>
      <c r="C12">
        <v>52</v>
      </c>
      <c r="D12">
        <v>1</v>
      </c>
      <c r="E12">
        <v>94</v>
      </c>
      <c r="F12">
        <v>2</v>
      </c>
      <c r="G12">
        <v>152</v>
      </c>
      <c r="H12">
        <v>5</v>
      </c>
      <c r="I12">
        <v>146</v>
      </c>
      <c r="J12">
        <v>6</v>
      </c>
      <c r="K12">
        <v>292</v>
      </c>
      <c r="L12">
        <v>9</v>
      </c>
      <c r="M12">
        <v>426</v>
      </c>
      <c r="N12">
        <v>12</v>
      </c>
      <c r="O12">
        <v>232</v>
      </c>
      <c r="P12">
        <v>35</v>
      </c>
      <c r="Q12">
        <v>1394</v>
      </c>
    </row>
  </sheetData>
  <conditionalFormatting pivot="1" sqref="B7:Q12">
    <cfRule type="cellIs" dxfId="2" priority="2" operator="greaterThan">
      <formula>50</formula>
    </cfRule>
  </conditionalFormatting>
  <conditionalFormatting pivot="1" sqref="B7:Q12">
    <cfRule type="cellIs" dxfId="1" priority="1" operator="greaterThan">
      <formula>200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165"/>
  <sheetViews>
    <sheetView zoomScale="120" zoomScaleNormal="120" workbookViewId="0">
      <selection sqref="A1:A1048576"/>
    </sheetView>
  </sheetViews>
  <sheetFormatPr defaultRowHeight="14.4" x14ac:dyDescent="0.3"/>
  <cols>
    <col min="1" max="1" width="27" style="1" bestFit="1" customWidth="1"/>
    <col min="2" max="2" width="5.6640625" style="1" bestFit="1" customWidth="1"/>
    <col min="3" max="3" width="7.6640625" style="1" customWidth="1"/>
    <col min="4" max="4" width="4.6640625" style="1" customWidth="1"/>
  </cols>
  <sheetData>
    <row r="1" spans="1:7" x14ac:dyDescent="0.3">
      <c r="A1" s="1" t="s">
        <v>0</v>
      </c>
      <c r="B1" s="1" t="s">
        <v>1</v>
      </c>
      <c r="C1" s="1" t="s">
        <v>448</v>
      </c>
      <c r="D1" s="1" t="s">
        <v>449</v>
      </c>
      <c r="E1" t="s">
        <v>872</v>
      </c>
      <c r="F1" t="s">
        <v>873</v>
      </c>
      <c r="G1" t="s">
        <v>874</v>
      </c>
    </row>
    <row r="2" spans="1:7" x14ac:dyDescent="0.3">
      <c r="A2" s="1" t="s">
        <v>261</v>
      </c>
      <c r="B2" s="1">
        <v>103</v>
      </c>
      <c r="C2" s="1">
        <v>9</v>
      </c>
      <c r="D2" s="1">
        <v>0</v>
      </c>
      <c r="E2">
        <f>D2*6</f>
        <v>0</v>
      </c>
      <c r="F2">
        <f>C2*4</f>
        <v>36</v>
      </c>
      <c r="G2">
        <f>B2-E2-F2</f>
        <v>67</v>
      </c>
    </row>
    <row r="3" spans="1:7" x14ac:dyDescent="0.3">
      <c r="A3" s="1" t="s">
        <v>261</v>
      </c>
      <c r="B3" s="1">
        <v>100</v>
      </c>
      <c r="C3" s="1">
        <v>14</v>
      </c>
      <c r="D3" s="1">
        <v>1</v>
      </c>
      <c r="E3">
        <f t="shared" ref="E3:E66" si="0">D3*6</f>
        <v>6</v>
      </c>
      <c r="F3">
        <f t="shared" ref="F3:F66" si="1">C3*4</f>
        <v>56</v>
      </c>
      <c r="G3">
        <f t="shared" ref="G3:G66" si="2">B3-E3-F3</f>
        <v>38</v>
      </c>
    </row>
    <row r="4" spans="1:7" x14ac:dyDescent="0.3">
      <c r="A4" s="1" t="s">
        <v>394</v>
      </c>
      <c r="B4" s="1">
        <v>105</v>
      </c>
      <c r="C4" s="1">
        <v>10</v>
      </c>
      <c r="D4" s="1">
        <v>1</v>
      </c>
      <c r="E4">
        <f t="shared" si="0"/>
        <v>6</v>
      </c>
      <c r="F4">
        <f t="shared" si="1"/>
        <v>40</v>
      </c>
      <c r="G4">
        <f t="shared" si="2"/>
        <v>59</v>
      </c>
    </row>
    <row r="5" spans="1:7" x14ac:dyDescent="0.3">
      <c r="A5" s="1" t="s">
        <v>398</v>
      </c>
      <c r="B5" s="1">
        <v>104</v>
      </c>
      <c r="C5" s="1">
        <v>16</v>
      </c>
      <c r="D5" s="1">
        <v>0</v>
      </c>
      <c r="E5">
        <f t="shared" si="0"/>
        <v>0</v>
      </c>
      <c r="F5">
        <f t="shared" si="1"/>
        <v>64</v>
      </c>
      <c r="G5">
        <f t="shared" si="2"/>
        <v>40</v>
      </c>
    </row>
    <row r="6" spans="1:7" x14ac:dyDescent="0.3">
      <c r="A6" s="1" t="s">
        <v>322</v>
      </c>
      <c r="B6" s="1">
        <v>116</v>
      </c>
      <c r="C6" s="1">
        <v>8</v>
      </c>
      <c r="D6" s="1">
        <v>1</v>
      </c>
      <c r="E6">
        <f t="shared" si="0"/>
        <v>6</v>
      </c>
      <c r="F6">
        <f t="shared" si="1"/>
        <v>32</v>
      </c>
      <c r="G6">
        <f t="shared" si="2"/>
        <v>78</v>
      </c>
    </row>
    <row r="7" spans="1:7" x14ac:dyDescent="0.3">
      <c r="A7" s="1" t="s">
        <v>366</v>
      </c>
      <c r="B7" s="1">
        <v>109</v>
      </c>
      <c r="C7" s="1">
        <v>16</v>
      </c>
      <c r="D7" s="1">
        <v>1</v>
      </c>
      <c r="E7">
        <f t="shared" si="0"/>
        <v>6</v>
      </c>
      <c r="F7">
        <f t="shared" si="1"/>
        <v>64</v>
      </c>
      <c r="G7">
        <f t="shared" si="2"/>
        <v>39</v>
      </c>
    </row>
    <row r="8" spans="1:7" x14ac:dyDescent="0.3">
      <c r="A8" s="1" t="s">
        <v>855</v>
      </c>
      <c r="B8" s="1">
        <v>101</v>
      </c>
      <c r="C8" s="1">
        <v>7</v>
      </c>
      <c r="D8" s="1">
        <v>1</v>
      </c>
      <c r="E8">
        <f t="shared" si="0"/>
        <v>6</v>
      </c>
      <c r="F8">
        <f t="shared" si="1"/>
        <v>28</v>
      </c>
      <c r="G8">
        <f t="shared" si="2"/>
        <v>67</v>
      </c>
    </row>
    <row r="9" spans="1:7" x14ac:dyDescent="0.3">
      <c r="A9" s="1" t="s">
        <v>222</v>
      </c>
      <c r="B9" s="1">
        <v>171</v>
      </c>
      <c r="C9" s="1">
        <v>16</v>
      </c>
      <c r="D9" s="1">
        <v>2</v>
      </c>
      <c r="E9">
        <f t="shared" si="0"/>
        <v>12</v>
      </c>
      <c r="F9">
        <f t="shared" si="1"/>
        <v>64</v>
      </c>
      <c r="G9">
        <f t="shared" si="2"/>
        <v>95</v>
      </c>
    </row>
    <row r="10" spans="1:7" x14ac:dyDescent="0.3">
      <c r="A10" s="1" t="s">
        <v>261</v>
      </c>
      <c r="B10" s="1">
        <v>137</v>
      </c>
      <c r="C10" s="1">
        <v>18</v>
      </c>
      <c r="D10" s="1">
        <v>0</v>
      </c>
      <c r="E10">
        <f t="shared" si="0"/>
        <v>0</v>
      </c>
      <c r="F10">
        <f t="shared" si="1"/>
        <v>72</v>
      </c>
      <c r="G10">
        <f t="shared" si="2"/>
        <v>65</v>
      </c>
    </row>
    <row r="11" spans="1:7" x14ac:dyDescent="0.3">
      <c r="A11" s="1" t="s">
        <v>270</v>
      </c>
      <c r="B11" s="1">
        <v>131</v>
      </c>
      <c r="C11" s="1">
        <v>13</v>
      </c>
      <c r="D11" s="1">
        <v>0</v>
      </c>
      <c r="E11">
        <f t="shared" si="0"/>
        <v>0</v>
      </c>
      <c r="F11">
        <f t="shared" si="1"/>
        <v>52</v>
      </c>
      <c r="G11">
        <f t="shared" si="2"/>
        <v>79</v>
      </c>
    </row>
    <row r="12" spans="1:7" x14ac:dyDescent="0.3">
      <c r="A12" s="1" t="s">
        <v>410</v>
      </c>
      <c r="B12" s="1">
        <v>101</v>
      </c>
      <c r="C12" s="1">
        <v>9</v>
      </c>
      <c r="D12" s="1">
        <v>1</v>
      </c>
      <c r="E12">
        <f t="shared" si="0"/>
        <v>6</v>
      </c>
      <c r="F12">
        <f t="shared" si="1"/>
        <v>36</v>
      </c>
      <c r="G12">
        <f t="shared" si="2"/>
        <v>59</v>
      </c>
    </row>
    <row r="13" spans="1:7" x14ac:dyDescent="0.3">
      <c r="A13" s="1" t="s">
        <v>222</v>
      </c>
      <c r="B13" s="1">
        <v>114</v>
      </c>
      <c r="C13" s="1">
        <v>13</v>
      </c>
      <c r="D13" s="1">
        <v>0</v>
      </c>
      <c r="E13">
        <f t="shared" si="0"/>
        <v>0</v>
      </c>
      <c r="F13">
        <f t="shared" si="1"/>
        <v>52</v>
      </c>
      <c r="G13">
        <f t="shared" si="2"/>
        <v>62</v>
      </c>
    </row>
    <row r="14" spans="1:7" x14ac:dyDescent="0.3">
      <c r="A14" s="1" t="s">
        <v>179</v>
      </c>
      <c r="B14" s="1">
        <v>102</v>
      </c>
      <c r="C14" s="1">
        <v>12</v>
      </c>
      <c r="D14" s="1">
        <v>2</v>
      </c>
      <c r="E14">
        <f t="shared" si="0"/>
        <v>12</v>
      </c>
      <c r="F14">
        <f t="shared" si="1"/>
        <v>48</v>
      </c>
      <c r="G14">
        <f t="shared" si="2"/>
        <v>42</v>
      </c>
    </row>
    <row r="15" spans="1:7" x14ac:dyDescent="0.3">
      <c r="A15" s="1" t="s">
        <v>77</v>
      </c>
      <c r="B15" s="1">
        <v>119</v>
      </c>
      <c r="C15" s="1">
        <v>20</v>
      </c>
      <c r="D15" s="1">
        <v>1</v>
      </c>
      <c r="E15">
        <f t="shared" si="0"/>
        <v>6</v>
      </c>
      <c r="F15">
        <f t="shared" si="1"/>
        <v>80</v>
      </c>
      <c r="G15">
        <f t="shared" si="2"/>
        <v>33</v>
      </c>
    </row>
    <row r="16" spans="1:7" x14ac:dyDescent="0.3">
      <c r="A16" s="1" t="s">
        <v>163</v>
      </c>
      <c r="B16" s="1">
        <v>125</v>
      </c>
      <c r="C16" s="1">
        <v>11</v>
      </c>
      <c r="D16" s="1">
        <v>0</v>
      </c>
      <c r="E16">
        <f t="shared" si="0"/>
        <v>0</v>
      </c>
      <c r="F16">
        <f t="shared" si="1"/>
        <v>44</v>
      </c>
      <c r="G16">
        <f t="shared" si="2"/>
        <v>81</v>
      </c>
    </row>
    <row r="17" spans="1:7" x14ac:dyDescent="0.3">
      <c r="A17" s="1" t="s">
        <v>261</v>
      </c>
      <c r="B17" s="1">
        <v>108</v>
      </c>
      <c r="C17" s="1">
        <v>7</v>
      </c>
      <c r="D17" s="1">
        <v>0</v>
      </c>
      <c r="E17">
        <f t="shared" si="0"/>
        <v>0</v>
      </c>
      <c r="F17">
        <f t="shared" si="1"/>
        <v>28</v>
      </c>
      <c r="G17">
        <f t="shared" si="2"/>
        <v>80</v>
      </c>
    </row>
    <row r="18" spans="1:7" x14ac:dyDescent="0.3">
      <c r="A18" s="1" t="s">
        <v>65</v>
      </c>
      <c r="B18" s="1">
        <v>148</v>
      </c>
      <c r="C18" s="1">
        <v>16</v>
      </c>
      <c r="D18" s="1">
        <v>2</v>
      </c>
      <c r="E18">
        <f t="shared" si="0"/>
        <v>12</v>
      </c>
      <c r="F18">
        <f t="shared" si="1"/>
        <v>64</v>
      </c>
      <c r="G18">
        <f t="shared" si="2"/>
        <v>72</v>
      </c>
    </row>
    <row r="19" spans="1:7" x14ac:dyDescent="0.3">
      <c r="A19" s="1" t="s">
        <v>137</v>
      </c>
      <c r="B19" s="1">
        <v>114</v>
      </c>
      <c r="C19" s="1">
        <v>6</v>
      </c>
      <c r="D19" s="1">
        <v>0</v>
      </c>
      <c r="E19">
        <f t="shared" si="0"/>
        <v>0</v>
      </c>
      <c r="F19">
        <f t="shared" si="1"/>
        <v>24</v>
      </c>
      <c r="G19">
        <f t="shared" si="2"/>
        <v>90</v>
      </c>
    </row>
    <row r="20" spans="1:7" x14ac:dyDescent="0.3">
      <c r="A20" s="1" t="s">
        <v>317</v>
      </c>
      <c r="B20" s="1">
        <v>117</v>
      </c>
      <c r="C20" s="1">
        <v>11</v>
      </c>
      <c r="D20" s="1">
        <v>0</v>
      </c>
      <c r="E20">
        <f t="shared" si="0"/>
        <v>0</v>
      </c>
      <c r="F20">
        <f t="shared" si="1"/>
        <v>44</v>
      </c>
      <c r="G20">
        <f t="shared" si="2"/>
        <v>73</v>
      </c>
    </row>
    <row r="21" spans="1:7" x14ac:dyDescent="0.3">
      <c r="A21" s="1" t="s">
        <v>137</v>
      </c>
      <c r="B21" s="1">
        <v>101</v>
      </c>
      <c r="C21" s="1">
        <v>9</v>
      </c>
      <c r="D21" s="1">
        <v>0</v>
      </c>
      <c r="E21">
        <f t="shared" si="0"/>
        <v>0</v>
      </c>
      <c r="F21">
        <f t="shared" si="1"/>
        <v>36</v>
      </c>
      <c r="G21">
        <f t="shared" si="2"/>
        <v>65</v>
      </c>
    </row>
    <row r="22" spans="1:7" x14ac:dyDescent="0.3">
      <c r="A22" s="1" t="s">
        <v>97</v>
      </c>
      <c r="B22" s="1">
        <v>106</v>
      </c>
      <c r="C22" s="1">
        <v>9</v>
      </c>
      <c r="D22" s="1">
        <v>1</v>
      </c>
      <c r="E22">
        <f t="shared" si="0"/>
        <v>6</v>
      </c>
      <c r="F22">
        <f t="shared" si="1"/>
        <v>36</v>
      </c>
      <c r="G22">
        <f t="shared" si="2"/>
        <v>64</v>
      </c>
    </row>
    <row r="23" spans="1:7" x14ac:dyDescent="0.3">
      <c r="A23" s="1" t="s">
        <v>77</v>
      </c>
      <c r="B23" s="1">
        <v>138</v>
      </c>
      <c r="C23" s="1">
        <v>11</v>
      </c>
      <c r="D23" s="1">
        <v>3</v>
      </c>
      <c r="E23">
        <f t="shared" si="0"/>
        <v>18</v>
      </c>
      <c r="F23">
        <f t="shared" si="1"/>
        <v>44</v>
      </c>
      <c r="G23">
        <f t="shared" si="2"/>
        <v>76</v>
      </c>
    </row>
    <row r="24" spans="1:7" x14ac:dyDescent="0.3">
      <c r="A24" s="1" t="s">
        <v>77</v>
      </c>
      <c r="B24" s="1">
        <v>153</v>
      </c>
      <c r="C24" s="1">
        <v>16</v>
      </c>
      <c r="D24" s="1">
        <v>1</v>
      </c>
      <c r="E24">
        <f t="shared" si="0"/>
        <v>6</v>
      </c>
      <c r="F24">
        <f t="shared" si="1"/>
        <v>64</v>
      </c>
      <c r="G24">
        <f t="shared" si="2"/>
        <v>83</v>
      </c>
    </row>
    <row r="25" spans="1:7" x14ac:dyDescent="0.3">
      <c r="A25" s="1" t="s">
        <v>395</v>
      </c>
      <c r="B25" s="1">
        <v>105</v>
      </c>
      <c r="C25" s="1">
        <v>7</v>
      </c>
      <c r="D25" s="1">
        <v>0</v>
      </c>
      <c r="E25">
        <f t="shared" si="0"/>
        <v>0</v>
      </c>
      <c r="F25">
        <f t="shared" si="1"/>
        <v>28</v>
      </c>
      <c r="G25">
        <f t="shared" si="2"/>
        <v>77</v>
      </c>
    </row>
    <row r="26" spans="1:7" x14ac:dyDescent="0.3">
      <c r="A26" s="1" t="s">
        <v>97</v>
      </c>
      <c r="B26" s="1">
        <v>103</v>
      </c>
      <c r="C26" s="1">
        <v>10</v>
      </c>
      <c r="D26" s="1">
        <v>2</v>
      </c>
      <c r="E26">
        <f t="shared" si="0"/>
        <v>12</v>
      </c>
      <c r="F26">
        <f t="shared" si="1"/>
        <v>40</v>
      </c>
      <c r="G26">
        <f t="shared" si="2"/>
        <v>51</v>
      </c>
    </row>
    <row r="27" spans="1:7" x14ac:dyDescent="0.3">
      <c r="A27" s="1" t="s">
        <v>111</v>
      </c>
      <c r="B27" s="1">
        <v>108</v>
      </c>
      <c r="C27" s="1">
        <v>11</v>
      </c>
      <c r="D27" s="1">
        <v>0</v>
      </c>
      <c r="E27">
        <f t="shared" si="0"/>
        <v>0</v>
      </c>
      <c r="F27">
        <f t="shared" si="1"/>
        <v>44</v>
      </c>
      <c r="G27">
        <f t="shared" si="2"/>
        <v>64</v>
      </c>
    </row>
    <row r="28" spans="1:7" x14ac:dyDescent="0.3">
      <c r="A28" s="1" t="s">
        <v>163</v>
      </c>
      <c r="B28" s="1">
        <v>138</v>
      </c>
      <c r="C28" s="1">
        <v>10</v>
      </c>
      <c r="D28" s="1">
        <v>1</v>
      </c>
      <c r="E28">
        <f t="shared" si="0"/>
        <v>6</v>
      </c>
      <c r="F28">
        <f t="shared" si="1"/>
        <v>40</v>
      </c>
      <c r="G28">
        <f t="shared" si="2"/>
        <v>92</v>
      </c>
    </row>
    <row r="29" spans="1:7" x14ac:dyDescent="0.3">
      <c r="A29" s="1" t="s">
        <v>82</v>
      </c>
      <c r="B29" s="1">
        <v>105</v>
      </c>
      <c r="C29" s="1">
        <v>12</v>
      </c>
      <c r="D29" s="1">
        <v>0</v>
      </c>
      <c r="E29">
        <f t="shared" si="0"/>
        <v>0</v>
      </c>
      <c r="F29">
        <f t="shared" si="1"/>
        <v>48</v>
      </c>
      <c r="G29">
        <f t="shared" si="2"/>
        <v>57</v>
      </c>
    </row>
    <row r="30" spans="1:7" x14ac:dyDescent="0.3">
      <c r="A30" s="1" t="s">
        <v>188</v>
      </c>
      <c r="B30" s="1">
        <v>102</v>
      </c>
      <c r="C30" s="1">
        <v>7</v>
      </c>
      <c r="D30" s="1">
        <v>0</v>
      </c>
      <c r="E30">
        <f t="shared" si="0"/>
        <v>0</v>
      </c>
      <c r="F30">
        <f t="shared" si="1"/>
        <v>28</v>
      </c>
      <c r="G30">
        <f t="shared" si="2"/>
        <v>74</v>
      </c>
    </row>
    <row r="31" spans="1:7" x14ac:dyDescent="0.3">
      <c r="A31" s="1" t="s">
        <v>168</v>
      </c>
      <c r="B31" s="1">
        <v>108</v>
      </c>
      <c r="C31" s="1">
        <v>8</v>
      </c>
      <c r="D31" s="1">
        <v>0</v>
      </c>
      <c r="E31">
        <f t="shared" si="0"/>
        <v>0</v>
      </c>
      <c r="F31">
        <f t="shared" si="1"/>
        <v>32</v>
      </c>
      <c r="G31">
        <f t="shared" si="2"/>
        <v>76</v>
      </c>
    </row>
    <row r="32" spans="1:7" x14ac:dyDescent="0.3">
      <c r="A32" s="1" t="s">
        <v>97</v>
      </c>
      <c r="B32" s="1">
        <v>103</v>
      </c>
      <c r="C32" s="1">
        <v>5</v>
      </c>
      <c r="D32" s="1">
        <v>1</v>
      </c>
      <c r="E32">
        <f t="shared" si="0"/>
        <v>6</v>
      </c>
      <c r="F32">
        <f t="shared" si="1"/>
        <v>20</v>
      </c>
      <c r="G32">
        <f t="shared" si="2"/>
        <v>77</v>
      </c>
    </row>
    <row r="33" spans="1:7" x14ac:dyDescent="0.3">
      <c r="A33" s="1" t="s">
        <v>318</v>
      </c>
      <c r="B33" s="1">
        <v>117</v>
      </c>
      <c r="C33" s="1">
        <v>10</v>
      </c>
      <c r="D33" s="1">
        <v>0</v>
      </c>
      <c r="E33">
        <f t="shared" si="0"/>
        <v>0</v>
      </c>
      <c r="F33">
        <f t="shared" si="1"/>
        <v>40</v>
      </c>
      <c r="G33">
        <f t="shared" si="2"/>
        <v>77</v>
      </c>
    </row>
    <row r="34" spans="1:7" x14ac:dyDescent="0.3">
      <c r="A34" s="1" t="s">
        <v>153</v>
      </c>
      <c r="B34" s="1">
        <v>108</v>
      </c>
      <c r="C34" s="1">
        <v>12</v>
      </c>
      <c r="D34" s="1">
        <v>0</v>
      </c>
      <c r="E34">
        <f t="shared" si="0"/>
        <v>0</v>
      </c>
      <c r="F34">
        <f t="shared" si="1"/>
        <v>48</v>
      </c>
      <c r="G34">
        <f t="shared" si="2"/>
        <v>60</v>
      </c>
    </row>
    <row r="35" spans="1:7" x14ac:dyDescent="0.3">
      <c r="A35" s="1" t="s">
        <v>163</v>
      </c>
      <c r="B35" s="1">
        <v>108</v>
      </c>
      <c r="C35" s="1">
        <v>15</v>
      </c>
      <c r="D35" s="1">
        <v>0</v>
      </c>
      <c r="E35">
        <f t="shared" si="0"/>
        <v>0</v>
      </c>
      <c r="F35">
        <f t="shared" si="1"/>
        <v>60</v>
      </c>
      <c r="G35">
        <f t="shared" si="2"/>
        <v>48</v>
      </c>
    </row>
    <row r="36" spans="1:7" x14ac:dyDescent="0.3">
      <c r="A36" s="1" t="s">
        <v>153</v>
      </c>
      <c r="B36" s="1">
        <v>123</v>
      </c>
      <c r="C36" s="1">
        <v>15</v>
      </c>
      <c r="D36" s="1">
        <v>3</v>
      </c>
      <c r="E36">
        <f t="shared" si="0"/>
        <v>18</v>
      </c>
      <c r="F36">
        <f t="shared" si="1"/>
        <v>60</v>
      </c>
      <c r="G36">
        <f t="shared" si="2"/>
        <v>45</v>
      </c>
    </row>
    <row r="37" spans="1:7" x14ac:dyDescent="0.3">
      <c r="A37" s="1" t="s">
        <v>116</v>
      </c>
      <c r="B37" s="1">
        <v>118</v>
      </c>
      <c r="C37" s="1">
        <v>14</v>
      </c>
      <c r="D37" s="1">
        <v>0</v>
      </c>
      <c r="E37">
        <f t="shared" si="0"/>
        <v>0</v>
      </c>
      <c r="F37">
        <f t="shared" si="1"/>
        <v>56</v>
      </c>
      <c r="G37">
        <f t="shared" si="2"/>
        <v>62</v>
      </c>
    </row>
    <row r="38" spans="1:7" x14ac:dyDescent="0.3">
      <c r="A38" s="1" t="s">
        <v>303</v>
      </c>
      <c r="B38" s="1">
        <v>102</v>
      </c>
      <c r="C38" s="1">
        <v>8</v>
      </c>
      <c r="D38" s="1" t="s">
        <v>214</v>
      </c>
      <c r="E38" t="e">
        <f t="shared" si="0"/>
        <v>#VALUE!</v>
      </c>
      <c r="F38">
        <f t="shared" si="1"/>
        <v>32</v>
      </c>
      <c r="G38" t="e">
        <f t="shared" si="2"/>
        <v>#VALUE!</v>
      </c>
    </row>
    <row r="39" spans="1:7" x14ac:dyDescent="0.3">
      <c r="A39" s="1" t="s">
        <v>184</v>
      </c>
      <c r="B39" s="1">
        <v>104</v>
      </c>
      <c r="C39" s="1">
        <v>15</v>
      </c>
      <c r="D39" s="1">
        <v>0</v>
      </c>
      <c r="E39">
        <f t="shared" si="0"/>
        <v>0</v>
      </c>
      <c r="F39">
        <f t="shared" si="1"/>
        <v>60</v>
      </c>
      <c r="G39">
        <f t="shared" si="2"/>
        <v>44</v>
      </c>
    </row>
    <row r="40" spans="1:7" x14ac:dyDescent="0.3">
      <c r="A40" s="1" t="s">
        <v>303</v>
      </c>
      <c r="B40" s="1">
        <v>121</v>
      </c>
      <c r="C40" s="1">
        <v>11</v>
      </c>
      <c r="D40" s="1" t="s">
        <v>214</v>
      </c>
      <c r="E40" t="e">
        <f t="shared" si="0"/>
        <v>#VALUE!</v>
      </c>
      <c r="F40">
        <f t="shared" si="1"/>
        <v>44</v>
      </c>
      <c r="G40" t="e">
        <f t="shared" si="2"/>
        <v>#VALUE!</v>
      </c>
    </row>
    <row r="41" spans="1:7" x14ac:dyDescent="0.3">
      <c r="A41" s="1" t="s">
        <v>153</v>
      </c>
      <c r="B41" s="1">
        <v>109</v>
      </c>
      <c r="C41" s="1">
        <v>12</v>
      </c>
      <c r="D41" s="1">
        <v>2</v>
      </c>
      <c r="E41">
        <f t="shared" si="0"/>
        <v>12</v>
      </c>
      <c r="F41">
        <f t="shared" si="1"/>
        <v>48</v>
      </c>
      <c r="G41">
        <f t="shared" si="2"/>
        <v>49</v>
      </c>
    </row>
    <row r="42" spans="1:7" x14ac:dyDescent="0.3">
      <c r="A42" s="1" t="s">
        <v>71</v>
      </c>
      <c r="B42" s="1">
        <v>106</v>
      </c>
      <c r="C42" s="1">
        <v>12</v>
      </c>
      <c r="D42" s="1">
        <v>1</v>
      </c>
      <c r="E42">
        <f t="shared" si="0"/>
        <v>6</v>
      </c>
      <c r="F42">
        <f t="shared" si="1"/>
        <v>48</v>
      </c>
      <c r="G42">
        <f t="shared" si="2"/>
        <v>52</v>
      </c>
    </row>
    <row r="43" spans="1:7" x14ac:dyDescent="0.3">
      <c r="A43" s="1" t="s">
        <v>153</v>
      </c>
      <c r="B43" s="1">
        <v>118</v>
      </c>
      <c r="C43" s="1">
        <v>10</v>
      </c>
      <c r="D43" s="1">
        <v>4</v>
      </c>
      <c r="E43">
        <f t="shared" si="0"/>
        <v>24</v>
      </c>
      <c r="F43">
        <f t="shared" si="1"/>
        <v>40</v>
      </c>
      <c r="G43">
        <f t="shared" si="2"/>
        <v>54</v>
      </c>
    </row>
    <row r="44" spans="1:7" x14ac:dyDescent="0.3">
      <c r="A44" s="1" t="s">
        <v>184</v>
      </c>
      <c r="B44" s="1">
        <v>117</v>
      </c>
      <c r="C44" s="1">
        <v>9</v>
      </c>
      <c r="D44" s="1">
        <v>1</v>
      </c>
      <c r="E44">
        <f t="shared" si="0"/>
        <v>6</v>
      </c>
      <c r="F44">
        <f t="shared" si="1"/>
        <v>36</v>
      </c>
      <c r="G44">
        <f t="shared" si="2"/>
        <v>75</v>
      </c>
    </row>
    <row r="45" spans="1:7" x14ac:dyDescent="0.3">
      <c r="A45" s="1" t="s">
        <v>71</v>
      </c>
      <c r="B45" s="1">
        <v>119</v>
      </c>
      <c r="C45" s="1">
        <v>6</v>
      </c>
      <c r="D45" s="1">
        <v>5</v>
      </c>
      <c r="E45">
        <f t="shared" si="0"/>
        <v>30</v>
      </c>
      <c r="F45">
        <f t="shared" si="1"/>
        <v>24</v>
      </c>
      <c r="G45">
        <f t="shared" si="2"/>
        <v>65</v>
      </c>
    </row>
    <row r="46" spans="1:7" x14ac:dyDescent="0.3">
      <c r="A46" s="1" t="s">
        <v>153</v>
      </c>
      <c r="B46" s="1">
        <v>105</v>
      </c>
      <c r="C46" s="1">
        <v>8</v>
      </c>
      <c r="D46" s="1">
        <v>1</v>
      </c>
      <c r="E46">
        <f t="shared" si="0"/>
        <v>6</v>
      </c>
      <c r="F46">
        <f t="shared" si="1"/>
        <v>32</v>
      </c>
      <c r="G46">
        <f t="shared" si="2"/>
        <v>67</v>
      </c>
    </row>
    <row r="47" spans="1:7" x14ac:dyDescent="0.3">
      <c r="A47" s="1" t="s">
        <v>137</v>
      </c>
      <c r="B47" s="1">
        <v>122</v>
      </c>
      <c r="C47" s="1">
        <v>8</v>
      </c>
      <c r="D47" s="1">
        <v>0</v>
      </c>
      <c r="E47">
        <f t="shared" si="0"/>
        <v>0</v>
      </c>
      <c r="F47">
        <f t="shared" si="1"/>
        <v>32</v>
      </c>
      <c r="G47">
        <f t="shared" si="2"/>
        <v>90</v>
      </c>
    </row>
    <row r="48" spans="1:7" x14ac:dyDescent="0.3">
      <c r="A48" s="1" t="s">
        <v>137</v>
      </c>
      <c r="B48" s="1">
        <v>158</v>
      </c>
      <c r="C48" s="1">
        <v>18</v>
      </c>
      <c r="D48" s="1">
        <v>4</v>
      </c>
      <c r="E48">
        <f t="shared" si="0"/>
        <v>24</v>
      </c>
      <c r="F48">
        <f t="shared" si="1"/>
        <v>72</v>
      </c>
      <c r="G48">
        <f t="shared" si="2"/>
        <v>62</v>
      </c>
    </row>
    <row r="49" spans="1:7" x14ac:dyDescent="0.3">
      <c r="A49" s="1" t="s">
        <v>116</v>
      </c>
      <c r="B49" s="1">
        <v>108</v>
      </c>
      <c r="C49" s="1">
        <v>9</v>
      </c>
      <c r="D49" s="1">
        <v>1</v>
      </c>
      <c r="E49">
        <f t="shared" si="0"/>
        <v>6</v>
      </c>
      <c r="F49">
        <f t="shared" si="1"/>
        <v>36</v>
      </c>
      <c r="G49">
        <f t="shared" si="2"/>
        <v>66</v>
      </c>
    </row>
    <row r="50" spans="1:7" x14ac:dyDescent="0.3">
      <c r="A50" s="1" t="s">
        <v>153</v>
      </c>
      <c r="B50" s="1">
        <v>113</v>
      </c>
      <c r="C50" s="1">
        <v>11</v>
      </c>
      <c r="D50" s="1">
        <v>3</v>
      </c>
      <c r="E50">
        <f t="shared" si="0"/>
        <v>18</v>
      </c>
      <c r="F50">
        <f t="shared" si="1"/>
        <v>44</v>
      </c>
      <c r="G50">
        <f t="shared" si="2"/>
        <v>51</v>
      </c>
    </row>
    <row r="51" spans="1:7" x14ac:dyDescent="0.3">
      <c r="A51" s="1" t="s">
        <v>137</v>
      </c>
      <c r="B51" s="1">
        <v>109</v>
      </c>
      <c r="C51" s="1">
        <v>12</v>
      </c>
      <c r="D51" s="1">
        <v>1</v>
      </c>
      <c r="E51">
        <f t="shared" si="0"/>
        <v>6</v>
      </c>
      <c r="F51">
        <f t="shared" si="1"/>
        <v>48</v>
      </c>
      <c r="G51">
        <f t="shared" si="2"/>
        <v>55</v>
      </c>
    </row>
    <row r="52" spans="1:7" x14ac:dyDescent="0.3">
      <c r="A52" s="1" t="s">
        <v>319</v>
      </c>
      <c r="B52" s="1">
        <v>117</v>
      </c>
      <c r="C52" s="1">
        <v>10</v>
      </c>
      <c r="D52" s="1">
        <v>0</v>
      </c>
      <c r="E52">
        <f t="shared" si="0"/>
        <v>0</v>
      </c>
      <c r="F52">
        <f t="shared" si="1"/>
        <v>40</v>
      </c>
      <c r="G52">
        <f t="shared" si="2"/>
        <v>77</v>
      </c>
    </row>
    <row r="53" spans="1:7" x14ac:dyDescent="0.3">
      <c r="A53" s="1" t="s">
        <v>222</v>
      </c>
      <c r="B53" s="1">
        <v>140</v>
      </c>
      <c r="C53" s="1">
        <v>13</v>
      </c>
      <c r="D53" s="1">
        <v>3</v>
      </c>
      <c r="E53">
        <f t="shared" si="0"/>
        <v>18</v>
      </c>
      <c r="F53">
        <f t="shared" si="1"/>
        <v>52</v>
      </c>
      <c r="G53">
        <f t="shared" si="2"/>
        <v>70</v>
      </c>
    </row>
    <row r="54" spans="1:7" x14ac:dyDescent="0.3">
      <c r="A54" s="1" t="s">
        <v>116</v>
      </c>
      <c r="B54" s="1">
        <v>102</v>
      </c>
      <c r="C54" s="1">
        <v>12</v>
      </c>
      <c r="D54" s="1">
        <v>2</v>
      </c>
      <c r="E54">
        <f t="shared" si="0"/>
        <v>12</v>
      </c>
      <c r="F54">
        <f t="shared" si="1"/>
        <v>48</v>
      </c>
      <c r="G54">
        <f t="shared" si="2"/>
        <v>42</v>
      </c>
    </row>
    <row r="55" spans="1:7" x14ac:dyDescent="0.3">
      <c r="A55" s="1" t="s">
        <v>137</v>
      </c>
      <c r="B55" s="1">
        <v>130</v>
      </c>
      <c r="C55" s="1">
        <v>12</v>
      </c>
      <c r="D55" s="1">
        <v>5</v>
      </c>
      <c r="E55">
        <f t="shared" si="0"/>
        <v>30</v>
      </c>
      <c r="F55">
        <f t="shared" si="1"/>
        <v>48</v>
      </c>
      <c r="G55">
        <f t="shared" si="2"/>
        <v>52</v>
      </c>
    </row>
    <row r="56" spans="1:7" x14ac:dyDescent="0.3">
      <c r="A56" s="1" t="s">
        <v>363</v>
      </c>
      <c r="B56" s="1">
        <v>110</v>
      </c>
      <c r="C56" s="1">
        <v>11</v>
      </c>
      <c r="D56" s="1">
        <v>0</v>
      </c>
      <c r="E56">
        <f t="shared" si="0"/>
        <v>0</v>
      </c>
      <c r="F56">
        <f t="shared" si="1"/>
        <v>44</v>
      </c>
      <c r="G56">
        <f t="shared" si="2"/>
        <v>66</v>
      </c>
    </row>
    <row r="57" spans="1:7" x14ac:dyDescent="0.3">
      <c r="A57" s="1" t="s">
        <v>97</v>
      </c>
      <c r="B57" s="1">
        <v>105</v>
      </c>
      <c r="C57" s="1">
        <v>5</v>
      </c>
      <c r="D57" s="1">
        <v>1</v>
      </c>
      <c r="E57">
        <f t="shared" si="0"/>
        <v>6</v>
      </c>
      <c r="F57">
        <f t="shared" si="1"/>
        <v>20</v>
      </c>
      <c r="G57">
        <f t="shared" si="2"/>
        <v>79</v>
      </c>
    </row>
    <row r="58" spans="1:7" x14ac:dyDescent="0.3">
      <c r="A58" s="1" t="s">
        <v>77</v>
      </c>
      <c r="B58" s="1">
        <v>119</v>
      </c>
      <c r="C58" s="1">
        <v>6</v>
      </c>
      <c r="D58" s="1">
        <v>1</v>
      </c>
      <c r="E58">
        <f t="shared" si="0"/>
        <v>6</v>
      </c>
      <c r="F58">
        <f t="shared" si="1"/>
        <v>24</v>
      </c>
      <c r="G58">
        <f t="shared" si="2"/>
        <v>89</v>
      </c>
    </row>
    <row r="59" spans="1:7" x14ac:dyDescent="0.3">
      <c r="A59" s="1" t="s">
        <v>126</v>
      </c>
      <c r="B59" s="1">
        <v>102</v>
      </c>
      <c r="C59" s="1">
        <v>11</v>
      </c>
      <c r="D59" s="1">
        <v>0</v>
      </c>
      <c r="E59">
        <f t="shared" si="0"/>
        <v>0</v>
      </c>
      <c r="F59">
        <f t="shared" si="1"/>
        <v>44</v>
      </c>
      <c r="G59">
        <f t="shared" si="2"/>
        <v>58</v>
      </c>
    </row>
    <row r="60" spans="1:7" x14ac:dyDescent="0.3">
      <c r="A60" s="1" t="s">
        <v>124</v>
      </c>
      <c r="B60" s="1">
        <v>175</v>
      </c>
      <c r="C60" s="1">
        <v>16</v>
      </c>
      <c r="D60" s="1">
        <v>6</v>
      </c>
      <c r="E60">
        <f t="shared" si="0"/>
        <v>36</v>
      </c>
      <c r="F60">
        <f t="shared" si="1"/>
        <v>64</v>
      </c>
      <c r="G60">
        <f t="shared" si="2"/>
        <v>75</v>
      </c>
    </row>
    <row r="61" spans="1:7" x14ac:dyDescent="0.3">
      <c r="A61" s="1" t="s">
        <v>153</v>
      </c>
      <c r="B61" s="1">
        <v>103</v>
      </c>
      <c r="C61" s="1">
        <v>6</v>
      </c>
      <c r="D61" s="1">
        <v>0</v>
      </c>
      <c r="E61">
        <f t="shared" si="0"/>
        <v>0</v>
      </c>
      <c r="F61">
        <f t="shared" si="1"/>
        <v>24</v>
      </c>
      <c r="G61">
        <f t="shared" si="2"/>
        <v>79</v>
      </c>
    </row>
    <row r="62" spans="1:7" x14ac:dyDescent="0.3">
      <c r="A62" s="1" t="s">
        <v>77</v>
      </c>
      <c r="B62" s="1">
        <v>149</v>
      </c>
      <c r="C62" s="1">
        <v>20</v>
      </c>
      <c r="D62" s="1">
        <v>3</v>
      </c>
      <c r="E62">
        <f t="shared" si="0"/>
        <v>18</v>
      </c>
      <c r="F62">
        <f t="shared" si="1"/>
        <v>80</v>
      </c>
      <c r="G62">
        <f t="shared" si="2"/>
        <v>51</v>
      </c>
    </row>
    <row r="63" spans="1:7" x14ac:dyDescent="0.3">
      <c r="A63" s="1" t="s">
        <v>97</v>
      </c>
      <c r="B63" s="1">
        <v>115</v>
      </c>
      <c r="C63" s="1">
        <v>10</v>
      </c>
      <c r="D63" s="1">
        <v>5</v>
      </c>
      <c r="E63">
        <f t="shared" si="0"/>
        <v>30</v>
      </c>
      <c r="F63">
        <f t="shared" si="1"/>
        <v>40</v>
      </c>
      <c r="G63">
        <f t="shared" si="2"/>
        <v>45</v>
      </c>
    </row>
    <row r="64" spans="1:7" x14ac:dyDescent="0.3">
      <c r="A64" s="1" t="s">
        <v>65</v>
      </c>
      <c r="B64" s="1">
        <v>108</v>
      </c>
      <c r="C64" s="1">
        <v>8</v>
      </c>
      <c r="D64" s="1">
        <v>0</v>
      </c>
      <c r="E64">
        <f t="shared" si="0"/>
        <v>0</v>
      </c>
      <c r="F64">
        <f t="shared" si="1"/>
        <v>32</v>
      </c>
      <c r="G64">
        <f t="shared" si="2"/>
        <v>76</v>
      </c>
    </row>
    <row r="65" spans="1:7" x14ac:dyDescent="0.3">
      <c r="A65" s="1" t="s">
        <v>77</v>
      </c>
      <c r="B65" s="1">
        <v>106</v>
      </c>
      <c r="C65" s="1">
        <v>12</v>
      </c>
      <c r="D65" s="1">
        <v>1</v>
      </c>
      <c r="E65">
        <f t="shared" si="0"/>
        <v>6</v>
      </c>
      <c r="F65">
        <f t="shared" si="1"/>
        <v>48</v>
      </c>
      <c r="G65">
        <f t="shared" si="2"/>
        <v>52</v>
      </c>
    </row>
    <row r="66" spans="1:7" x14ac:dyDescent="0.3">
      <c r="A66" s="1" t="s">
        <v>319</v>
      </c>
      <c r="B66" s="1">
        <v>106</v>
      </c>
      <c r="C66" s="1">
        <v>12</v>
      </c>
      <c r="D66" s="1">
        <v>0</v>
      </c>
      <c r="E66">
        <f t="shared" si="0"/>
        <v>0</v>
      </c>
      <c r="F66">
        <f t="shared" si="1"/>
        <v>48</v>
      </c>
      <c r="G66">
        <f t="shared" si="2"/>
        <v>58</v>
      </c>
    </row>
    <row r="67" spans="1:7" x14ac:dyDescent="0.3">
      <c r="A67" s="1" t="s">
        <v>103</v>
      </c>
      <c r="B67" s="1">
        <v>105</v>
      </c>
      <c r="C67" s="1">
        <v>11</v>
      </c>
      <c r="D67" s="1">
        <v>1</v>
      </c>
      <c r="E67">
        <f t="shared" ref="E67:E130" si="3">D67*6</f>
        <v>6</v>
      </c>
      <c r="F67">
        <f t="shared" ref="F67:F130" si="4">C67*4</f>
        <v>44</v>
      </c>
      <c r="G67">
        <f t="shared" ref="G67:G130" si="5">B67-E67-F67</f>
        <v>55</v>
      </c>
    </row>
    <row r="68" spans="1:7" x14ac:dyDescent="0.3">
      <c r="A68" s="1" t="s">
        <v>65</v>
      </c>
      <c r="B68" s="1">
        <v>133</v>
      </c>
      <c r="C68" s="1">
        <v>14</v>
      </c>
      <c r="D68" s="1">
        <v>0</v>
      </c>
      <c r="E68">
        <f t="shared" si="3"/>
        <v>0</v>
      </c>
      <c r="F68">
        <f t="shared" si="4"/>
        <v>56</v>
      </c>
      <c r="G68">
        <f t="shared" si="5"/>
        <v>77</v>
      </c>
    </row>
    <row r="69" spans="1:7" x14ac:dyDescent="0.3">
      <c r="A69" s="1" t="s">
        <v>65</v>
      </c>
      <c r="B69" s="1">
        <v>102</v>
      </c>
      <c r="C69" s="1">
        <v>11</v>
      </c>
      <c r="D69" s="1">
        <v>3</v>
      </c>
      <c r="E69">
        <f t="shared" si="3"/>
        <v>18</v>
      </c>
      <c r="F69">
        <f t="shared" si="4"/>
        <v>44</v>
      </c>
      <c r="G69">
        <f t="shared" si="5"/>
        <v>40</v>
      </c>
    </row>
    <row r="70" spans="1:7" x14ac:dyDescent="0.3">
      <c r="A70" s="1" t="s">
        <v>65</v>
      </c>
      <c r="B70" s="1">
        <v>104</v>
      </c>
      <c r="C70" s="1">
        <v>10</v>
      </c>
      <c r="D70" s="1">
        <v>1</v>
      </c>
      <c r="E70">
        <f t="shared" si="3"/>
        <v>6</v>
      </c>
      <c r="F70">
        <f t="shared" si="4"/>
        <v>40</v>
      </c>
      <c r="G70">
        <f t="shared" si="5"/>
        <v>58</v>
      </c>
    </row>
    <row r="71" spans="1:7" x14ac:dyDescent="0.3">
      <c r="A71" s="1" t="s">
        <v>77</v>
      </c>
      <c r="B71" s="1">
        <v>189</v>
      </c>
      <c r="C71" s="1">
        <v>21</v>
      </c>
      <c r="D71" s="1">
        <v>5</v>
      </c>
      <c r="E71">
        <f t="shared" si="3"/>
        <v>30</v>
      </c>
      <c r="F71">
        <f t="shared" si="4"/>
        <v>84</v>
      </c>
      <c r="G71">
        <f t="shared" si="5"/>
        <v>75</v>
      </c>
    </row>
    <row r="72" spans="1:7" x14ac:dyDescent="0.3">
      <c r="A72" s="1" t="s">
        <v>378</v>
      </c>
      <c r="B72" s="1">
        <v>107</v>
      </c>
      <c r="C72" s="1">
        <v>13</v>
      </c>
      <c r="D72" s="1">
        <v>0</v>
      </c>
      <c r="E72">
        <f t="shared" si="3"/>
        <v>0</v>
      </c>
      <c r="F72">
        <f t="shared" si="4"/>
        <v>52</v>
      </c>
      <c r="G72">
        <f t="shared" si="5"/>
        <v>55</v>
      </c>
    </row>
    <row r="73" spans="1:7" x14ac:dyDescent="0.3">
      <c r="A73" s="1" t="s">
        <v>140</v>
      </c>
      <c r="B73" s="1">
        <v>102</v>
      </c>
      <c r="C73" s="1">
        <v>11</v>
      </c>
      <c r="D73" s="1">
        <v>1</v>
      </c>
      <c r="E73">
        <f t="shared" si="3"/>
        <v>6</v>
      </c>
      <c r="F73">
        <f t="shared" si="4"/>
        <v>44</v>
      </c>
      <c r="G73">
        <f t="shared" si="5"/>
        <v>52</v>
      </c>
    </row>
    <row r="74" spans="1:7" x14ac:dyDescent="0.3">
      <c r="A74" s="1" t="s">
        <v>171</v>
      </c>
      <c r="B74" s="1">
        <v>115</v>
      </c>
      <c r="C74" s="1">
        <v>12</v>
      </c>
      <c r="D74" s="1">
        <v>0</v>
      </c>
      <c r="E74">
        <f t="shared" si="3"/>
        <v>0</v>
      </c>
      <c r="F74">
        <f t="shared" si="4"/>
        <v>48</v>
      </c>
      <c r="G74">
        <f t="shared" si="5"/>
        <v>67</v>
      </c>
    </row>
    <row r="75" spans="1:7" x14ac:dyDescent="0.3">
      <c r="A75" s="1" t="s">
        <v>131</v>
      </c>
      <c r="B75" s="1">
        <v>105</v>
      </c>
      <c r="C75" s="1">
        <v>10</v>
      </c>
      <c r="D75" s="1">
        <v>1</v>
      </c>
      <c r="E75">
        <f t="shared" si="3"/>
        <v>6</v>
      </c>
      <c r="F75">
        <f t="shared" si="4"/>
        <v>40</v>
      </c>
      <c r="G75">
        <f t="shared" si="5"/>
        <v>59</v>
      </c>
    </row>
    <row r="76" spans="1:7" x14ac:dyDescent="0.3">
      <c r="A76" s="1" t="s">
        <v>140</v>
      </c>
      <c r="B76" s="1">
        <v>102</v>
      </c>
      <c r="C76" s="1">
        <v>6</v>
      </c>
      <c r="D76" s="1">
        <v>1</v>
      </c>
      <c r="E76">
        <f t="shared" si="3"/>
        <v>6</v>
      </c>
      <c r="F76">
        <f t="shared" si="4"/>
        <v>24</v>
      </c>
      <c r="G76">
        <f t="shared" si="5"/>
        <v>72</v>
      </c>
    </row>
    <row r="77" spans="1:7" x14ac:dyDescent="0.3">
      <c r="A77" s="1" t="s">
        <v>65</v>
      </c>
      <c r="B77" s="1">
        <v>123</v>
      </c>
      <c r="C77" s="1">
        <v>15</v>
      </c>
      <c r="D77" s="1">
        <v>0</v>
      </c>
      <c r="E77">
        <f t="shared" si="3"/>
        <v>0</v>
      </c>
      <c r="F77">
        <f t="shared" si="4"/>
        <v>60</v>
      </c>
      <c r="G77">
        <f t="shared" si="5"/>
        <v>63</v>
      </c>
    </row>
    <row r="78" spans="1:7" x14ac:dyDescent="0.3">
      <c r="A78" s="1" t="s">
        <v>77</v>
      </c>
      <c r="B78" s="1">
        <v>103</v>
      </c>
      <c r="C78" s="1">
        <v>7</v>
      </c>
      <c r="D78" s="1">
        <v>1</v>
      </c>
      <c r="E78">
        <f t="shared" si="3"/>
        <v>6</v>
      </c>
      <c r="F78">
        <f t="shared" si="4"/>
        <v>28</v>
      </c>
      <c r="G78">
        <f t="shared" si="5"/>
        <v>69</v>
      </c>
    </row>
    <row r="79" spans="1:7" x14ac:dyDescent="0.3">
      <c r="A79" s="1" t="s">
        <v>97</v>
      </c>
      <c r="B79" s="1">
        <v>110</v>
      </c>
      <c r="C79" s="1">
        <v>15</v>
      </c>
      <c r="D79" s="1">
        <v>0</v>
      </c>
      <c r="E79">
        <f t="shared" si="3"/>
        <v>0</v>
      </c>
      <c r="F79">
        <f t="shared" si="4"/>
        <v>60</v>
      </c>
      <c r="G79">
        <f t="shared" si="5"/>
        <v>50</v>
      </c>
    </row>
    <row r="80" spans="1:7" x14ac:dyDescent="0.3">
      <c r="A80" s="1" t="s">
        <v>168</v>
      </c>
      <c r="B80" s="1">
        <v>104</v>
      </c>
      <c r="C80" s="1" t="s">
        <v>214</v>
      </c>
      <c r="D80" s="1" t="s">
        <v>214</v>
      </c>
      <c r="E80" t="e">
        <f t="shared" si="3"/>
        <v>#VALUE!</v>
      </c>
      <c r="F80" t="e">
        <f t="shared" si="4"/>
        <v>#VALUE!</v>
      </c>
      <c r="G80" t="e">
        <f t="shared" si="5"/>
        <v>#VALUE!</v>
      </c>
    </row>
    <row r="81" spans="1:7" x14ac:dyDescent="0.3">
      <c r="A81" s="1" t="s">
        <v>82</v>
      </c>
      <c r="B81" s="1">
        <v>118</v>
      </c>
      <c r="C81" s="1">
        <v>10</v>
      </c>
      <c r="D81" s="1">
        <v>3</v>
      </c>
      <c r="E81">
        <f t="shared" si="3"/>
        <v>18</v>
      </c>
      <c r="F81">
        <f t="shared" si="4"/>
        <v>40</v>
      </c>
      <c r="G81">
        <f t="shared" si="5"/>
        <v>60</v>
      </c>
    </row>
    <row r="82" spans="1:7" x14ac:dyDescent="0.3">
      <c r="A82" s="1" t="s">
        <v>411</v>
      </c>
      <c r="B82" s="1">
        <v>101</v>
      </c>
      <c r="C82" s="1">
        <v>6</v>
      </c>
      <c r="D82" s="1">
        <v>3</v>
      </c>
      <c r="E82">
        <f t="shared" si="3"/>
        <v>18</v>
      </c>
      <c r="F82">
        <f t="shared" si="4"/>
        <v>24</v>
      </c>
      <c r="G82">
        <f t="shared" si="5"/>
        <v>59</v>
      </c>
    </row>
    <row r="83" spans="1:7" x14ac:dyDescent="0.3">
      <c r="A83" s="1" t="s">
        <v>82</v>
      </c>
      <c r="B83" s="1">
        <v>127</v>
      </c>
      <c r="C83" s="1">
        <v>13</v>
      </c>
      <c r="D83" s="1">
        <v>0</v>
      </c>
      <c r="E83">
        <f t="shared" si="3"/>
        <v>0</v>
      </c>
      <c r="F83">
        <f t="shared" si="4"/>
        <v>52</v>
      </c>
      <c r="G83">
        <f t="shared" si="5"/>
        <v>75</v>
      </c>
    </row>
    <row r="84" spans="1:7" x14ac:dyDescent="0.3">
      <c r="A84" s="1" t="s">
        <v>65</v>
      </c>
      <c r="B84" s="1">
        <v>145</v>
      </c>
      <c r="C84" s="1">
        <v>16</v>
      </c>
      <c r="D84" s="1">
        <v>0</v>
      </c>
      <c r="E84">
        <f t="shared" si="3"/>
        <v>0</v>
      </c>
      <c r="F84">
        <f t="shared" si="4"/>
        <v>64</v>
      </c>
      <c r="G84">
        <f t="shared" si="5"/>
        <v>81</v>
      </c>
    </row>
    <row r="85" spans="1:7" x14ac:dyDescent="0.3">
      <c r="A85" s="1" t="s">
        <v>65</v>
      </c>
      <c r="B85" s="1">
        <v>116</v>
      </c>
      <c r="C85" s="1">
        <v>9</v>
      </c>
      <c r="D85" s="1">
        <v>2</v>
      </c>
      <c r="E85">
        <f t="shared" si="3"/>
        <v>12</v>
      </c>
      <c r="F85">
        <f t="shared" si="4"/>
        <v>36</v>
      </c>
      <c r="G85">
        <f t="shared" si="5"/>
        <v>68</v>
      </c>
    </row>
    <row r="86" spans="1:7" x14ac:dyDescent="0.3">
      <c r="A86" s="1" t="s">
        <v>111</v>
      </c>
      <c r="B86" s="1">
        <v>115</v>
      </c>
      <c r="C86" s="1">
        <v>9</v>
      </c>
      <c r="D86" s="1">
        <v>1</v>
      </c>
      <c r="E86">
        <f t="shared" si="3"/>
        <v>6</v>
      </c>
      <c r="F86">
        <f t="shared" si="4"/>
        <v>36</v>
      </c>
      <c r="G86">
        <f t="shared" si="5"/>
        <v>73</v>
      </c>
    </row>
    <row r="87" spans="1:7" x14ac:dyDescent="0.3">
      <c r="A87" s="1" t="s">
        <v>111</v>
      </c>
      <c r="B87" s="1">
        <v>117</v>
      </c>
      <c r="C87" s="1">
        <v>13</v>
      </c>
      <c r="D87" s="1">
        <v>1</v>
      </c>
      <c r="E87">
        <f t="shared" si="3"/>
        <v>6</v>
      </c>
      <c r="F87">
        <f t="shared" si="4"/>
        <v>52</v>
      </c>
      <c r="G87">
        <f t="shared" si="5"/>
        <v>59</v>
      </c>
    </row>
    <row r="88" spans="1:7" x14ac:dyDescent="0.3">
      <c r="A88" s="1" t="s">
        <v>168</v>
      </c>
      <c r="B88" s="1">
        <v>114</v>
      </c>
      <c r="C88" s="1">
        <v>10</v>
      </c>
      <c r="D88" s="1">
        <v>1</v>
      </c>
      <c r="E88">
        <f t="shared" si="3"/>
        <v>6</v>
      </c>
      <c r="F88">
        <f t="shared" si="4"/>
        <v>40</v>
      </c>
      <c r="G88">
        <f t="shared" si="5"/>
        <v>68</v>
      </c>
    </row>
    <row r="89" spans="1:7" x14ac:dyDescent="0.3">
      <c r="A89" s="1" t="s">
        <v>137</v>
      </c>
      <c r="B89" s="1">
        <v>102</v>
      </c>
      <c r="C89" s="1">
        <v>14</v>
      </c>
      <c r="D89" s="1">
        <v>1</v>
      </c>
      <c r="E89">
        <f t="shared" si="3"/>
        <v>6</v>
      </c>
      <c r="F89">
        <f t="shared" si="4"/>
        <v>56</v>
      </c>
      <c r="G89">
        <f t="shared" si="5"/>
        <v>40</v>
      </c>
    </row>
    <row r="90" spans="1:7" x14ac:dyDescent="0.3">
      <c r="A90" s="1" t="s">
        <v>109</v>
      </c>
      <c r="B90" s="1">
        <v>125</v>
      </c>
      <c r="C90" s="1">
        <v>11</v>
      </c>
      <c r="D90" s="1">
        <v>0</v>
      </c>
      <c r="E90">
        <f t="shared" si="3"/>
        <v>0</v>
      </c>
      <c r="F90">
        <f t="shared" si="4"/>
        <v>44</v>
      </c>
      <c r="G90">
        <f t="shared" si="5"/>
        <v>81</v>
      </c>
    </row>
    <row r="91" spans="1:7" x14ac:dyDescent="0.3">
      <c r="A91" s="1" t="s">
        <v>111</v>
      </c>
      <c r="B91" s="1">
        <v>129</v>
      </c>
      <c r="C91" s="1">
        <v>17</v>
      </c>
      <c r="D91" s="1">
        <v>1</v>
      </c>
      <c r="E91">
        <f t="shared" si="3"/>
        <v>6</v>
      </c>
      <c r="F91">
        <f t="shared" si="4"/>
        <v>68</v>
      </c>
      <c r="G91">
        <f t="shared" si="5"/>
        <v>55</v>
      </c>
    </row>
    <row r="92" spans="1:7" x14ac:dyDescent="0.3">
      <c r="A92" s="1" t="s">
        <v>71</v>
      </c>
      <c r="B92" s="1">
        <v>116</v>
      </c>
      <c r="C92" s="1">
        <v>3</v>
      </c>
      <c r="D92" s="1">
        <v>3</v>
      </c>
      <c r="E92">
        <f t="shared" si="3"/>
        <v>18</v>
      </c>
      <c r="F92">
        <f t="shared" si="4"/>
        <v>12</v>
      </c>
      <c r="G92">
        <f t="shared" si="5"/>
        <v>86</v>
      </c>
    </row>
    <row r="93" spans="1:7" x14ac:dyDescent="0.3">
      <c r="A93" s="1" t="s">
        <v>245</v>
      </c>
      <c r="B93" s="1">
        <v>142</v>
      </c>
      <c r="C93" s="1">
        <v>14</v>
      </c>
      <c r="D93" s="1">
        <v>0</v>
      </c>
      <c r="E93">
        <f t="shared" si="3"/>
        <v>0</v>
      </c>
      <c r="F93">
        <f t="shared" si="4"/>
        <v>56</v>
      </c>
      <c r="G93">
        <f t="shared" si="5"/>
        <v>86</v>
      </c>
    </row>
    <row r="94" spans="1:7" x14ac:dyDescent="0.3">
      <c r="A94" s="1" t="s">
        <v>85</v>
      </c>
      <c r="B94" s="1">
        <v>111</v>
      </c>
      <c r="C94" s="1">
        <v>10</v>
      </c>
      <c r="D94" s="1">
        <v>2</v>
      </c>
      <c r="E94">
        <f t="shared" si="3"/>
        <v>12</v>
      </c>
      <c r="F94">
        <f t="shared" si="4"/>
        <v>40</v>
      </c>
      <c r="G94">
        <f t="shared" si="5"/>
        <v>59</v>
      </c>
    </row>
    <row r="95" spans="1:7" x14ac:dyDescent="0.3">
      <c r="A95" s="1" t="s">
        <v>109</v>
      </c>
      <c r="B95" s="1">
        <v>104</v>
      </c>
      <c r="C95" s="1">
        <v>9</v>
      </c>
      <c r="D95" s="1">
        <v>1</v>
      </c>
      <c r="E95">
        <f t="shared" si="3"/>
        <v>6</v>
      </c>
      <c r="F95">
        <f t="shared" si="4"/>
        <v>36</v>
      </c>
      <c r="G95">
        <f t="shared" si="5"/>
        <v>62</v>
      </c>
    </row>
    <row r="96" spans="1:7" x14ac:dyDescent="0.3">
      <c r="A96" s="1" t="s">
        <v>115</v>
      </c>
      <c r="B96" s="1">
        <v>102</v>
      </c>
      <c r="C96" s="1">
        <v>10</v>
      </c>
      <c r="D96" s="1">
        <v>1</v>
      </c>
      <c r="E96">
        <f t="shared" si="3"/>
        <v>6</v>
      </c>
      <c r="F96">
        <f t="shared" si="4"/>
        <v>40</v>
      </c>
      <c r="G96">
        <f t="shared" si="5"/>
        <v>56</v>
      </c>
    </row>
    <row r="97" spans="1:7" x14ac:dyDescent="0.3">
      <c r="A97" s="1" t="s">
        <v>407</v>
      </c>
      <c r="B97" s="1">
        <v>102</v>
      </c>
      <c r="C97" s="1">
        <v>8</v>
      </c>
      <c r="D97" s="1">
        <v>2</v>
      </c>
      <c r="E97">
        <f t="shared" si="3"/>
        <v>12</v>
      </c>
      <c r="F97">
        <f t="shared" si="4"/>
        <v>32</v>
      </c>
      <c r="G97">
        <f t="shared" si="5"/>
        <v>58</v>
      </c>
    </row>
    <row r="98" spans="1:7" x14ac:dyDescent="0.3">
      <c r="A98" s="1" t="s">
        <v>83</v>
      </c>
      <c r="B98" s="1">
        <v>109</v>
      </c>
      <c r="C98" s="1">
        <v>8</v>
      </c>
      <c r="D98" s="1">
        <v>1</v>
      </c>
      <c r="E98">
        <f t="shared" si="3"/>
        <v>6</v>
      </c>
      <c r="F98">
        <f t="shared" si="4"/>
        <v>32</v>
      </c>
      <c r="G98">
        <f t="shared" si="5"/>
        <v>71</v>
      </c>
    </row>
    <row r="99" spans="1:7" x14ac:dyDescent="0.3">
      <c r="A99" s="1" t="s">
        <v>84</v>
      </c>
      <c r="B99" s="1">
        <v>104</v>
      </c>
      <c r="C99" s="1">
        <v>9</v>
      </c>
      <c r="D99" s="1">
        <v>2</v>
      </c>
      <c r="E99">
        <f t="shared" si="3"/>
        <v>12</v>
      </c>
      <c r="F99">
        <f t="shared" si="4"/>
        <v>36</v>
      </c>
      <c r="G99">
        <f t="shared" si="5"/>
        <v>56</v>
      </c>
    </row>
    <row r="100" spans="1:7" x14ac:dyDescent="0.3">
      <c r="A100" s="1" t="s">
        <v>84</v>
      </c>
      <c r="B100" s="1">
        <v>121</v>
      </c>
      <c r="C100" s="1">
        <v>9</v>
      </c>
      <c r="D100" s="1">
        <v>2</v>
      </c>
      <c r="E100">
        <f t="shared" si="3"/>
        <v>12</v>
      </c>
      <c r="F100">
        <f t="shared" si="4"/>
        <v>36</v>
      </c>
      <c r="G100">
        <f t="shared" si="5"/>
        <v>73</v>
      </c>
    </row>
    <row r="101" spans="1:7" x14ac:dyDescent="0.3">
      <c r="A101" s="1" t="s">
        <v>97</v>
      </c>
      <c r="B101" s="1">
        <v>100</v>
      </c>
      <c r="C101" s="1">
        <v>12</v>
      </c>
      <c r="D101" s="1">
        <v>0</v>
      </c>
      <c r="E101">
        <f t="shared" si="3"/>
        <v>0</v>
      </c>
      <c r="F101">
        <f t="shared" si="4"/>
        <v>48</v>
      </c>
      <c r="G101">
        <f t="shared" si="5"/>
        <v>52</v>
      </c>
    </row>
    <row r="102" spans="1:7" x14ac:dyDescent="0.3">
      <c r="A102" s="1" t="s">
        <v>61</v>
      </c>
      <c r="B102" s="1">
        <v>108</v>
      </c>
      <c r="C102" s="1">
        <v>8</v>
      </c>
      <c r="D102" s="1">
        <v>0</v>
      </c>
      <c r="E102">
        <f t="shared" si="3"/>
        <v>0</v>
      </c>
      <c r="F102">
        <f t="shared" si="4"/>
        <v>32</v>
      </c>
      <c r="G102">
        <f t="shared" si="5"/>
        <v>76</v>
      </c>
    </row>
    <row r="103" spans="1:7" x14ac:dyDescent="0.3">
      <c r="A103" s="1" t="s">
        <v>245</v>
      </c>
      <c r="B103" s="1">
        <v>111</v>
      </c>
      <c r="C103" s="1">
        <v>10</v>
      </c>
      <c r="D103" s="1">
        <v>0</v>
      </c>
      <c r="E103">
        <f t="shared" si="3"/>
        <v>0</v>
      </c>
      <c r="F103">
        <f t="shared" si="4"/>
        <v>40</v>
      </c>
      <c r="G103">
        <f t="shared" si="5"/>
        <v>71</v>
      </c>
    </row>
    <row r="104" spans="1:7" x14ac:dyDescent="0.3">
      <c r="A104" s="1" t="s">
        <v>84</v>
      </c>
      <c r="B104" s="1">
        <v>101</v>
      </c>
      <c r="C104" s="1">
        <v>6</v>
      </c>
      <c r="D104" s="1">
        <v>2</v>
      </c>
      <c r="E104">
        <f t="shared" si="3"/>
        <v>12</v>
      </c>
      <c r="F104">
        <f t="shared" si="4"/>
        <v>24</v>
      </c>
      <c r="G104">
        <f t="shared" si="5"/>
        <v>65</v>
      </c>
    </row>
    <row r="105" spans="1:7" x14ac:dyDescent="0.3">
      <c r="A105" s="1" t="s">
        <v>115</v>
      </c>
      <c r="B105" s="1">
        <v>123</v>
      </c>
      <c r="C105" s="1">
        <v>14</v>
      </c>
      <c r="D105" s="1">
        <v>1</v>
      </c>
      <c r="E105">
        <f t="shared" si="3"/>
        <v>6</v>
      </c>
      <c r="F105">
        <f t="shared" si="4"/>
        <v>56</v>
      </c>
      <c r="G105">
        <f t="shared" si="5"/>
        <v>61</v>
      </c>
    </row>
    <row r="106" spans="1:7" x14ac:dyDescent="0.3">
      <c r="A106" s="1" t="s">
        <v>77</v>
      </c>
      <c r="B106" s="1">
        <v>119</v>
      </c>
      <c r="C106" s="1">
        <v>10</v>
      </c>
      <c r="D106" s="1">
        <v>4</v>
      </c>
      <c r="E106">
        <f t="shared" si="3"/>
        <v>24</v>
      </c>
      <c r="F106">
        <f t="shared" si="4"/>
        <v>40</v>
      </c>
      <c r="G106">
        <f t="shared" si="5"/>
        <v>55</v>
      </c>
    </row>
    <row r="107" spans="1:7" x14ac:dyDescent="0.3">
      <c r="A107" s="1" t="s">
        <v>97</v>
      </c>
      <c r="B107" s="1">
        <v>104</v>
      </c>
      <c r="C107" s="1">
        <v>9</v>
      </c>
      <c r="D107" s="1">
        <v>4</v>
      </c>
      <c r="E107">
        <f t="shared" si="3"/>
        <v>24</v>
      </c>
      <c r="F107">
        <f t="shared" si="4"/>
        <v>36</v>
      </c>
      <c r="G107">
        <f t="shared" si="5"/>
        <v>44</v>
      </c>
    </row>
    <row r="108" spans="1:7" x14ac:dyDescent="0.3">
      <c r="A108" s="1" t="s">
        <v>185</v>
      </c>
      <c r="B108" s="1">
        <v>106</v>
      </c>
      <c r="C108" s="1">
        <v>13</v>
      </c>
      <c r="D108" s="1">
        <v>0</v>
      </c>
      <c r="E108">
        <f t="shared" si="3"/>
        <v>0</v>
      </c>
      <c r="F108">
        <f t="shared" si="4"/>
        <v>52</v>
      </c>
      <c r="G108">
        <f t="shared" si="5"/>
        <v>54</v>
      </c>
    </row>
    <row r="109" spans="1:7" x14ac:dyDescent="0.3">
      <c r="A109" s="1" t="s">
        <v>97</v>
      </c>
      <c r="B109" s="1">
        <v>133</v>
      </c>
      <c r="C109" s="1">
        <v>16</v>
      </c>
      <c r="D109" s="1">
        <v>4</v>
      </c>
      <c r="E109">
        <f t="shared" si="3"/>
        <v>24</v>
      </c>
      <c r="F109">
        <f t="shared" si="4"/>
        <v>64</v>
      </c>
      <c r="G109">
        <f t="shared" si="5"/>
        <v>45</v>
      </c>
    </row>
    <row r="110" spans="1:7" x14ac:dyDescent="0.3">
      <c r="A110" s="1" t="s">
        <v>71</v>
      </c>
      <c r="B110" s="1">
        <v>113</v>
      </c>
      <c r="C110" s="1">
        <v>11</v>
      </c>
      <c r="D110" s="1">
        <v>0</v>
      </c>
      <c r="E110">
        <f t="shared" si="3"/>
        <v>0</v>
      </c>
      <c r="F110">
        <f t="shared" si="4"/>
        <v>44</v>
      </c>
      <c r="G110">
        <f t="shared" si="5"/>
        <v>69</v>
      </c>
    </row>
    <row r="111" spans="1:7" x14ac:dyDescent="0.3">
      <c r="A111" s="1" t="s">
        <v>71</v>
      </c>
      <c r="B111" s="1">
        <v>103</v>
      </c>
      <c r="C111" s="1">
        <v>6</v>
      </c>
      <c r="D111" s="1">
        <v>0</v>
      </c>
      <c r="E111">
        <f t="shared" si="3"/>
        <v>0</v>
      </c>
      <c r="F111">
        <f t="shared" si="4"/>
        <v>24</v>
      </c>
      <c r="G111">
        <f t="shared" si="5"/>
        <v>79</v>
      </c>
    </row>
    <row r="112" spans="1:7" x14ac:dyDescent="0.3">
      <c r="A112" s="1" t="s">
        <v>109</v>
      </c>
      <c r="B112" s="1">
        <v>110</v>
      </c>
      <c r="C112" s="1">
        <v>7</v>
      </c>
      <c r="D112" s="1">
        <v>1</v>
      </c>
      <c r="E112">
        <f t="shared" si="3"/>
        <v>6</v>
      </c>
      <c r="F112">
        <f t="shared" si="4"/>
        <v>28</v>
      </c>
      <c r="G112">
        <f t="shared" si="5"/>
        <v>76</v>
      </c>
    </row>
    <row r="113" spans="1:7" x14ac:dyDescent="0.3">
      <c r="A113" s="1" t="s">
        <v>246</v>
      </c>
      <c r="B113" s="1">
        <v>142</v>
      </c>
      <c r="C113" s="1">
        <v>13</v>
      </c>
      <c r="D113" s="1">
        <v>6</v>
      </c>
      <c r="E113">
        <f t="shared" si="3"/>
        <v>36</v>
      </c>
      <c r="F113">
        <f t="shared" si="4"/>
        <v>52</v>
      </c>
      <c r="G113">
        <f t="shared" si="5"/>
        <v>54</v>
      </c>
    </row>
    <row r="114" spans="1:7" x14ac:dyDescent="0.3">
      <c r="A114" s="1" t="s">
        <v>77</v>
      </c>
      <c r="B114" s="1">
        <v>181</v>
      </c>
      <c r="C114" s="1">
        <v>16</v>
      </c>
      <c r="D114" s="1">
        <v>7</v>
      </c>
      <c r="E114">
        <f t="shared" si="3"/>
        <v>42</v>
      </c>
      <c r="F114">
        <f t="shared" si="4"/>
        <v>64</v>
      </c>
      <c r="G114">
        <f t="shared" si="5"/>
        <v>75</v>
      </c>
    </row>
    <row r="115" spans="1:7" x14ac:dyDescent="0.3">
      <c r="A115" s="1" t="s">
        <v>65</v>
      </c>
      <c r="B115" s="1">
        <v>105</v>
      </c>
      <c r="C115" s="1">
        <v>10</v>
      </c>
      <c r="D115" s="1">
        <v>1</v>
      </c>
      <c r="E115">
        <f t="shared" si="3"/>
        <v>6</v>
      </c>
      <c r="F115">
        <f t="shared" si="4"/>
        <v>40</v>
      </c>
      <c r="G115">
        <f t="shared" si="5"/>
        <v>59</v>
      </c>
    </row>
    <row r="116" spans="1:7" x14ac:dyDescent="0.3">
      <c r="A116" s="1" t="s">
        <v>87</v>
      </c>
      <c r="B116" s="1">
        <v>113</v>
      </c>
      <c r="C116" s="1">
        <v>5</v>
      </c>
      <c r="D116" s="1">
        <v>0</v>
      </c>
      <c r="E116">
        <f t="shared" si="3"/>
        <v>0</v>
      </c>
      <c r="F116">
        <f t="shared" si="4"/>
        <v>20</v>
      </c>
      <c r="G116">
        <f t="shared" si="5"/>
        <v>93</v>
      </c>
    </row>
    <row r="117" spans="1:7" x14ac:dyDescent="0.3">
      <c r="A117" s="1" t="s">
        <v>72</v>
      </c>
      <c r="B117" s="1">
        <v>100</v>
      </c>
      <c r="C117" s="1">
        <v>10</v>
      </c>
      <c r="D117" s="1">
        <v>0</v>
      </c>
      <c r="E117">
        <f t="shared" si="3"/>
        <v>0</v>
      </c>
      <c r="F117">
        <f t="shared" si="4"/>
        <v>40</v>
      </c>
      <c r="G117">
        <f t="shared" si="5"/>
        <v>60</v>
      </c>
    </row>
    <row r="118" spans="1:7" x14ac:dyDescent="0.3">
      <c r="A118" s="1" t="s">
        <v>109</v>
      </c>
      <c r="B118" s="1">
        <v>126</v>
      </c>
      <c r="C118" s="1">
        <v>12</v>
      </c>
      <c r="D118" s="1">
        <v>3</v>
      </c>
      <c r="E118">
        <f t="shared" si="3"/>
        <v>18</v>
      </c>
      <c r="F118">
        <f t="shared" si="4"/>
        <v>48</v>
      </c>
      <c r="G118">
        <f t="shared" si="5"/>
        <v>60</v>
      </c>
    </row>
    <row r="119" spans="1:7" x14ac:dyDescent="0.3">
      <c r="A119" s="1" t="s">
        <v>83</v>
      </c>
      <c r="B119" s="1">
        <v>110</v>
      </c>
      <c r="C119" s="1">
        <v>8</v>
      </c>
      <c r="D119" s="1">
        <v>2</v>
      </c>
      <c r="E119">
        <f t="shared" si="3"/>
        <v>12</v>
      </c>
      <c r="F119">
        <f t="shared" si="4"/>
        <v>32</v>
      </c>
      <c r="G119">
        <f t="shared" si="5"/>
        <v>66</v>
      </c>
    </row>
    <row r="120" spans="1:7" x14ac:dyDescent="0.3">
      <c r="A120" s="1" t="s">
        <v>141</v>
      </c>
      <c r="B120" s="1">
        <v>103</v>
      </c>
      <c r="C120" s="1">
        <v>10</v>
      </c>
      <c r="D120" s="1">
        <v>3</v>
      </c>
      <c r="E120">
        <f t="shared" si="3"/>
        <v>18</v>
      </c>
      <c r="F120">
        <f t="shared" si="4"/>
        <v>40</v>
      </c>
      <c r="G120">
        <f t="shared" si="5"/>
        <v>45</v>
      </c>
    </row>
    <row r="121" spans="1:7" x14ac:dyDescent="0.3">
      <c r="A121" s="1" t="s">
        <v>111</v>
      </c>
      <c r="B121" s="1">
        <v>115</v>
      </c>
      <c r="C121" s="1">
        <v>11</v>
      </c>
      <c r="D121" s="1">
        <v>0</v>
      </c>
      <c r="E121">
        <f t="shared" si="3"/>
        <v>0</v>
      </c>
      <c r="F121">
        <f t="shared" si="4"/>
        <v>44</v>
      </c>
      <c r="G121">
        <f t="shared" si="5"/>
        <v>71</v>
      </c>
    </row>
    <row r="122" spans="1:7" x14ac:dyDescent="0.3">
      <c r="A122" s="1" t="s">
        <v>111</v>
      </c>
      <c r="B122" s="1">
        <v>142</v>
      </c>
      <c r="C122" s="1">
        <v>14</v>
      </c>
      <c r="D122" s="1">
        <v>0</v>
      </c>
      <c r="E122">
        <f t="shared" si="3"/>
        <v>0</v>
      </c>
      <c r="F122">
        <f t="shared" si="4"/>
        <v>56</v>
      </c>
      <c r="G122">
        <f t="shared" si="5"/>
        <v>86</v>
      </c>
    </row>
    <row r="123" spans="1:7" x14ac:dyDescent="0.3">
      <c r="A123" s="1" t="s">
        <v>77</v>
      </c>
      <c r="B123" s="1">
        <v>110</v>
      </c>
      <c r="C123" s="1">
        <v>7</v>
      </c>
      <c r="D123" s="1">
        <v>7</v>
      </c>
      <c r="E123">
        <f t="shared" si="3"/>
        <v>42</v>
      </c>
      <c r="F123">
        <f t="shared" si="4"/>
        <v>28</v>
      </c>
      <c r="G123">
        <f t="shared" si="5"/>
        <v>40</v>
      </c>
    </row>
    <row r="124" spans="1:7" x14ac:dyDescent="0.3">
      <c r="A124" s="1" t="s">
        <v>85</v>
      </c>
      <c r="B124" s="1">
        <v>122</v>
      </c>
      <c r="C124" s="1">
        <v>15</v>
      </c>
      <c r="D124" s="1">
        <v>0</v>
      </c>
      <c r="E124">
        <f t="shared" si="3"/>
        <v>0</v>
      </c>
      <c r="F124">
        <f t="shared" si="4"/>
        <v>60</v>
      </c>
      <c r="G124">
        <f t="shared" si="5"/>
        <v>62</v>
      </c>
    </row>
    <row r="125" spans="1:7" x14ac:dyDescent="0.3">
      <c r="A125" s="1" t="s">
        <v>181</v>
      </c>
      <c r="B125" s="1">
        <v>100</v>
      </c>
      <c r="C125" s="1">
        <v>4</v>
      </c>
      <c r="D125" s="1">
        <v>1</v>
      </c>
      <c r="E125">
        <f t="shared" si="3"/>
        <v>6</v>
      </c>
      <c r="F125">
        <f t="shared" si="4"/>
        <v>16</v>
      </c>
      <c r="G125">
        <f t="shared" si="5"/>
        <v>78</v>
      </c>
    </row>
    <row r="126" spans="1:7" x14ac:dyDescent="0.3">
      <c r="A126" s="1" t="s">
        <v>109</v>
      </c>
      <c r="B126" s="1">
        <v>101</v>
      </c>
      <c r="C126" s="1">
        <v>5</v>
      </c>
      <c r="D126" s="1">
        <v>0</v>
      </c>
      <c r="E126">
        <f t="shared" si="3"/>
        <v>0</v>
      </c>
      <c r="F126">
        <f t="shared" si="4"/>
        <v>20</v>
      </c>
      <c r="G126">
        <f t="shared" si="5"/>
        <v>81</v>
      </c>
    </row>
    <row r="127" spans="1:7" x14ac:dyDescent="0.3">
      <c r="A127" s="1" t="s">
        <v>88</v>
      </c>
      <c r="B127" s="1">
        <v>113</v>
      </c>
      <c r="C127" s="1">
        <v>12</v>
      </c>
      <c r="D127" s="1">
        <v>2</v>
      </c>
      <c r="E127">
        <f t="shared" si="3"/>
        <v>12</v>
      </c>
      <c r="F127">
        <f t="shared" si="4"/>
        <v>48</v>
      </c>
      <c r="G127">
        <f t="shared" si="5"/>
        <v>53</v>
      </c>
    </row>
    <row r="128" spans="1:7" x14ac:dyDescent="0.3">
      <c r="A128" s="1" t="s">
        <v>127</v>
      </c>
      <c r="B128" s="1">
        <v>104</v>
      </c>
      <c r="C128" s="1">
        <v>4</v>
      </c>
      <c r="D128" s="1">
        <v>4</v>
      </c>
      <c r="E128">
        <f t="shared" si="3"/>
        <v>24</v>
      </c>
      <c r="F128">
        <f t="shared" si="4"/>
        <v>16</v>
      </c>
      <c r="G128">
        <f t="shared" si="5"/>
        <v>64</v>
      </c>
    </row>
    <row r="129" spans="1:7" x14ac:dyDescent="0.3">
      <c r="A129" s="1" t="s">
        <v>115</v>
      </c>
      <c r="B129" s="1">
        <v>101</v>
      </c>
      <c r="C129" s="1">
        <v>10</v>
      </c>
      <c r="D129" s="1">
        <v>3</v>
      </c>
      <c r="E129">
        <f t="shared" si="3"/>
        <v>18</v>
      </c>
      <c r="F129">
        <f t="shared" si="4"/>
        <v>40</v>
      </c>
      <c r="G129">
        <f t="shared" si="5"/>
        <v>43</v>
      </c>
    </row>
    <row r="130" spans="1:7" x14ac:dyDescent="0.3">
      <c r="A130" s="1" t="s">
        <v>147</v>
      </c>
      <c r="B130" s="1">
        <v>109</v>
      </c>
      <c r="C130" s="1">
        <v>10</v>
      </c>
      <c r="D130" s="1">
        <v>0</v>
      </c>
      <c r="E130">
        <f t="shared" si="3"/>
        <v>0</v>
      </c>
      <c r="F130">
        <f t="shared" si="4"/>
        <v>40</v>
      </c>
      <c r="G130">
        <f t="shared" si="5"/>
        <v>69</v>
      </c>
    </row>
    <row r="131" spans="1:7" x14ac:dyDescent="0.3">
      <c r="A131" s="1" t="s">
        <v>387</v>
      </c>
      <c r="B131" s="1">
        <v>106</v>
      </c>
      <c r="C131" s="1">
        <v>9</v>
      </c>
      <c r="D131" s="1">
        <v>1</v>
      </c>
      <c r="E131">
        <f t="shared" ref="E131:E194" si="6">D131*6</f>
        <v>6</v>
      </c>
      <c r="F131">
        <f t="shared" ref="F131:F194" si="7">C131*4</f>
        <v>36</v>
      </c>
      <c r="G131">
        <f t="shared" ref="G131:G194" si="8">B131-E131-F131</f>
        <v>64</v>
      </c>
    </row>
    <row r="132" spans="1:7" x14ac:dyDescent="0.3">
      <c r="A132" s="1" t="s">
        <v>120</v>
      </c>
      <c r="B132" s="1">
        <v>101</v>
      </c>
      <c r="C132" s="1">
        <v>15</v>
      </c>
      <c r="D132" s="1">
        <v>0</v>
      </c>
      <c r="E132">
        <f t="shared" si="6"/>
        <v>0</v>
      </c>
      <c r="F132">
        <f t="shared" si="7"/>
        <v>60</v>
      </c>
      <c r="G132">
        <f t="shared" si="8"/>
        <v>41</v>
      </c>
    </row>
    <row r="133" spans="1:7" x14ac:dyDescent="0.3">
      <c r="A133" s="1" t="s">
        <v>65</v>
      </c>
      <c r="B133" s="1">
        <v>142</v>
      </c>
      <c r="C133" s="1">
        <v>13</v>
      </c>
      <c r="D133" s="1">
        <v>1</v>
      </c>
      <c r="E133">
        <f t="shared" si="6"/>
        <v>6</v>
      </c>
      <c r="F133">
        <f t="shared" si="7"/>
        <v>52</v>
      </c>
      <c r="G133">
        <f t="shared" si="8"/>
        <v>84</v>
      </c>
    </row>
    <row r="134" spans="1:7" x14ac:dyDescent="0.3">
      <c r="A134" s="1" t="s">
        <v>181</v>
      </c>
      <c r="B134" s="1">
        <v>102</v>
      </c>
      <c r="C134" s="1">
        <v>6</v>
      </c>
      <c r="D134" s="1">
        <v>0</v>
      </c>
      <c r="E134">
        <f t="shared" si="6"/>
        <v>0</v>
      </c>
      <c r="F134">
        <f t="shared" si="7"/>
        <v>24</v>
      </c>
      <c r="G134">
        <f t="shared" si="8"/>
        <v>78</v>
      </c>
    </row>
    <row r="135" spans="1:7" x14ac:dyDescent="0.3">
      <c r="A135" s="1" t="s">
        <v>71</v>
      </c>
      <c r="B135" s="1">
        <v>100</v>
      </c>
      <c r="C135" s="1">
        <v>10</v>
      </c>
      <c r="D135" s="1">
        <v>0</v>
      </c>
      <c r="E135">
        <f t="shared" si="6"/>
        <v>0</v>
      </c>
      <c r="F135">
        <f t="shared" si="7"/>
        <v>40</v>
      </c>
      <c r="G135">
        <f t="shared" si="8"/>
        <v>60</v>
      </c>
    </row>
    <row r="136" spans="1:7" x14ac:dyDescent="0.3">
      <c r="A136" s="1" t="s">
        <v>115</v>
      </c>
      <c r="B136" s="1">
        <v>112</v>
      </c>
      <c r="C136" s="1">
        <v>10</v>
      </c>
      <c r="D136" s="1">
        <v>5</v>
      </c>
      <c r="E136">
        <f t="shared" si="6"/>
        <v>30</v>
      </c>
      <c r="F136">
        <f t="shared" si="7"/>
        <v>40</v>
      </c>
      <c r="G136">
        <f t="shared" si="8"/>
        <v>42</v>
      </c>
    </row>
    <row r="137" spans="1:7" x14ac:dyDescent="0.3">
      <c r="A137" s="1" t="s">
        <v>97</v>
      </c>
      <c r="B137" s="1">
        <v>102</v>
      </c>
      <c r="C137" s="1">
        <v>5</v>
      </c>
      <c r="D137" s="1">
        <v>0</v>
      </c>
      <c r="E137">
        <f t="shared" si="6"/>
        <v>0</v>
      </c>
      <c r="F137">
        <f t="shared" si="7"/>
        <v>20</v>
      </c>
      <c r="G137">
        <f t="shared" si="8"/>
        <v>82</v>
      </c>
    </row>
    <row r="138" spans="1:7" x14ac:dyDescent="0.3">
      <c r="A138" s="1" t="s">
        <v>72</v>
      </c>
      <c r="B138" s="1">
        <v>101</v>
      </c>
      <c r="C138" s="1">
        <v>5</v>
      </c>
      <c r="D138" s="1">
        <v>1</v>
      </c>
      <c r="E138">
        <f t="shared" si="6"/>
        <v>6</v>
      </c>
      <c r="F138">
        <f t="shared" si="7"/>
        <v>20</v>
      </c>
      <c r="G138">
        <f t="shared" si="8"/>
        <v>75</v>
      </c>
    </row>
    <row r="139" spans="1:7" x14ac:dyDescent="0.3">
      <c r="A139" s="1" t="s">
        <v>81</v>
      </c>
      <c r="B139" s="1">
        <v>124</v>
      </c>
      <c r="C139" s="1">
        <v>9</v>
      </c>
      <c r="D139" s="1">
        <v>4</v>
      </c>
      <c r="E139">
        <f t="shared" si="6"/>
        <v>24</v>
      </c>
      <c r="F139">
        <f t="shared" si="7"/>
        <v>36</v>
      </c>
      <c r="G139">
        <f t="shared" si="8"/>
        <v>64</v>
      </c>
    </row>
    <row r="140" spans="1:7" x14ac:dyDescent="0.3">
      <c r="A140" s="1" t="s">
        <v>857</v>
      </c>
      <c r="B140" s="1">
        <v>105</v>
      </c>
      <c r="C140" s="1" t="s">
        <v>214</v>
      </c>
      <c r="D140" s="1" t="s">
        <v>214</v>
      </c>
      <c r="E140" t="e">
        <f t="shared" si="6"/>
        <v>#VALUE!</v>
      </c>
      <c r="F140" t="e">
        <f t="shared" si="7"/>
        <v>#VALUE!</v>
      </c>
      <c r="G140" t="e">
        <f t="shared" si="8"/>
        <v>#VALUE!</v>
      </c>
    </row>
    <row r="141" spans="1:7" x14ac:dyDescent="0.3">
      <c r="A141" s="1" t="s">
        <v>65</v>
      </c>
      <c r="B141" s="1">
        <v>111</v>
      </c>
      <c r="C141" s="1">
        <v>8</v>
      </c>
      <c r="D141" s="1">
        <v>4</v>
      </c>
      <c r="E141">
        <f t="shared" si="6"/>
        <v>24</v>
      </c>
      <c r="F141">
        <f t="shared" si="7"/>
        <v>32</v>
      </c>
      <c r="G141">
        <f t="shared" si="8"/>
        <v>55</v>
      </c>
    </row>
    <row r="142" spans="1:7" x14ac:dyDescent="0.3">
      <c r="A142" s="1" t="s">
        <v>61</v>
      </c>
      <c r="B142" s="1">
        <v>108</v>
      </c>
      <c r="C142" s="1">
        <v>10</v>
      </c>
      <c r="D142" s="1">
        <v>3</v>
      </c>
      <c r="E142">
        <f t="shared" si="6"/>
        <v>18</v>
      </c>
      <c r="F142">
        <f t="shared" si="7"/>
        <v>40</v>
      </c>
      <c r="G142">
        <f t="shared" si="8"/>
        <v>50</v>
      </c>
    </row>
    <row r="143" spans="1:7" x14ac:dyDescent="0.3">
      <c r="A143" s="1" t="s">
        <v>65</v>
      </c>
      <c r="B143" s="1">
        <v>101</v>
      </c>
      <c r="C143" s="1">
        <v>8</v>
      </c>
      <c r="D143" s="1">
        <v>1</v>
      </c>
      <c r="E143">
        <f t="shared" si="6"/>
        <v>6</v>
      </c>
      <c r="F143">
        <f t="shared" si="7"/>
        <v>32</v>
      </c>
      <c r="G143">
        <f t="shared" si="8"/>
        <v>63</v>
      </c>
    </row>
    <row r="144" spans="1:7" x14ac:dyDescent="0.3">
      <c r="A144" s="1" t="s">
        <v>109</v>
      </c>
      <c r="B144" s="1">
        <v>125</v>
      </c>
      <c r="C144" s="1">
        <v>9</v>
      </c>
      <c r="D144" s="1">
        <v>0</v>
      </c>
      <c r="E144">
        <f t="shared" si="6"/>
        <v>0</v>
      </c>
      <c r="F144">
        <f t="shared" si="7"/>
        <v>36</v>
      </c>
      <c r="G144">
        <f t="shared" si="8"/>
        <v>89</v>
      </c>
    </row>
    <row r="145" spans="1:7" x14ac:dyDescent="0.3">
      <c r="A145" s="1" t="s">
        <v>65</v>
      </c>
      <c r="B145" s="1">
        <v>117</v>
      </c>
      <c r="C145" s="1">
        <v>8</v>
      </c>
      <c r="D145" s="1">
        <v>5</v>
      </c>
      <c r="E145">
        <f t="shared" si="6"/>
        <v>30</v>
      </c>
      <c r="F145">
        <f t="shared" si="7"/>
        <v>32</v>
      </c>
      <c r="G145">
        <f t="shared" si="8"/>
        <v>55</v>
      </c>
    </row>
    <row r="146" spans="1:7" x14ac:dyDescent="0.3">
      <c r="A146" s="1" t="s">
        <v>281</v>
      </c>
      <c r="B146" s="1">
        <v>126</v>
      </c>
      <c r="C146" s="1">
        <v>13</v>
      </c>
      <c r="D146" s="1">
        <v>0</v>
      </c>
      <c r="E146">
        <f t="shared" si="6"/>
        <v>0</v>
      </c>
      <c r="F146">
        <f t="shared" si="7"/>
        <v>52</v>
      </c>
      <c r="G146">
        <f t="shared" si="8"/>
        <v>74</v>
      </c>
    </row>
    <row r="147" spans="1:7" x14ac:dyDescent="0.3">
      <c r="A147" s="1" t="s">
        <v>87</v>
      </c>
      <c r="B147" s="1">
        <v>101</v>
      </c>
      <c r="C147" s="1">
        <v>9</v>
      </c>
      <c r="D147" s="1">
        <v>1</v>
      </c>
      <c r="E147">
        <f t="shared" si="6"/>
        <v>6</v>
      </c>
      <c r="F147">
        <f t="shared" si="7"/>
        <v>36</v>
      </c>
      <c r="G147">
        <f t="shared" si="8"/>
        <v>59</v>
      </c>
    </row>
    <row r="148" spans="1:7" x14ac:dyDescent="0.3">
      <c r="A148" s="1" t="s">
        <v>97</v>
      </c>
      <c r="B148" s="1">
        <v>117</v>
      </c>
      <c r="C148" s="1">
        <v>7</v>
      </c>
      <c r="D148" s="1">
        <v>8</v>
      </c>
      <c r="E148">
        <f t="shared" si="6"/>
        <v>48</v>
      </c>
      <c r="F148">
        <f t="shared" si="7"/>
        <v>28</v>
      </c>
      <c r="G148">
        <f t="shared" si="8"/>
        <v>41</v>
      </c>
    </row>
    <row r="149" spans="1:7" x14ac:dyDescent="0.3">
      <c r="A149" s="1" t="s">
        <v>65</v>
      </c>
      <c r="B149" s="1">
        <v>152</v>
      </c>
      <c r="C149" s="1">
        <v>12</v>
      </c>
      <c r="D149" s="1">
        <v>6</v>
      </c>
      <c r="E149">
        <f t="shared" si="6"/>
        <v>36</v>
      </c>
      <c r="F149">
        <f t="shared" si="7"/>
        <v>48</v>
      </c>
      <c r="G149">
        <f t="shared" si="8"/>
        <v>68</v>
      </c>
    </row>
    <row r="150" spans="1:7" x14ac:dyDescent="0.3">
      <c r="A150" s="1" t="s">
        <v>72</v>
      </c>
      <c r="B150" s="1">
        <v>100</v>
      </c>
      <c r="C150" s="1">
        <v>4</v>
      </c>
      <c r="D150" s="1">
        <v>0</v>
      </c>
      <c r="E150">
        <f t="shared" si="6"/>
        <v>0</v>
      </c>
      <c r="F150">
        <f t="shared" si="7"/>
        <v>16</v>
      </c>
      <c r="G150">
        <f t="shared" si="8"/>
        <v>84</v>
      </c>
    </row>
    <row r="151" spans="1:7" x14ac:dyDescent="0.3">
      <c r="A151" s="1" t="s">
        <v>116</v>
      </c>
      <c r="B151" s="1">
        <v>100</v>
      </c>
      <c r="C151" s="1">
        <v>9</v>
      </c>
      <c r="D151" s="1">
        <v>0</v>
      </c>
      <c r="E151">
        <f t="shared" si="6"/>
        <v>0</v>
      </c>
      <c r="F151">
        <f t="shared" si="7"/>
        <v>36</v>
      </c>
      <c r="G151">
        <f t="shared" si="8"/>
        <v>64</v>
      </c>
    </row>
    <row r="152" spans="1:7" x14ac:dyDescent="0.3">
      <c r="A152" s="1" t="s">
        <v>111</v>
      </c>
      <c r="B152" s="1">
        <v>136</v>
      </c>
      <c r="C152" s="1">
        <v>11</v>
      </c>
      <c r="D152" s="1">
        <v>0</v>
      </c>
      <c r="E152">
        <f t="shared" si="6"/>
        <v>0</v>
      </c>
      <c r="F152">
        <f t="shared" si="7"/>
        <v>44</v>
      </c>
      <c r="G152">
        <f t="shared" si="8"/>
        <v>92</v>
      </c>
    </row>
    <row r="153" spans="1:7" x14ac:dyDescent="0.3">
      <c r="A153" s="1" t="s">
        <v>109</v>
      </c>
      <c r="B153" s="1">
        <v>111</v>
      </c>
      <c r="C153" s="1">
        <v>7</v>
      </c>
      <c r="D153" s="1">
        <v>1</v>
      </c>
      <c r="E153">
        <f t="shared" si="6"/>
        <v>6</v>
      </c>
      <c r="F153">
        <f t="shared" si="7"/>
        <v>28</v>
      </c>
      <c r="G153">
        <f t="shared" si="8"/>
        <v>77</v>
      </c>
    </row>
    <row r="154" spans="1:7" x14ac:dyDescent="0.3">
      <c r="A154" s="1" t="s">
        <v>106</v>
      </c>
      <c r="B154" s="1">
        <v>108</v>
      </c>
      <c r="C154" s="1">
        <v>8</v>
      </c>
      <c r="D154" s="1">
        <v>1</v>
      </c>
      <c r="E154">
        <f t="shared" si="6"/>
        <v>6</v>
      </c>
      <c r="F154">
        <f t="shared" si="7"/>
        <v>32</v>
      </c>
      <c r="G154">
        <f t="shared" si="8"/>
        <v>70</v>
      </c>
    </row>
    <row r="155" spans="1:7" x14ac:dyDescent="0.3">
      <c r="A155" s="1" t="s">
        <v>288</v>
      </c>
      <c r="B155" s="1">
        <v>124</v>
      </c>
      <c r="C155" s="1">
        <v>18</v>
      </c>
      <c r="D155" s="1">
        <v>2</v>
      </c>
      <c r="E155">
        <f t="shared" si="6"/>
        <v>12</v>
      </c>
      <c r="F155">
        <f t="shared" si="7"/>
        <v>72</v>
      </c>
      <c r="G155">
        <f t="shared" si="8"/>
        <v>40</v>
      </c>
    </row>
    <row r="156" spans="1:7" x14ac:dyDescent="0.3">
      <c r="A156" s="1" t="s">
        <v>72</v>
      </c>
      <c r="B156" s="1">
        <v>102</v>
      </c>
      <c r="C156" s="1">
        <v>5</v>
      </c>
      <c r="D156" s="1">
        <v>0</v>
      </c>
      <c r="E156">
        <f t="shared" si="6"/>
        <v>0</v>
      </c>
      <c r="F156">
        <f t="shared" si="7"/>
        <v>20</v>
      </c>
      <c r="G156">
        <f t="shared" si="8"/>
        <v>82</v>
      </c>
    </row>
    <row r="157" spans="1:7" x14ac:dyDescent="0.3">
      <c r="A157" s="1" t="s">
        <v>408</v>
      </c>
      <c r="B157" s="1">
        <v>101</v>
      </c>
      <c r="C157" s="1">
        <v>8</v>
      </c>
      <c r="D157" s="1">
        <v>1</v>
      </c>
      <c r="E157">
        <f t="shared" si="6"/>
        <v>6</v>
      </c>
      <c r="F157">
        <f t="shared" si="7"/>
        <v>32</v>
      </c>
      <c r="G157">
        <f t="shared" si="8"/>
        <v>63</v>
      </c>
    </row>
    <row r="158" spans="1:7" x14ac:dyDescent="0.3">
      <c r="A158" s="1" t="s">
        <v>65</v>
      </c>
      <c r="B158" s="1">
        <v>138</v>
      </c>
      <c r="C158" s="1">
        <v>12</v>
      </c>
      <c r="D158" s="1">
        <v>2</v>
      </c>
      <c r="E158">
        <f t="shared" si="6"/>
        <v>12</v>
      </c>
      <c r="F158">
        <f t="shared" si="7"/>
        <v>48</v>
      </c>
      <c r="G158">
        <f t="shared" si="8"/>
        <v>78</v>
      </c>
    </row>
    <row r="159" spans="1:7" x14ac:dyDescent="0.3">
      <c r="A159" s="1" t="s">
        <v>65</v>
      </c>
      <c r="B159" s="1">
        <v>107</v>
      </c>
      <c r="C159" s="1">
        <v>12</v>
      </c>
      <c r="D159" s="1">
        <v>0</v>
      </c>
      <c r="E159">
        <f t="shared" si="6"/>
        <v>0</v>
      </c>
      <c r="F159">
        <f t="shared" si="7"/>
        <v>48</v>
      </c>
      <c r="G159">
        <f t="shared" si="8"/>
        <v>59</v>
      </c>
    </row>
    <row r="160" spans="1:7" x14ac:dyDescent="0.3">
      <c r="A160" s="1" t="s">
        <v>81</v>
      </c>
      <c r="B160" s="1">
        <v>102</v>
      </c>
      <c r="C160" s="1">
        <v>9</v>
      </c>
      <c r="D160" s="1">
        <v>1</v>
      </c>
      <c r="E160">
        <f t="shared" si="6"/>
        <v>6</v>
      </c>
      <c r="F160">
        <f t="shared" si="7"/>
        <v>36</v>
      </c>
      <c r="G160">
        <f t="shared" si="8"/>
        <v>60</v>
      </c>
    </row>
    <row r="161" spans="1:7" x14ac:dyDescent="0.3">
      <c r="A161" s="1" t="s">
        <v>87</v>
      </c>
      <c r="B161" s="1">
        <v>116</v>
      </c>
      <c r="C161" s="1">
        <v>8</v>
      </c>
      <c r="D161" s="1">
        <v>0</v>
      </c>
      <c r="E161">
        <f t="shared" si="6"/>
        <v>0</v>
      </c>
      <c r="F161">
        <f t="shared" si="7"/>
        <v>32</v>
      </c>
      <c r="G161">
        <f t="shared" si="8"/>
        <v>84</v>
      </c>
    </row>
    <row r="162" spans="1:7" x14ac:dyDescent="0.3">
      <c r="A162" s="1" t="s">
        <v>63</v>
      </c>
      <c r="B162" s="1">
        <v>126</v>
      </c>
      <c r="C162" s="1">
        <v>8</v>
      </c>
      <c r="D162" s="1">
        <v>6</v>
      </c>
      <c r="E162">
        <f t="shared" si="6"/>
        <v>36</v>
      </c>
      <c r="F162">
        <f t="shared" si="7"/>
        <v>32</v>
      </c>
      <c r="G162">
        <f t="shared" si="8"/>
        <v>58</v>
      </c>
    </row>
    <row r="163" spans="1:7" x14ac:dyDescent="0.3">
      <c r="A163" s="1" t="s">
        <v>87</v>
      </c>
      <c r="B163" s="1">
        <v>107</v>
      </c>
      <c r="C163" s="1">
        <v>3</v>
      </c>
      <c r="D163" s="1">
        <v>0</v>
      </c>
      <c r="E163">
        <f t="shared" si="6"/>
        <v>0</v>
      </c>
      <c r="F163">
        <f t="shared" si="7"/>
        <v>12</v>
      </c>
      <c r="G163">
        <f t="shared" si="8"/>
        <v>95</v>
      </c>
    </row>
    <row r="164" spans="1:7" x14ac:dyDescent="0.3">
      <c r="A164" s="1" t="s">
        <v>103</v>
      </c>
      <c r="B164" s="1">
        <v>104</v>
      </c>
      <c r="C164" s="1">
        <v>6</v>
      </c>
      <c r="D164" s="1">
        <v>1</v>
      </c>
      <c r="E164">
        <f t="shared" si="6"/>
        <v>6</v>
      </c>
      <c r="F164">
        <f t="shared" si="7"/>
        <v>24</v>
      </c>
      <c r="G164">
        <f t="shared" si="8"/>
        <v>74</v>
      </c>
    </row>
    <row r="165" spans="1:7" x14ac:dyDescent="0.3">
      <c r="A165" s="1" t="s">
        <v>83</v>
      </c>
      <c r="B165" s="1">
        <v>108</v>
      </c>
      <c r="C165" s="1">
        <v>11</v>
      </c>
      <c r="D165" s="1">
        <v>3</v>
      </c>
      <c r="E165">
        <f t="shared" si="6"/>
        <v>18</v>
      </c>
      <c r="F165">
        <f t="shared" si="7"/>
        <v>44</v>
      </c>
      <c r="G165">
        <f t="shared" si="8"/>
        <v>46</v>
      </c>
    </row>
    <row r="166" spans="1:7" x14ac:dyDescent="0.3">
      <c r="A166" s="1" t="s">
        <v>84</v>
      </c>
      <c r="B166" s="1">
        <v>107</v>
      </c>
      <c r="C166" s="1">
        <v>8</v>
      </c>
      <c r="D166" s="1">
        <v>0</v>
      </c>
      <c r="E166">
        <f t="shared" si="6"/>
        <v>0</v>
      </c>
      <c r="F166">
        <f t="shared" si="7"/>
        <v>32</v>
      </c>
      <c r="G166">
        <f t="shared" si="8"/>
        <v>75</v>
      </c>
    </row>
    <row r="167" spans="1:7" x14ac:dyDescent="0.3">
      <c r="A167" s="1" t="s">
        <v>424</v>
      </c>
      <c r="B167" s="1">
        <v>100</v>
      </c>
      <c r="C167" s="1">
        <v>12</v>
      </c>
      <c r="D167" s="1">
        <v>1</v>
      </c>
      <c r="E167">
        <f t="shared" si="6"/>
        <v>6</v>
      </c>
      <c r="F167">
        <f t="shared" si="7"/>
        <v>48</v>
      </c>
      <c r="G167">
        <f t="shared" si="8"/>
        <v>46</v>
      </c>
    </row>
    <row r="168" spans="1:7" x14ac:dyDescent="0.3">
      <c r="A168" s="1" t="s">
        <v>84</v>
      </c>
      <c r="B168" s="1">
        <v>102</v>
      </c>
      <c r="C168" s="1">
        <v>7</v>
      </c>
      <c r="D168" s="1">
        <v>5</v>
      </c>
      <c r="E168">
        <f t="shared" si="6"/>
        <v>30</v>
      </c>
      <c r="F168">
        <f t="shared" si="7"/>
        <v>28</v>
      </c>
      <c r="G168">
        <f t="shared" si="8"/>
        <v>44</v>
      </c>
    </row>
    <row r="169" spans="1:7" x14ac:dyDescent="0.3">
      <c r="A169" s="1" t="s">
        <v>61</v>
      </c>
      <c r="B169" s="1">
        <v>108</v>
      </c>
      <c r="C169" s="1">
        <v>7</v>
      </c>
      <c r="D169" s="1">
        <v>0</v>
      </c>
      <c r="E169">
        <f t="shared" si="6"/>
        <v>0</v>
      </c>
      <c r="F169">
        <f t="shared" si="7"/>
        <v>28</v>
      </c>
      <c r="G169">
        <f t="shared" si="8"/>
        <v>80</v>
      </c>
    </row>
    <row r="170" spans="1:7" x14ac:dyDescent="0.3">
      <c r="A170" s="1" t="s">
        <v>84</v>
      </c>
      <c r="B170" s="1">
        <v>117</v>
      </c>
      <c r="C170" s="1">
        <v>7</v>
      </c>
      <c r="D170" s="1">
        <v>1</v>
      </c>
      <c r="E170">
        <f t="shared" si="6"/>
        <v>6</v>
      </c>
      <c r="F170">
        <f t="shared" si="7"/>
        <v>28</v>
      </c>
      <c r="G170">
        <f t="shared" si="8"/>
        <v>83</v>
      </c>
    </row>
    <row r="171" spans="1:7" x14ac:dyDescent="0.3">
      <c r="A171" s="1" t="s">
        <v>158</v>
      </c>
      <c r="B171" s="1">
        <v>128</v>
      </c>
      <c r="C171" s="1">
        <v>16</v>
      </c>
      <c r="D171" s="1">
        <v>0</v>
      </c>
      <c r="E171">
        <f t="shared" si="6"/>
        <v>0</v>
      </c>
      <c r="F171">
        <f t="shared" si="7"/>
        <v>64</v>
      </c>
      <c r="G171">
        <f t="shared" si="8"/>
        <v>64</v>
      </c>
    </row>
    <row r="172" spans="1:7" x14ac:dyDescent="0.3">
      <c r="A172" s="1" t="s">
        <v>169</v>
      </c>
      <c r="B172" s="1">
        <v>102</v>
      </c>
      <c r="C172" s="1">
        <v>9</v>
      </c>
      <c r="D172" s="1">
        <v>3</v>
      </c>
      <c r="E172">
        <f t="shared" si="6"/>
        <v>18</v>
      </c>
      <c r="F172">
        <f t="shared" si="7"/>
        <v>36</v>
      </c>
      <c r="G172">
        <f t="shared" si="8"/>
        <v>48</v>
      </c>
    </row>
    <row r="173" spans="1:7" x14ac:dyDescent="0.3">
      <c r="A173" s="1" t="s">
        <v>111</v>
      </c>
      <c r="B173" s="1">
        <v>112</v>
      </c>
      <c r="C173" s="1">
        <v>15</v>
      </c>
      <c r="D173" s="1">
        <v>0</v>
      </c>
      <c r="E173">
        <f t="shared" si="6"/>
        <v>0</v>
      </c>
      <c r="F173">
        <f t="shared" si="7"/>
        <v>60</v>
      </c>
      <c r="G173">
        <f t="shared" si="8"/>
        <v>52</v>
      </c>
    </row>
    <row r="174" spans="1:7" x14ac:dyDescent="0.3">
      <c r="A174" s="1" t="s">
        <v>169</v>
      </c>
      <c r="B174" s="1">
        <v>111</v>
      </c>
      <c r="C174" s="1">
        <v>10</v>
      </c>
      <c r="D174" s="1">
        <v>1</v>
      </c>
      <c r="E174">
        <f t="shared" si="6"/>
        <v>6</v>
      </c>
      <c r="F174">
        <f t="shared" si="7"/>
        <v>40</v>
      </c>
      <c r="G174">
        <f t="shared" si="8"/>
        <v>65</v>
      </c>
    </row>
    <row r="175" spans="1:7" x14ac:dyDescent="0.3">
      <c r="A175" s="1" t="s">
        <v>158</v>
      </c>
      <c r="B175" s="1">
        <v>103</v>
      </c>
      <c r="C175" s="1">
        <v>11</v>
      </c>
      <c r="D175" s="1">
        <v>0</v>
      </c>
      <c r="E175">
        <f t="shared" si="6"/>
        <v>0</v>
      </c>
      <c r="F175">
        <f t="shared" si="7"/>
        <v>44</v>
      </c>
      <c r="G175">
        <f t="shared" si="8"/>
        <v>59</v>
      </c>
    </row>
    <row r="176" spans="1:7" x14ac:dyDescent="0.3">
      <c r="A176" s="1" t="s">
        <v>63</v>
      </c>
      <c r="B176" s="1">
        <v>101</v>
      </c>
      <c r="C176" s="1">
        <v>11</v>
      </c>
      <c r="D176" s="1">
        <v>0</v>
      </c>
      <c r="E176">
        <f t="shared" si="6"/>
        <v>0</v>
      </c>
      <c r="F176">
        <f t="shared" si="7"/>
        <v>44</v>
      </c>
      <c r="G176">
        <f t="shared" si="8"/>
        <v>57</v>
      </c>
    </row>
    <row r="177" spans="1:7" x14ac:dyDescent="0.3">
      <c r="A177" s="1" t="s">
        <v>87</v>
      </c>
      <c r="B177" s="1">
        <v>114</v>
      </c>
      <c r="C177" s="1">
        <v>14</v>
      </c>
      <c r="D177" s="1">
        <v>0</v>
      </c>
      <c r="E177">
        <f t="shared" si="6"/>
        <v>0</v>
      </c>
      <c r="F177">
        <f t="shared" si="7"/>
        <v>56</v>
      </c>
      <c r="G177">
        <f t="shared" si="8"/>
        <v>58</v>
      </c>
    </row>
    <row r="178" spans="1:7" x14ac:dyDescent="0.3">
      <c r="A178" s="1" t="s">
        <v>62</v>
      </c>
      <c r="B178" s="1">
        <v>104</v>
      </c>
      <c r="C178" s="1">
        <v>6</v>
      </c>
      <c r="D178" s="1">
        <v>1</v>
      </c>
      <c r="E178">
        <f t="shared" si="6"/>
        <v>6</v>
      </c>
      <c r="F178">
        <f t="shared" si="7"/>
        <v>24</v>
      </c>
      <c r="G178">
        <f t="shared" si="8"/>
        <v>74</v>
      </c>
    </row>
    <row r="179" spans="1:7" x14ac:dyDescent="0.3">
      <c r="A179" s="1" t="s">
        <v>140</v>
      </c>
      <c r="B179" s="1">
        <v>101</v>
      </c>
      <c r="C179" s="1">
        <v>12</v>
      </c>
      <c r="D179" s="1">
        <v>1</v>
      </c>
      <c r="E179">
        <f t="shared" si="6"/>
        <v>6</v>
      </c>
      <c r="F179">
        <f t="shared" si="7"/>
        <v>48</v>
      </c>
      <c r="G179">
        <f t="shared" si="8"/>
        <v>47</v>
      </c>
    </row>
    <row r="180" spans="1:7" x14ac:dyDescent="0.3">
      <c r="A180" s="1" t="s">
        <v>84</v>
      </c>
      <c r="B180" s="1">
        <v>145</v>
      </c>
      <c r="C180" s="1">
        <v>12</v>
      </c>
      <c r="D180" s="1">
        <v>4</v>
      </c>
      <c r="E180">
        <f t="shared" si="6"/>
        <v>24</v>
      </c>
      <c r="F180">
        <f t="shared" si="7"/>
        <v>48</v>
      </c>
      <c r="G180">
        <f t="shared" si="8"/>
        <v>73</v>
      </c>
    </row>
    <row r="181" spans="1:7" x14ac:dyDescent="0.3">
      <c r="A181" s="1" t="s">
        <v>106</v>
      </c>
      <c r="B181" s="1">
        <v>104</v>
      </c>
      <c r="C181" s="1">
        <v>10</v>
      </c>
      <c r="D181" s="1">
        <v>3</v>
      </c>
      <c r="E181">
        <f t="shared" si="6"/>
        <v>18</v>
      </c>
      <c r="F181">
        <f t="shared" si="7"/>
        <v>40</v>
      </c>
      <c r="G181">
        <f t="shared" si="8"/>
        <v>46</v>
      </c>
    </row>
    <row r="182" spans="1:7" x14ac:dyDescent="0.3">
      <c r="A182" s="1" t="s">
        <v>109</v>
      </c>
      <c r="B182" s="1">
        <v>113</v>
      </c>
      <c r="C182" s="1">
        <v>8</v>
      </c>
      <c r="D182" s="1">
        <v>3</v>
      </c>
      <c r="E182">
        <f t="shared" si="6"/>
        <v>18</v>
      </c>
      <c r="F182">
        <f t="shared" si="7"/>
        <v>32</v>
      </c>
      <c r="G182">
        <f t="shared" si="8"/>
        <v>63</v>
      </c>
    </row>
    <row r="183" spans="1:7" x14ac:dyDescent="0.3">
      <c r="A183" s="1" t="s">
        <v>109</v>
      </c>
      <c r="B183" s="1">
        <v>106</v>
      </c>
      <c r="C183" s="1">
        <v>8</v>
      </c>
      <c r="D183" s="1">
        <v>0</v>
      </c>
      <c r="E183">
        <f t="shared" si="6"/>
        <v>0</v>
      </c>
      <c r="F183">
        <f t="shared" si="7"/>
        <v>32</v>
      </c>
      <c r="G183">
        <f t="shared" si="8"/>
        <v>74</v>
      </c>
    </row>
    <row r="184" spans="1:7" x14ac:dyDescent="0.3">
      <c r="A184" s="1" t="s">
        <v>172</v>
      </c>
      <c r="B184" s="1">
        <v>113</v>
      </c>
      <c r="C184" s="1">
        <v>10</v>
      </c>
      <c r="D184" s="1">
        <v>2</v>
      </c>
      <c r="E184">
        <f t="shared" si="6"/>
        <v>12</v>
      </c>
      <c r="F184">
        <f t="shared" si="7"/>
        <v>40</v>
      </c>
      <c r="G184">
        <f t="shared" si="8"/>
        <v>61</v>
      </c>
    </row>
    <row r="185" spans="1:7" x14ac:dyDescent="0.3">
      <c r="A185" s="1" t="s">
        <v>83</v>
      </c>
      <c r="B185" s="1">
        <v>106</v>
      </c>
      <c r="C185" s="1">
        <v>10</v>
      </c>
      <c r="D185" s="1">
        <v>0</v>
      </c>
      <c r="E185">
        <f t="shared" si="6"/>
        <v>0</v>
      </c>
      <c r="F185">
        <f t="shared" si="7"/>
        <v>40</v>
      </c>
      <c r="G185">
        <f t="shared" si="8"/>
        <v>66</v>
      </c>
    </row>
    <row r="186" spans="1:7" x14ac:dyDescent="0.3">
      <c r="A186" s="1" t="s">
        <v>83</v>
      </c>
      <c r="B186" s="1">
        <v>122</v>
      </c>
      <c r="C186" s="1">
        <v>7</v>
      </c>
      <c r="D186" s="1">
        <v>3</v>
      </c>
      <c r="E186">
        <f t="shared" si="6"/>
        <v>18</v>
      </c>
      <c r="F186">
        <f t="shared" si="7"/>
        <v>28</v>
      </c>
      <c r="G186">
        <f t="shared" si="8"/>
        <v>76</v>
      </c>
    </row>
    <row r="187" spans="1:7" x14ac:dyDescent="0.3">
      <c r="A187" s="1" t="s">
        <v>140</v>
      </c>
      <c r="B187" s="1">
        <v>109</v>
      </c>
      <c r="C187" s="1">
        <v>11</v>
      </c>
      <c r="D187" s="1">
        <v>0</v>
      </c>
      <c r="E187">
        <f t="shared" si="6"/>
        <v>0</v>
      </c>
      <c r="F187">
        <f t="shared" si="7"/>
        <v>44</v>
      </c>
      <c r="G187">
        <f t="shared" si="8"/>
        <v>65</v>
      </c>
    </row>
    <row r="188" spans="1:7" x14ac:dyDescent="0.3">
      <c r="A188" s="1" t="s">
        <v>177</v>
      </c>
      <c r="B188" s="1">
        <v>105</v>
      </c>
      <c r="C188" s="1">
        <v>8</v>
      </c>
      <c r="D188" s="1">
        <v>2</v>
      </c>
      <c r="E188">
        <f t="shared" si="6"/>
        <v>12</v>
      </c>
      <c r="F188">
        <f t="shared" si="7"/>
        <v>32</v>
      </c>
      <c r="G188">
        <f t="shared" si="8"/>
        <v>61</v>
      </c>
    </row>
    <row r="189" spans="1:7" x14ac:dyDescent="0.3">
      <c r="A189" s="1" t="s">
        <v>85</v>
      </c>
      <c r="B189" s="1">
        <v>102</v>
      </c>
      <c r="C189" s="1">
        <v>8</v>
      </c>
      <c r="D189" s="1">
        <v>0</v>
      </c>
      <c r="E189">
        <f t="shared" si="6"/>
        <v>0</v>
      </c>
      <c r="F189">
        <f t="shared" si="7"/>
        <v>32</v>
      </c>
      <c r="G189">
        <f t="shared" si="8"/>
        <v>70</v>
      </c>
    </row>
    <row r="190" spans="1:7" x14ac:dyDescent="0.3">
      <c r="A190" s="1" t="s">
        <v>71</v>
      </c>
      <c r="B190" s="1">
        <v>115</v>
      </c>
      <c r="C190" s="1">
        <v>12</v>
      </c>
      <c r="D190" s="1">
        <v>2</v>
      </c>
      <c r="E190">
        <f t="shared" si="6"/>
        <v>12</v>
      </c>
      <c r="F190">
        <f t="shared" si="7"/>
        <v>48</v>
      </c>
      <c r="G190">
        <f t="shared" si="8"/>
        <v>55</v>
      </c>
    </row>
    <row r="191" spans="1:7" x14ac:dyDescent="0.3">
      <c r="A191" s="1" t="s">
        <v>858</v>
      </c>
      <c r="B191" s="1">
        <v>101</v>
      </c>
      <c r="C191" s="1">
        <v>9</v>
      </c>
      <c r="D191" s="1">
        <v>3</v>
      </c>
      <c r="E191">
        <f t="shared" si="6"/>
        <v>18</v>
      </c>
      <c r="F191">
        <f t="shared" si="7"/>
        <v>36</v>
      </c>
      <c r="G191">
        <f t="shared" si="8"/>
        <v>47</v>
      </c>
    </row>
    <row r="192" spans="1:7" x14ac:dyDescent="0.3">
      <c r="A192" s="1" t="s">
        <v>858</v>
      </c>
      <c r="B192" s="1">
        <v>117</v>
      </c>
      <c r="C192" s="1">
        <v>13</v>
      </c>
      <c r="D192" s="1">
        <v>0</v>
      </c>
      <c r="E192">
        <f t="shared" si="6"/>
        <v>0</v>
      </c>
      <c r="F192">
        <f t="shared" si="7"/>
        <v>52</v>
      </c>
      <c r="G192">
        <f t="shared" si="8"/>
        <v>65</v>
      </c>
    </row>
    <row r="193" spans="1:7" x14ac:dyDescent="0.3">
      <c r="A193" s="1" t="s">
        <v>72</v>
      </c>
      <c r="B193" s="1">
        <v>102</v>
      </c>
      <c r="C193" s="1">
        <v>5</v>
      </c>
      <c r="D193" s="1">
        <v>0</v>
      </c>
      <c r="E193">
        <f t="shared" si="6"/>
        <v>0</v>
      </c>
      <c r="F193">
        <f t="shared" si="7"/>
        <v>20</v>
      </c>
      <c r="G193">
        <f t="shared" si="8"/>
        <v>82</v>
      </c>
    </row>
    <row r="194" spans="1:7" x14ac:dyDescent="0.3">
      <c r="A194" s="1" t="s">
        <v>85</v>
      </c>
      <c r="B194" s="1">
        <v>100</v>
      </c>
      <c r="C194" s="1">
        <v>11</v>
      </c>
      <c r="D194" s="1">
        <v>0</v>
      </c>
      <c r="E194">
        <f t="shared" si="6"/>
        <v>0</v>
      </c>
      <c r="F194">
        <f t="shared" si="7"/>
        <v>44</v>
      </c>
      <c r="G194">
        <f t="shared" si="8"/>
        <v>56</v>
      </c>
    </row>
    <row r="195" spans="1:7" x14ac:dyDescent="0.3">
      <c r="A195" s="1" t="s">
        <v>103</v>
      </c>
      <c r="B195" s="1">
        <v>100</v>
      </c>
      <c r="C195" s="1">
        <v>11</v>
      </c>
      <c r="D195" s="1">
        <v>0</v>
      </c>
      <c r="E195">
        <f t="shared" ref="E195:E258" si="9">D195*6</f>
        <v>0</v>
      </c>
      <c r="F195">
        <f t="shared" ref="F195:F258" si="10">C195*4</f>
        <v>44</v>
      </c>
      <c r="G195">
        <f t="shared" ref="G195:G258" si="11">B195-E195-F195</f>
        <v>56</v>
      </c>
    </row>
    <row r="196" spans="1:7" x14ac:dyDescent="0.3">
      <c r="A196" s="1" t="s">
        <v>76</v>
      </c>
      <c r="B196" s="1">
        <v>115</v>
      </c>
      <c r="C196" s="1">
        <v>8</v>
      </c>
      <c r="D196" s="1">
        <v>1</v>
      </c>
      <c r="E196">
        <f t="shared" si="9"/>
        <v>6</v>
      </c>
      <c r="F196">
        <f t="shared" si="10"/>
        <v>32</v>
      </c>
      <c r="G196">
        <f t="shared" si="11"/>
        <v>77</v>
      </c>
    </row>
    <row r="197" spans="1:7" x14ac:dyDescent="0.3">
      <c r="A197" s="1" t="s">
        <v>87</v>
      </c>
      <c r="B197" s="1">
        <v>102</v>
      </c>
      <c r="C197" s="1">
        <v>4</v>
      </c>
      <c r="D197" s="1">
        <v>0</v>
      </c>
      <c r="E197">
        <f t="shared" si="9"/>
        <v>0</v>
      </c>
      <c r="F197">
        <f t="shared" si="10"/>
        <v>16</v>
      </c>
      <c r="G197">
        <f t="shared" si="11"/>
        <v>86</v>
      </c>
    </row>
    <row r="198" spans="1:7" x14ac:dyDescent="0.3">
      <c r="A198" s="1" t="s">
        <v>101</v>
      </c>
      <c r="B198" s="1">
        <v>114</v>
      </c>
      <c r="C198" s="1">
        <v>12</v>
      </c>
      <c r="D198" s="1">
        <v>0</v>
      </c>
      <c r="E198">
        <f t="shared" si="9"/>
        <v>0</v>
      </c>
      <c r="F198">
        <f t="shared" si="10"/>
        <v>48</v>
      </c>
      <c r="G198">
        <f t="shared" si="11"/>
        <v>66</v>
      </c>
    </row>
    <row r="199" spans="1:7" x14ac:dyDescent="0.3">
      <c r="A199" s="1" t="s">
        <v>127</v>
      </c>
      <c r="B199" s="1">
        <v>110</v>
      </c>
      <c r="C199" s="1">
        <v>8</v>
      </c>
      <c r="D199" s="1">
        <v>2</v>
      </c>
      <c r="E199">
        <f t="shared" si="9"/>
        <v>12</v>
      </c>
      <c r="F199">
        <f t="shared" si="10"/>
        <v>32</v>
      </c>
      <c r="G199">
        <f t="shared" si="11"/>
        <v>66</v>
      </c>
    </row>
    <row r="200" spans="1:7" x14ac:dyDescent="0.3">
      <c r="A200" s="1" t="s">
        <v>87</v>
      </c>
      <c r="B200" s="1">
        <v>119</v>
      </c>
      <c r="C200" s="1">
        <v>16</v>
      </c>
      <c r="D200" s="1">
        <v>0</v>
      </c>
      <c r="E200">
        <f t="shared" si="9"/>
        <v>0</v>
      </c>
      <c r="F200">
        <f t="shared" si="10"/>
        <v>64</v>
      </c>
      <c r="G200">
        <f t="shared" si="11"/>
        <v>55</v>
      </c>
    </row>
    <row r="201" spans="1:7" x14ac:dyDescent="0.3">
      <c r="A201" s="1" t="s">
        <v>85</v>
      </c>
      <c r="B201" s="1">
        <v>100</v>
      </c>
      <c r="C201" s="1">
        <v>8</v>
      </c>
      <c r="D201" s="1">
        <v>0</v>
      </c>
      <c r="E201">
        <f t="shared" si="9"/>
        <v>0</v>
      </c>
      <c r="F201">
        <f t="shared" si="10"/>
        <v>32</v>
      </c>
      <c r="G201">
        <f t="shared" si="11"/>
        <v>68</v>
      </c>
    </row>
    <row r="202" spans="1:7" x14ac:dyDescent="0.3">
      <c r="A202" s="1" t="s">
        <v>127</v>
      </c>
      <c r="B202" s="1">
        <v>122</v>
      </c>
      <c r="C202" s="1">
        <v>12</v>
      </c>
      <c r="D202" s="1">
        <v>5</v>
      </c>
      <c r="E202">
        <f t="shared" si="9"/>
        <v>30</v>
      </c>
      <c r="F202">
        <f t="shared" si="10"/>
        <v>48</v>
      </c>
      <c r="G202">
        <f t="shared" si="11"/>
        <v>44</v>
      </c>
    </row>
    <row r="203" spans="1:7" x14ac:dyDescent="0.3">
      <c r="A203" s="1" t="s">
        <v>127</v>
      </c>
      <c r="B203" s="1">
        <v>104</v>
      </c>
      <c r="C203" s="1">
        <v>10</v>
      </c>
      <c r="D203" s="1">
        <v>2</v>
      </c>
      <c r="E203">
        <f t="shared" si="9"/>
        <v>12</v>
      </c>
      <c r="F203">
        <f t="shared" si="10"/>
        <v>40</v>
      </c>
      <c r="G203">
        <f t="shared" si="11"/>
        <v>52</v>
      </c>
    </row>
    <row r="204" spans="1:7" x14ac:dyDescent="0.3">
      <c r="A204" s="1" t="s">
        <v>104</v>
      </c>
      <c r="B204" s="1">
        <v>103</v>
      </c>
      <c r="C204" s="1">
        <v>10</v>
      </c>
      <c r="D204" s="1">
        <v>0</v>
      </c>
      <c r="E204">
        <f t="shared" si="9"/>
        <v>0</v>
      </c>
      <c r="F204">
        <f t="shared" si="10"/>
        <v>40</v>
      </c>
      <c r="G204">
        <f t="shared" si="11"/>
        <v>63</v>
      </c>
    </row>
    <row r="205" spans="1:7" x14ac:dyDescent="0.3">
      <c r="A205" s="1" t="s">
        <v>62</v>
      </c>
      <c r="B205" s="1">
        <v>105</v>
      </c>
      <c r="C205" s="1">
        <v>12</v>
      </c>
      <c r="D205" s="1">
        <v>2</v>
      </c>
      <c r="E205">
        <f t="shared" si="9"/>
        <v>12</v>
      </c>
      <c r="F205">
        <f t="shared" si="10"/>
        <v>48</v>
      </c>
      <c r="G205">
        <f t="shared" si="11"/>
        <v>45</v>
      </c>
    </row>
    <row r="206" spans="1:7" x14ac:dyDescent="0.3">
      <c r="A206" s="1" t="s">
        <v>340</v>
      </c>
      <c r="B206" s="1">
        <v>114</v>
      </c>
      <c r="C206" s="1">
        <v>6</v>
      </c>
      <c r="D206" s="1">
        <v>1</v>
      </c>
      <c r="E206">
        <f t="shared" si="9"/>
        <v>6</v>
      </c>
      <c r="F206">
        <f t="shared" si="10"/>
        <v>24</v>
      </c>
      <c r="G206">
        <f t="shared" si="11"/>
        <v>84</v>
      </c>
    </row>
    <row r="207" spans="1:7" x14ac:dyDescent="0.3">
      <c r="A207" s="1" t="s">
        <v>96</v>
      </c>
      <c r="B207" s="1">
        <v>107</v>
      </c>
      <c r="C207" s="1">
        <v>7</v>
      </c>
      <c r="D207" s="1">
        <v>0</v>
      </c>
      <c r="E207">
        <f t="shared" si="9"/>
        <v>0</v>
      </c>
      <c r="F207">
        <f t="shared" si="10"/>
        <v>28</v>
      </c>
      <c r="G207">
        <f t="shared" si="11"/>
        <v>79</v>
      </c>
    </row>
    <row r="208" spans="1:7" x14ac:dyDescent="0.3">
      <c r="A208" s="1" t="s">
        <v>154</v>
      </c>
      <c r="B208" s="1">
        <v>108</v>
      </c>
      <c r="C208" s="1">
        <v>8</v>
      </c>
      <c r="D208" s="1">
        <v>1</v>
      </c>
      <c r="E208">
        <f t="shared" si="9"/>
        <v>6</v>
      </c>
      <c r="F208">
        <f t="shared" si="10"/>
        <v>32</v>
      </c>
      <c r="G208">
        <f t="shared" si="11"/>
        <v>70</v>
      </c>
    </row>
    <row r="209" spans="1:7" x14ac:dyDescent="0.3">
      <c r="A209" s="1" t="s">
        <v>157</v>
      </c>
      <c r="B209" s="1">
        <v>100</v>
      </c>
      <c r="C209" s="1">
        <v>9</v>
      </c>
      <c r="D209" s="1">
        <v>1</v>
      </c>
      <c r="E209">
        <f t="shared" si="9"/>
        <v>6</v>
      </c>
      <c r="F209">
        <f t="shared" si="10"/>
        <v>36</v>
      </c>
      <c r="G209">
        <f t="shared" si="11"/>
        <v>58</v>
      </c>
    </row>
    <row r="210" spans="1:7" x14ac:dyDescent="0.3">
      <c r="A210" s="1" t="s">
        <v>63</v>
      </c>
      <c r="B210" s="1">
        <v>110</v>
      </c>
      <c r="C210" s="1">
        <v>9</v>
      </c>
      <c r="D210" s="1">
        <v>1</v>
      </c>
      <c r="E210">
        <f t="shared" si="9"/>
        <v>6</v>
      </c>
      <c r="F210">
        <f t="shared" si="10"/>
        <v>36</v>
      </c>
      <c r="G210">
        <f t="shared" si="11"/>
        <v>68</v>
      </c>
    </row>
    <row r="211" spans="1:7" x14ac:dyDescent="0.3">
      <c r="A211" s="1" t="s">
        <v>87</v>
      </c>
      <c r="B211" s="1">
        <v>109</v>
      </c>
      <c r="C211" s="1">
        <v>8</v>
      </c>
      <c r="D211" s="1">
        <v>0</v>
      </c>
      <c r="E211">
        <f t="shared" si="9"/>
        <v>0</v>
      </c>
      <c r="F211">
        <f t="shared" si="10"/>
        <v>32</v>
      </c>
      <c r="G211">
        <f t="shared" si="11"/>
        <v>77</v>
      </c>
    </row>
    <row r="212" spans="1:7" x14ac:dyDescent="0.3">
      <c r="A212" s="1" t="s">
        <v>71</v>
      </c>
      <c r="B212" s="1">
        <v>107</v>
      </c>
      <c r="C212" s="1">
        <v>9</v>
      </c>
      <c r="D212" s="1">
        <v>2</v>
      </c>
      <c r="E212">
        <f t="shared" si="9"/>
        <v>12</v>
      </c>
      <c r="F212">
        <f t="shared" si="10"/>
        <v>36</v>
      </c>
      <c r="G212">
        <f t="shared" si="11"/>
        <v>59</v>
      </c>
    </row>
    <row r="213" spans="1:7" x14ac:dyDescent="0.3">
      <c r="A213" s="1" t="s">
        <v>224</v>
      </c>
      <c r="B213" s="1">
        <v>128</v>
      </c>
      <c r="C213" s="1">
        <v>20</v>
      </c>
      <c r="D213" s="1">
        <v>0</v>
      </c>
      <c r="E213">
        <f t="shared" si="9"/>
        <v>0</v>
      </c>
      <c r="F213">
        <f t="shared" si="10"/>
        <v>80</v>
      </c>
      <c r="G213">
        <f t="shared" si="11"/>
        <v>48</v>
      </c>
    </row>
    <row r="214" spans="1:7" x14ac:dyDescent="0.3">
      <c r="A214" s="1" t="s">
        <v>224</v>
      </c>
      <c r="B214" s="1">
        <v>111</v>
      </c>
      <c r="C214" s="1">
        <v>14</v>
      </c>
      <c r="D214" s="1">
        <v>1</v>
      </c>
      <c r="E214">
        <f t="shared" si="9"/>
        <v>6</v>
      </c>
      <c r="F214">
        <f t="shared" si="10"/>
        <v>56</v>
      </c>
      <c r="G214">
        <f t="shared" si="11"/>
        <v>49</v>
      </c>
    </row>
    <row r="215" spans="1:7" x14ac:dyDescent="0.3">
      <c r="A215" s="1" t="s">
        <v>106</v>
      </c>
      <c r="B215" s="1">
        <v>134</v>
      </c>
      <c r="C215" s="1">
        <v>15</v>
      </c>
      <c r="D215" s="1">
        <v>0</v>
      </c>
      <c r="E215">
        <f t="shared" si="9"/>
        <v>0</v>
      </c>
      <c r="F215">
        <f t="shared" si="10"/>
        <v>60</v>
      </c>
      <c r="G215">
        <f t="shared" si="11"/>
        <v>74</v>
      </c>
    </row>
    <row r="216" spans="1:7" x14ac:dyDescent="0.3">
      <c r="A216" s="1" t="s">
        <v>158</v>
      </c>
      <c r="B216" s="1">
        <v>129</v>
      </c>
      <c r="C216" s="1">
        <v>12</v>
      </c>
      <c r="D216" s="1">
        <v>4</v>
      </c>
      <c r="E216">
        <f t="shared" si="9"/>
        <v>24</v>
      </c>
      <c r="F216">
        <f t="shared" si="10"/>
        <v>48</v>
      </c>
      <c r="G216">
        <f t="shared" si="11"/>
        <v>57</v>
      </c>
    </row>
    <row r="217" spans="1:7" x14ac:dyDescent="0.3">
      <c r="A217" s="1" t="s">
        <v>122</v>
      </c>
      <c r="B217" s="1">
        <v>105</v>
      </c>
      <c r="C217" s="1">
        <v>7</v>
      </c>
      <c r="D217" s="1">
        <v>2</v>
      </c>
      <c r="E217">
        <f t="shared" si="9"/>
        <v>12</v>
      </c>
      <c r="F217">
        <f t="shared" si="10"/>
        <v>28</v>
      </c>
      <c r="G217">
        <f t="shared" si="11"/>
        <v>65</v>
      </c>
    </row>
    <row r="218" spans="1:7" x14ac:dyDescent="0.3">
      <c r="A218" s="1" t="s">
        <v>224</v>
      </c>
      <c r="B218" s="1">
        <v>114</v>
      </c>
      <c r="C218" s="1">
        <v>11</v>
      </c>
      <c r="D218" s="1">
        <v>1</v>
      </c>
      <c r="E218">
        <f t="shared" si="9"/>
        <v>6</v>
      </c>
      <c r="F218">
        <f t="shared" si="10"/>
        <v>44</v>
      </c>
      <c r="G218">
        <f t="shared" si="11"/>
        <v>64</v>
      </c>
    </row>
    <row r="219" spans="1:7" x14ac:dyDescent="0.3">
      <c r="A219" s="1" t="s">
        <v>67</v>
      </c>
      <c r="B219" s="1">
        <v>108</v>
      </c>
      <c r="C219" s="1">
        <v>7</v>
      </c>
      <c r="D219" s="1">
        <v>1</v>
      </c>
      <c r="E219">
        <f t="shared" si="9"/>
        <v>6</v>
      </c>
      <c r="F219">
        <f t="shared" si="10"/>
        <v>28</v>
      </c>
      <c r="G219">
        <f t="shared" si="11"/>
        <v>74</v>
      </c>
    </row>
    <row r="220" spans="1:7" x14ac:dyDescent="0.3">
      <c r="A220" s="1" t="s">
        <v>158</v>
      </c>
      <c r="B220" s="1">
        <v>167</v>
      </c>
      <c r="C220" s="1">
        <v>17</v>
      </c>
      <c r="D220" s="1">
        <v>3</v>
      </c>
      <c r="E220">
        <f t="shared" si="9"/>
        <v>18</v>
      </c>
      <c r="F220">
        <f t="shared" si="10"/>
        <v>68</v>
      </c>
      <c r="G220">
        <f t="shared" si="11"/>
        <v>81</v>
      </c>
    </row>
    <row r="221" spans="1:7" x14ac:dyDescent="0.3">
      <c r="A221" s="1" t="s">
        <v>67</v>
      </c>
      <c r="B221" s="1">
        <v>113</v>
      </c>
      <c r="C221" s="1">
        <v>8</v>
      </c>
      <c r="D221" s="1">
        <v>0</v>
      </c>
      <c r="E221">
        <f t="shared" si="9"/>
        <v>0</v>
      </c>
      <c r="F221">
        <f t="shared" si="10"/>
        <v>32</v>
      </c>
      <c r="G221">
        <f t="shared" si="11"/>
        <v>81</v>
      </c>
    </row>
    <row r="222" spans="1:7" x14ac:dyDescent="0.3">
      <c r="A222" s="1" t="s">
        <v>343</v>
      </c>
      <c r="B222" s="1">
        <v>113</v>
      </c>
      <c r="C222" s="1">
        <v>5</v>
      </c>
      <c r="D222" s="1">
        <v>0</v>
      </c>
      <c r="E222">
        <f t="shared" si="9"/>
        <v>0</v>
      </c>
      <c r="F222">
        <f t="shared" si="10"/>
        <v>20</v>
      </c>
      <c r="G222">
        <f t="shared" si="11"/>
        <v>93</v>
      </c>
    </row>
    <row r="223" spans="1:7" x14ac:dyDescent="0.3">
      <c r="A223" s="1" t="s">
        <v>63</v>
      </c>
      <c r="B223" s="1">
        <v>107</v>
      </c>
      <c r="C223" s="1">
        <v>11</v>
      </c>
      <c r="D223" s="1">
        <v>2</v>
      </c>
      <c r="E223">
        <f t="shared" si="9"/>
        <v>12</v>
      </c>
      <c r="F223">
        <f t="shared" si="10"/>
        <v>44</v>
      </c>
      <c r="G223">
        <f t="shared" si="11"/>
        <v>51</v>
      </c>
    </row>
    <row r="224" spans="1:7" x14ac:dyDescent="0.3">
      <c r="A224" s="1" t="s">
        <v>63</v>
      </c>
      <c r="B224" s="1">
        <v>131</v>
      </c>
      <c r="C224" s="1">
        <v>12</v>
      </c>
      <c r="D224" s="1">
        <v>3</v>
      </c>
      <c r="E224">
        <f t="shared" si="9"/>
        <v>18</v>
      </c>
      <c r="F224">
        <f t="shared" si="10"/>
        <v>48</v>
      </c>
      <c r="G224">
        <f t="shared" si="11"/>
        <v>65</v>
      </c>
    </row>
    <row r="225" spans="1:7" x14ac:dyDescent="0.3">
      <c r="A225" s="1" t="s">
        <v>63</v>
      </c>
      <c r="B225" s="1">
        <v>111</v>
      </c>
      <c r="C225" s="1">
        <v>11</v>
      </c>
      <c r="D225" s="1">
        <v>2</v>
      </c>
      <c r="E225">
        <f t="shared" si="9"/>
        <v>12</v>
      </c>
      <c r="F225">
        <f t="shared" si="10"/>
        <v>44</v>
      </c>
      <c r="G225">
        <f t="shared" si="11"/>
        <v>55</v>
      </c>
    </row>
    <row r="226" spans="1:7" x14ac:dyDescent="0.3">
      <c r="A226" s="1" t="s">
        <v>224</v>
      </c>
      <c r="B226" s="1">
        <v>153</v>
      </c>
      <c r="C226" s="1">
        <v>21</v>
      </c>
      <c r="D226" s="1">
        <v>0</v>
      </c>
      <c r="E226">
        <f t="shared" si="9"/>
        <v>0</v>
      </c>
      <c r="F226">
        <f t="shared" si="10"/>
        <v>84</v>
      </c>
      <c r="G226">
        <f t="shared" si="11"/>
        <v>69</v>
      </c>
    </row>
    <row r="227" spans="1:7" x14ac:dyDescent="0.3">
      <c r="A227" s="1" t="s">
        <v>279</v>
      </c>
      <c r="B227" s="1">
        <v>127</v>
      </c>
      <c r="C227" s="1">
        <v>12</v>
      </c>
      <c r="D227" s="1">
        <v>5</v>
      </c>
      <c r="E227">
        <f t="shared" si="9"/>
        <v>30</v>
      </c>
      <c r="F227">
        <f t="shared" si="10"/>
        <v>48</v>
      </c>
      <c r="G227">
        <f t="shared" si="11"/>
        <v>49</v>
      </c>
    </row>
    <row r="228" spans="1:7" x14ac:dyDescent="0.3">
      <c r="A228" s="1" t="s">
        <v>123</v>
      </c>
      <c r="B228" s="1">
        <v>104</v>
      </c>
      <c r="C228" s="1">
        <v>7</v>
      </c>
      <c r="D228" s="1">
        <v>0</v>
      </c>
      <c r="E228">
        <f t="shared" si="9"/>
        <v>0</v>
      </c>
      <c r="F228">
        <f t="shared" si="10"/>
        <v>28</v>
      </c>
      <c r="G228">
        <f t="shared" si="11"/>
        <v>76</v>
      </c>
    </row>
    <row r="229" spans="1:7" x14ac:dyDescent="0.3">
      <c r="A229" s="1" t="s">
        <v>75</v>
      </c>
      <c r="B229" s="1">
        <v>112</v>
      </c>
      <c r="C229" s="1">
        <v>8</v>
      </c>
      <c r="D229" s="1">
        <v>0</v>
      </c>
      <c r="E229">
        <f t="shared" si="9"/>
        <v>0</v>
      </c>
      <c r="F229">
        <f t="shared" si="10"/>
        <v>32</v>
      </c>
      <c r="G229">
        <f t="shared" si="11"/>
        <v>80</v>
      </c>
    </row>
    <row r="230" spans="1:7" x14ac:dyDescent="0.3">
      <c r="A230" s="1" t="s">
        <v>67</v>
      </c>
      <c r="B230" s="1">
        <v>107</v>
      </c>
      <c r="C230" s="1">
        <v>8</v>
      </c>
      <c r="D230" s="1">
        <v>0</v>
      </c>
      <c r="E230">
        <f t="shared" si="9"/>
        <v>0</v>
      </c>
      <c r="F230">
        <f t="shared" si="10"/>
        <v>32</v>
      </c>
      <c r="G230">
        <f t="shared" si="11"/>
        <v>75</v>
      </c>
    </row>
    <row r="231" spans="1:7" x14ac:dyDescent="0.3">
      <c r="A231" s="1" t="s">
        <v>106</v>
      </c>
      <c r="B231" s="1">
        <v>108</v>
      </c>
      <c r="C231" s="1">
        <v>8</v>
      </c>
      <c r="D231" s="1">
        <v>0</v>
      </c>
      <c r="E231">
        <f t="shared" si="9"/>
        <v>0</v>
      </c>
      <c r="F231">
        <f t="shared" si="10"/>
        <v>32</v>
      </c>
      <c r="G231">
        <f t="shared" si="11"/>
        <v>76</v>
      </c>
    </row>
    <row r="232" spans="1:7" x14ac:dyDescent="0.3">
      <c r="A232" s="1" t="s">
        <v>91</v>
      </c>
      <c r="B232" s="1">
        <v>112</v>
      </c>
      <c r="C232" s="1">
        <v>7</v>
      </c>
      <c r="D232" s="1">
        <v>3</v>
      </c>
      <c r="E232">
        <f t="shared" si="9"/>
        <v>18</v>
      </c>
      <c r="F232">
        <f t="shared" si="10"/>
        <v>28</v>
      </c>
      <c r="G232">
        <f t="shared" si="11"/>
        <v>66</v>
      </c>
    </row>
    <row r="233" spans="1:7" x14ac:dyDescent="0.3">
      <c r="A233" s="1" t="s">
        <v>65</v>
      </c>
      <c r="B233" s="1">
        <v>115</v>
      </c>
      <c r="C233" s="1">
        <v>14</v>
      </c>
      <c r="D233" s="1">
        <v>0</v>
      </c>
      <c r="E233">
        <f t="shared" si="9"/>
        <v>0</v>
      </c>
      <c r="F233">
        <f t="shared" si="10"/>
        <v>56</v>
      </c>
      <c r="G233">
        <f t="shared" si="11"/>
        <v>59</v>
      </c>
    </row>
    <row r="234" spans="1:7" x14ac:dyDescent="0.3">
      <c r="A234" s="1" t="s">
        <v>119</v>
      </c>
      <c r="B234" s="1">
        <v>117</v>
      </c>
      <c r="C234" s="1">
        <v>9</v>
      </c>
      <c r="D234" s="1">
        <v>1</v>
      </c>
      <c r="E234">
        <f t="shared" si="9"/>
        <v>6</v>
      </c>
      <c r="F234">
        <f t="shared" si="10"/>
        <v>36</v>
      </c>
      <c r="G234">
        <f t="shared" si="11"/>
        <v>75</v>
      </c>
    </row>
    <row r="235" spans="1:7" x14ac:dyDescent="0.3">
      <c r="A235" s="1" t="s">
        <v>858</v>
      </c>
      <c r="B235" s="1">
        <v>137</v>
      </c>
      <c r="C235" s="1">
        <v>15</v>
      </c>
      <c r="D235" s="1">
        <v>0</v>
      </c>
      <c r="E235">
        <f t="shared" si="9"/>
        <v>0</v>
      </c>
      <c r="F235">
        <f t="shared" si="10"/>
        <v>60</v>
      </c>
      <c r="G235">
        <f t="shared" si="11"/>
        <v>77</v>
      </c>
    </row>
    <row r="236" spans="1:7" x14ac:dyDescent="0.3">
      <c r="A236" s="1" t="s">
        <v>101</v>
      </c>
      <c r="B236" s="1">
        <v>134</v>
      </c>
      <c r="C236" s="1">
        <v>13</v>
      </c>
      <c r="D236" s="1">
        <v>0</v>
      </c>
      <c r="E236">
        <f t="shared" si="9"/>
        <v>0</v>
      </c>
      <c r="F236">
        <f t="shared" si="10"/>
        <v>52</v>
      </c>
      <c r="G236">
        <f t="shared" si="11"/>
        <v>82</v>
      </c>
    </row>
    <row r="237" spans="1:7" x14ac:dyDescent="0.3">
      <c r="A237" s="1" t="s">
        <v>60</v>
      </c>
      <c r="B237" s="1">
        <v>110</v>
      </c>
      <c r="C237" s="1">
        <v>8</v>
      </c>
      <c r="D237" s="1">
        <v>2</v>
      </c>
      <c r="E237">
        <f t="shared" si="9"/>
        <v>12</v>
      </c>
      <c r="F237">
        <f t="shared" si="10"/>
        <v>32</v>
      </c>
      <c r="G237">
        <f t="shared" si="11"/>
        <v>66</v>
      </c>
    </row>
    <row r="238" spans="1:7" x14ac:dyDescent="0.3">
      <c r="A238" s="1" t="s">
        <v>81</v>
      </c>
      <c r="B238" s="1">
        <v>110</v>
      </c>
      <c r="C238" s="1">
        <v>13</v>
      </c>
      <c r="D238" s="1">
        <v>1</v>
      </c>
      <c r="E238">
        <f t="shared" si="9"/>
        <v>6</v>
      </c>
      <c r="F238">
        <f t="shared" si="10"/>
        <v>52</v>
      </c>
      <c r="G238">
        <f t="shared" si="11"/>
        <v>52</v>
      </c>
    </row>
    <row r="239" spans="1:7" x14ac:dyDescent="0.3">
      <c r="A239" s="1" t="s">
        <v>67</v>
      </c>
      <c r="B239" s="1">
        <v>121</v>
      </c>
      <c r="C239" s="1">
        <v>9</v>
      </c>
      <c r="D239" s="1">
        <v>0</v>
      </c>
      <c r="E239">
        <f t="shared" si="9"/>
        <v>0</v>
      </c>
      <c r="F239">
        <f t="shared" si="10"/>
        <v>36</v>
      </c>
      <c r="G239">
        <f t="shared" si="11"/>
        <v>85</v>
      </c>
    </row>
    <row r="240" spans="1:7" x14ac:dyDescent="0.3">
      <c r="A240" s="1" t="s">
        <v>63</v>
      </c>
      <c r="B240" s="1">
        <v>104</v>
      </c>
      <c r="C240" s="1">
        <v>13</v>
      </c>
      <c r="D240" s="1">
        <v>1</v>
      </c>
      <c r="E240">
        <f t="shared" si="9"/>
        <v>6</v>
      </c>
      <c r="F240">
        <f t="shared" si="10"/>
        <v>52</v>
      </c>
      <c r="G240">
        <f t="shared" si="11"/>
        <v>46</v>
      </c>
    </row>
    <row r="241" spans="1:7" x14ac:dyDescent="0.3">
      <c r="A241" s="1" t="s">
        <v>91</v>
      </c>
      <c r="B241" s="1">
        <v>100</v>
      </c>
      <c r="C241" s="1">
        <v>4</v>
      </c>
      <c r="D241" s="1">
        <v>3</v>
      </c>
      <c r="E241">
        <f t="shared" si="9"/>
        <v>18</v>
      </c>
      <c r="F241">
        <f t="shared" si="10"/>
        <v>16</v>
      </c>
      <c r="G241">
        <f t="shared" si="11"/>
        <v>66</v>
      </c>
    </row>
    <row r="242" spans="1:7" x14ac:dyDescent="0.3">
      <c r="A242" s="1" t="s">
        <v>60</v>
      </c>
      <c r="B242" s="1">
        <v>115</v>
      </c>
      <c r="C242" s="1">
        <v>9</v>
      </c>
      <c r="D242" s="1">
        <v>3</v>
      </c>
      <c r="E242">
        <f t="shared" si="9"/>
        <v>18</v>
      </c>
      <c r="F242">
        <f t="shared" si="10"/>
        <v>36</v>
      </c>
      <c r="G242">
        <f t="shared" si="11"/>
        <v>61</v>
      </c>
    </row>
    <row r="243" spans="1:7" x14ac:dyDescent="0.3">
      <c r="A243" s="1" t="s">
        <v>138</v>
      </c>
      <c r="B243" s="1">
        <v>108</v>
      </c>
      <c r="C243" s="1">
        <v>13</v>
      </c>
      <c r="D243" s="1">
        <v>0</v>
      </c>
      <c r="E243">
        <f t="shared" si="9"/>
        <v>0</v>
      </c>
      <c r="F243">
        <f t="shared" si="10"/>
        <v>52</v>
      </c>
      <c r="G243">
        <f t="shared" si="11"/>
        <v>56</v>
      </c>
    </row>
    <row r="244" spans="1:7" x14ac:dyDescent="0.3">
      <c r="A244" s="1" t="s">
        <v>185</v>
      </c>
      <c r="B244" s="1">
        <v>102</v>
      </c>
      <c r="C244" s="1">
        <v>9</v>
      </c>
      <c r="D244" s="1">
        <v>0</v>
      </c>
      <c r="E244">
        <f t="shared" si="9"/>
        <v>0</v>
      </c>
      <c r="F244">
        <f t="shared" si="10"/>
        <v>36</v>
      </c>
      <c r="G244">
        <f t="shared" si="11"/>
        <v>66</v>
      </c>
    </row>
    <row r="245" spans="1:7" x14ac:dyDescent="0.3">
      <c r="A245" s="1" t="s">
        <v>88</v>
      </c>
      <c r="B245" s="1">
        <v>111</v>
      </c>
      <c r="C245" s="1">
        <v>11</v>
      </c>
      <c r="D245" s="1">
        <v>0</v>
      </c>
      <c r="E245">
        <f t="shared" si="9"/>
        <v>0</v>
      </c>
      <c r="F245">
        <f t="shared" si="10"/>
        <v>44</v>
      </c>
      <c r="G245">
        <f t="shared" si="11"/>
        <v>67</v>
      </c>
    </row>
    <row r="246" spans="1:7" x14ac:dyDescent="0.3">
      <c r="A246" s="1" t="s">
        <v>96</v>
      </c>
      <c r="B246" s="1">
        <v>119</v>
      </c>
      <c r="C246" s="1">
        <v>8</v>
      </c>
      <c r="D246" s="1">
        <v>0</v>
      </c>
      <c r="E246">
        <f t="shared" si="9"/>
        <v>0</v>
      </c>
      <c r="F246">
        <f t="shared" si="10"/>
        <v>32</v>
      </c>
      <c r="G246">
        <f t="shared" si="11"/>
        <v>87</v>
      </c>
    </row>
    <row r="247" spans="1:7" x14ac:dyDescent="0.3">
      <c r="A247" s="1" t="s">
        <v>95</v>
      </c>
      <c r="B247" s="1">
        <v>131</v>
      </c>
      <c r="C247" s="1">
        <v>11</v>
      </c>
      <c r="D247" s="1">
        <v>4</v>
      </c>
      <c r="E247">
        <f t="shared" si="9"/>
        <v>24</v>
      </c>
      <c r="F247">
        <f t="shared" si="10"/>
        <v>44</v>
      </c>
      <c r="G247">
        <f t="shared" si="11"/>
        <v>63</v>
      </c>
    </row>
    <row r="248" spans="1:7" x14ac:dyDescent="0.3">
      <c r="A248" s="1" t="s">
        <v>96</v>
      </c>
      <c r="B248" s="1">
        <v>108</v>
      </c>
      <c r="C248" s="1">
        <v>6</v>
      </c>
      <c r="D248" s="1">
        <v>1</v>
      </c>
      <c r="E248">
        <f t="shared" si="9"/>
        <v>6</v>
      </c>
      <c r="F248">
        <f t="shared" si="10"/>
        <v>24</v>
      </c>
      <c r="G248">
        <f t="shared" si="11"/>
        <v>78</v>
      </c>
    </row>
    <row r="249" spans="1:7" x14ac:dyDescent="0.3">
      <c r="A249" s="1" t="s">
        <v>62</v>
      </c>
      <c r="B249" s="1">
        <v>107</v>
      </c>
      <c r="C249" s="1">
        <v>9</v>
      </c>
      <c r="D249" s="1">
        <v>1</v>
      </c>
      <c r="E249">
        <f t="shared" si="9"/>
        <v>6</v>
      </c>
      <c r="F249">
        <f t="shared" si="10"/>
        <v>36</v>
      </c>
      <c r="G249">
        <f t="shared" si="11"/>
        <v>65</v>
      </c>
    </row>
    <row r="250" spans="1:7" x14ac:dyDescent="0.3">
      <c r="A250" s="1" t="s">
        <v>106</v>
      </c>
      <c r="B250" s="1">
        <v>114</v>
      </c>
      <c r="C250" s="1">
        <v>9</v>
      </c>
      <c r="D250" s="1">
        <v>2</v>
      </c>
      <c r="E250">
        <f t="shared" si="9"/>
        <v>12</v>
      </c>
      <c r="F250">
        <f t="shared" si="10"/>
        <v>36</v>
      </c>
      <c r="G250">
        <f t="shared" si="11"/>
        <v>66</v>
      </c>
    </row>
    <row r="251" spans="1:7" x14ac:dyDescent="0.3">
      <c r="A251" s="1" t="s">
        <v>92</v>
      </c>
      <c r="B251" s="1">
        <v>104</v>
      </c>
      <c r="C251" s="1">
        <v>4</v>
      </c>
      <c r="D251" s="1">
        <v>3</v>
      </c>
      <c r="E251">
        <f t="shared" si="9"/>
        <v>18</v>
      </c>
      <c r="F251">
        <f t="shared" si="10"/>
        <v>16</v>
      </c>
      <c r="G251">
        <f t="shared" si="11"/>
        <v>70</v>
      </c>
    </row>
    <row r="252" spans="1:7" x14ac:dyDescent="0.3">
      <c r="A252" s="1" t="s">
        <v>60</v>
      </c>
      <c r="B252" s="1">
        <v>105</v>
      </c>
      <c r="C252" s="1">
        <v>10</v>
      </c>
      <c r="D252" s="1">
        <v>0</v>
      </c>
      <c r="E252">
        <f t="shared" si="9"/>
        <v>0</v>
      </c>
      <c r="F252">
        <f t="shared" si="10"/>
        <v>40</v>
      </c>
      <c r="G252">
        <f t="shared" si="11"/>
        <v>65</v>
      </c>
    </row>
    <row r="253" spans="1:7" x14ac:dyDescent="0.3">
      <c r="A253" s="1" t="s">
        <v>70</v>
      </c>
      <c r="B253" s="1">
        <v>101</v>
      </c>
      <c r="C253" s="1">
        <v>8</v>
      </c>
      <c r="D253" s="1">
        <v>0</v>
      </c>
      <c r="E253">
        <f t="shared" si="9"/>
        <v>0</v>
      </c>
      <c r="F253">
        <f t="shared" si="10"/>
        <v>32</v>
      </c>
      <c r="G253">
        <f t="shared" si="11"/>
        <v>69</v>
      </c>
    </row>
    <row r="254" spans="1:7" x14ac:dyDescent="0.3">
      <c r="A254" s="1" t="s">
        <v>101</v>
      </c>
      <c r="B254" s="1">
        <v>100</v>
      </c>
      <c r="C254" s="1">
        <v>8</v>
      </c>
      <c r="D254" s="1">
        <v>0</v>
      </c>
      <c r="E254">
        <f t="shared" si="9"/>
        <v>0</v>
      </c>
      <c r="F254">
        <f t="shared" si="10"/>
        <v>32</v>
      </c>
      <c r="G254">
        <f t="shared" si="11"/>
        <v>68</v>
      </c>
    </row>
    <row r="255" spans="1:7" x14ac:dyDescent="0.3">
      <c r="A255" s="1" t="s">
        <v>216</v>
      </c>
      <c r="B255" s="1">
        <v>140</v>
      </c>
      <c r="C255" s="1">
        <v>9</v>
      </c>
      <c r="D255" s="1">
        <v>6</v>
      </c>
      <c r="E255">
        <f t="shared" si="9"/>
        <v>36</v>
      </c>
      <c r="F255">
        <f t="shared" si="10"/>
        <v>36</v>
      </c>
      <c r="G255">
        <f t="shared" si="11"/>
        <v>68</v>
      </c>
    </row>
    <row r="256" spans="1:7" x14ac:dyDescent="0.3">
      <c r="A256" s="1" t="s">
        <v>365</v>
      </c>
      <c r="B256" s="1">
        <v>110</v>
      </c>
      <c r="C256" s="1">
        <v>6</v>
      </c>
      <c r="D256" s="1">
        <v>1</v>
      </c>
      <c r="E256">
        <f t="shared" si="9"/>
        <v>6</v>
      </c>
      <c r="F256">
        <f t="shared" si="10"/>
        <v>24</v>
      </c>
      <c r="G256">
        <f t="shared" si="11"/>
        <v>80</v>
      </c>
    </row>
    <row r="257" spans="1:7" x14ac:dyDescent="0.3">
      <c r="A257" s="1" t="s">
        <v>223</v>
      </c>
      <c r="B257" s="1">
        <v>170</v>
      </c>
      <c r="C257" s="1">
        <v>19</v>
      </c>
      <c r="D257" s="1">
        <v>4</v>
      </c>
      <c r="E257">
        <f t="shared" si="9"/>
        <v>24</v>
      </c>
      <c r="F257">
        <f t="shared" si="10"/>
        <v>76</v>
      </c>
      <c r="G257">
        <f t="shared" si="11"/>
        <v>70</v>
      </c>
    </row>
    <row r="258" spans="1:7" x14ac:dyDescent="0.3">
      <c r="A258" s="1" t="s">
        <v>133</v>
      </c>
      <c r="B258" s="1">
        <v>108</v>
      </c>
      <c r="C258" s="1">
        <v>8</v>
      </c>
      <c r="D258" s="1">
        <v>3</v>
      </c>
      <c r="E258">
        <f t="shared" si="9"/>
        <v>18</v>
      </c>
      <c r="F258">
        <f t="shared" si="10"/>
        <v>32</v>
      </c>
      <c r="G258">
        <f t="shared" si="11"/>
        <v>58</v>
      </c>
    </row>
    <row r="259" spans="1:7" x14ac:dyDescent="0.3">
      <c r="A259" s="1" t="s">
        <v>81</v>
      </c>
      <c r="B259" s="1">
        <v>114</v>
      </c>
      <c r="C259" s="1">
        <v>17</v>
      </c>
      <c r="D259" s="1">
        <v>3</v>
      </c>
      <c r="E259">
        <f t="shared" ref="E259:E322" si="12">D259*6</f>
        <v>18</v>
      </c>
      <c r="F259">
        <f t="shared" ref="F259:F322" si="13">C259*4</f>
        <v>68</v>
      </c>
      <c r="G259">
        <f t="shared" ref="G259:G322" si="14">B259-E259-F259</f>
        <v>28</v>
      </c>
    </row>
    <row r="260" spans="1:7" x14ac:dyDescent="0.3">
      <c r="A260" s="1" t="s">
        <v>138</v>
      </c>
      <c r="B260" s="1">
        <v>102</v>
      </c>
      <c r="C260" s="1">
        <v>7</v>
      </c>
      <c r="D260" s="1">
        <v>2</v>
      </c>
      <c r="E260">
        <f t="shared" si="12"/>
        <v>12</v>
      </c>
      <c r="F260">
        <f t="shared" si="13"/>
        <v>28</v>
      </c>
      <c r="G260">
        <f t="shared" si="14"/>
        <v>62</v>
      </c>
    </row>
    <row r="261" spans="1:7" x14ac:dyDescent="0.3">
      <c r="A261" s="1" t="s">
        <v>388</v>
      </c>
      <c r="B261" s="1">
        <v>106</v>
      </c>
      <c r="C261" s="1">
        <v>9</v>
      </c>
      <c r="D261" s="1">
        <v>0</v>
      </c>
      <c r="E261">
        <f t="shared" si="12"/>
        <v>0</v>
      </c>
      <c r="F261">
        <f t="shared" si="13"/>
        <v>36</v>
      </c>
      <c r="G261">
        <f t="shared" si="14"/>
        <v>70</v>
      </c>
    </row>
    <row r="262" spans="1:7" x14ac:dyDescent="0.3">
      <c r="A262" s="1" t="s">
        <v>63</v>
      </c>
      <c r="B262" s="1">
        <v>103</v>
      </c>
      <c r="C262" s="1">
        <v>6</v>
      </c>
      <c r="D262" s="1">
        <v>0</v>
      </c>
      <c r="E262">
        <f t="shared" si="12"/>
        <v>0</v>
      </c>
      <c r="F262">
        <f t="shared" si="13"/>
        <v>24</v>
      </c>
      <c r="G262">
        <f t="shared" si="14"/>
        <v>79</v>
      </c>
    </row>
    <row r="263" spans="1:7" x14ac:dyDescent="0.3">
      <c r="A263" s="1" t="s">
        <v>858</v>
      </c>
      <c r="B263" s="1">
        <v>116</v>
      </c>
      <c r="C263" s="1">
        <v>9</v>
      </c>
      <c r="D263" s="1">
        <v>1</v>
      </c>
      <c r="E263">
        <f t="shared" si="12"/>
        <v>6</v>
      </c>
      <c r="F263">
        <f t="shared" si="13"/>
        <v>36</v>
      </c>
      <c r="G263">
        <f t="shared" si="14"/>
        <v>74</v>
      </c>
    </row>
    <row r="264" spans="1:7" x14ac:dyDescent="0.3">
      <c r="A264" s="1" t="s">
        <v>224</v>
      </c>
      <c r="B264" s="1">
        <v>139</v>
      </c>
      <c r="C264" s="1">
        <v>15</v>
      </c>
      <c r="D264" s="1">
        <v>3</v>
      </c>
      <c r="E264">
        <f t="shared" si="12"/>
        <v>18</v>
      </c>
      <c r="F264">
        <f t="shared" si="13"/>
        <v>60</v>
      </c>
      <c r="G264">
        <f t="shared" si="14"/>
        <v>61</v>
      </c>
    </row>
    <row r="265" spans="1:7" x14ac:dyDescent="0.3">
      <c r="A265" s="1" t="s">
        <v>119</v>
      </c>
      <c r="B265" s="1">
        <v>108</v>
      </c>
      <c r="C265" s="1">
        <v>10</v>
      </c>
      <c r="D265" s="1">
        <v>1</v>
      </c>
      <c r="E265">
        <f t="shared" si="12"/>
        <v>6</v>
      </c>
      <c r="F265">
        <f t="shared" si="13"/>
        <v>40</v>
      </c>
      <c r="G265">
        <f t="shared" si="14"/>
        <v>62</v>
      </c>
    </row>
    <row r="266" spans="1:7" x14ac:dyDescent="0.3">
      <c r="A266" s="1" t="s">
        <v>60</v>
      </c>
      <c r="B266" s="1">
        <v>112</v>
      </c>
      <c r="C266" s="1">
        <v>15</v>
      </c>
      <c r="D266" s="1">
        <v>1</v>
      </c>
      <c r="E266">
        <f t="shared" si="12"/>
        <v>6</v>
      </c>
      <c r="F266">
        <f t="shared" si="13"/>
        <v>60</v>
      </c>
      <c r="G266">
        <f t="shared" si="14"/>
        <v>46</v>
      </c>
    </row>
    <row r="267" spans="1:7" x14ac:dyDescent="0.3">
      <c r="A267" s="1" t="s">
        <v>190</v>
      </c>
      <c r="B267" s="1">
        <v>127</v>
      </c>
      <c r="C267" s="1">
        <v>14</v>
      </c>
      <c r="D267" s="1">
        <v>1</v>
      </c>
      <c r="E267">
        <f t="shared" si="12"/>
        <v>6</v>
      </c>
      <c r="F267">
        <f t="shared" si="13"/>
        <v>56</v>
      </c>
      <c r="G267">
        <f t="shared" si="14"/>
        <v>65</v>
      </c>
    </row>
    <row r="268" spans="1:7" x14ac:dyDescent="0.3">
      <c r="A268" s="1" t="s">
        <v>70</v>
      </c>
      <c r="B268" s="1">
        <v>102</v>
      </c>
      <c r="C268" s="1">
        <v>9</v>
      </c>
      <c r="D268" s="1">
        <v>0</v>
      </c>
      <c r="E268">
        <f t="shared" si="12"/>
        <v>0</v>
      </c>
      <c r="F268">
        <f t="shared" si="13"/>
        <v>36</v>
      </c>
      <c r="G268">
        <f t="shared" si="14"/>
        <v>66</v>
      </c>
    </row>
    <row r="269" spans="1:7" x14ac:dyDescent="0.3">
      <c r="A269" s="1" t="s">
        <v>262</v>
      </c>
      <c r="B269" s="1">
        <v>102</v>
      </c>
      <c r="C269" s="1">
        <v>7</v>
      </c>
      <c r="D269" s="1">
        <v>1</v>
      </c>
      <c r="E269">
        <f t="shared" si="12"/>
        <v>6</v>
      </c>
      <c r="F269">
        <f t="shared" si="13"/>
        <v>28</v>
      </c>
      <c r="G269">
        <f t="shared" si="14"/>
        <v>68</v>
      </c>
    </row>
    <row r="270" spans="1:7" x14ac:dyDescent="0.3">
      <c r="A270" s="1" t="s">
        <v>96</v>
      </c>
      <c r="B270" s="1">
        <v>101</v>
      </c>
      <c r="C270" s="1">
        <v>5</v>
      </c>
      <c r="D270" s="1">
        <v>1</v>
      </c>
      <c r="E270">
        <f t="shared" si="12"/>
        <v>6</v>
      </c>
      <c r="F270">
        <f t="shared" si="13"/>
        <v>20</v>
      </c>
      <c r="G270">
        <f t="shared" si="14"/>
        <v>75</v>
      </c>
    </row>
    <row r="271" spans="1:7" x14ac:dyDescent="0.3">
      <c r="A271" s="1" t="s">
        <v>87</v>
      </c>
      <c r="B271" s="1">
        <v>104</v>
      </c>
      <c r="C271" s="1">
        <v>7</v>
      </c>
      <c r="D271" s="1">
        <v>1</v>
      </c>
      <c r="E271">
        <f t="shared" si="12"/>
        <v>6</v>
      </c>
      <c r="F271">
        <f t="shared" si="13"/>
        <v>28</v>
      </c>
      <c r="G271">
        <f t="shared" si="14"/>
        <v>70</v>
      </c>
    </row>
    <row r="272" spans="1:7" x14ac:dyDescent="0.3">
      <c r="A272" s="1" t="s">
        <v>224</v>
      </c>
      <c r="B272" s="1">
        <v>169</v>
      </c>
      <c r="C272" s="1">
        <v>15</v>
      </c>
      <c r="D272" s="1">
        <v>4</v>
      </c>
      <c r="E272">
        <f t="shared" si="12"/>
        <v>24</v>
      </c>
      <c r="F272">
        <f t="shared" si="13"/>
        <v>60</v>
      </c>
      <c r="G272">
        <f t="shared" si="14"/>
        <v>85</v>
      </c>
    </row>
    <row r="273" spans="1:7" x14ac:dyDescent="0.3">
      <c r="A273" s="1" t="s">
        <v>123</v>
      </c>
      <c r="B273" s="1">
        <v>100</v>
      </c>
      <c r="C273" s="1">
        <v>4</v>
      </c>
      <c r="D273" s="1">
        <v>1</v>
      </c>
      <c r="E273">
        <f t="shared" si="12"/>
        <v>6</v>
      </c>
      <c r="F273">
        <f t="shared" si="13"/>
        <v>16</v>
      </c>
      <c r="G273">
        <f t="shared" si="14"/>
        <v>78</v>
      </c>
    </row>
    <row r="274" spans="1:7" x14ac:dyDescent="0.3">
      <c r="A274" s="1" t="s">
        <v>280</v>
      </c>
      <c r="B274" s="1">
        <v>127</v>
      </c>
      <c r="C274" s="1">
        <v>14</v>
      </c>
      <c r="D274" s="1">
        <v>3</v>
      </c>
      <c r="E274">
        <f t="shared" si="12"/>
        <v>18</v>
      </c>
      <c r="F274">
        <f t="shared" si="13"/>
        <v>56</v>
      </c>
      <c r="G274">
        <f t="shared" si="14"/>
        <v>53</v>
      </c>
    </row>
    <row r="275" spans="1:7" x14ac:dyDescent="0.3">
      <c r="A275" s="1" t="s">
        <v>103</v>
      </c>
      <c r="B275" s="1">
        <v>107</v>
      </c>
      <c r="C275" s="1">
        <v>9</v>
      </c>
      <c r="D275" s="1">
        <v>2</v>
      </c>
      <c r="E275">
        <f t="shared" si="12"/>
        <v>12</v>
      </c>
      <c r="F275">
        <f t="shared" si="13"/>
        <v>36</v>
      </c>
      <c r="G275">
        <f t="shared" si="14"/>
        <v>59</v>
      </c>
    </row>
    <row r="276" spans="1:7" x14ac:dyDescent="0.3">
      <c r="A276" s="1" t="s">
        <v>328</v>
      </c>
      <c r="B276" s="1">
        <v>103</v>
      </c>
      <c r="C276" s="1">
        <v>10</v>
      </c>
      <c r="D276" s="1">
        <v>4</v>
      </c>
      <c r="E276">
        <f t="shared" si="12"/>
        <v>24</v>
      </c>
      <c r="F276">
        <f t="shared" si="13"/>
        <v>40</v>
      </c>
      <c r="G276">
        <f t="shared" si="14"/>
        <v>39</v>
      </c>
    </row>
    <row r="277" spans="1:7" x14ac:dyDescent="0.3">
      <c r="A277" s="1" t="s">
        <v>73</v>
      </c>
      <c r="B277" s="1">
        <v>114</v>
      </c>
      <c r="C277" s="1">
        <v>12</v>
      </c>
      <c r="D277" s="1">
        <v>1</v>
      </c>
      <c r="E277">
        <f t="shared" si="12"/>
        <v>6</v>
      </c>
      <c r="F277">
        <f t="shared" si="13"/>
        <v>48</v>
      </c>
      <c r="G277">
        <f t="shared" si="14"/>
        <v>60</v>
      </c>
    </row>
    <row r="278" spans="1:7" x14ac:dyDescent="0.3">
      <c r="A278" s="1" t="s">
        <v>225</v>
      </c>
      <c r="B278" s="1">
        <v>123</v>
      </c>
      <c r="C278" s="1">
        <v>7</v>
      </c>
      <c r="D278" s="1">
        <v>1</v>
      </c>
      <c r="E278">
        <f t="shared" si="12"/>
        <v>6</v>
      </c>
      <c r="F278">
        <f t="shared" si="13"/>
        <v>28</v>
      </c>
      <c r="G278">
        <f t="shared" si="14"/>
        <v>89</v>
      </c>
    </row>
    <row r="279" spans="1:7" x14ac:dyDescent="0.3">
      <c r="A279" s="1" t="s">
        <v>67</v>
      </c>
      <c r="B279" s="1">
        <v>130</v>
      </c>
      <c r="C279" s="1">
        <v>7</v>
      </c>
      <c r="D279" s="1">
        <v>3</v>
      </c>
      <c r="E279">
        <f t="shared" si="12"/>
        <v>18</v>
      </c>
      <c r="F279">
        <f t="shared" si="13"/>
        <v>28</v>
      </c>
      <c r="G279">
        <f t="shared" si="14"/>
        <v>84</v>
      </c>
    </row>
    <row r="280" spans="1:7" x14ac:dyDescent="0.3">
      <c r="A280" s="1" t="s">
        <v>75</v>
      </c>
      <c r="B280" s="1">
        <v>116</v>
      </c>
      <c r="C280" s="1">
        <v>11</v>
      </c>
      <c r="D280" s="1">
        <v>0</v>
      </c>
      <c r="E280">
        <f t="shared" si="12"/>
        <v>0</v>
      </c>
      <c r="F280">
        <f t="shared" si="13"/>
        <v>44</v>
      </c>
      <c r="G280">
        <f t="shared" si="14"/>
        <v>72</v>
      </c>
    </row>
    <row r="281" spans="1:7" x14ac:dyDescent="0.3">
      <c r="A281" s="1" t="s">
        <v>69</v>
      </c>
      <c r="B281" s="1">
        <v>102</v>
      </c>
      <c r="C281" s="1">
        <v>6</v>
      </c>
      <c r="D281" s="1">
        <v>1</v>
      </c>
      <c r="E281">
        <f t="shared" si="12"/>
        <v>6</v>
      </c>
      <c r="F281">
        <f t="shared" si="13"/>
        <v>24</v>
      </c>
      <c r="G281">
        <f t="shared" si="14"/>
        <v>72</v>
      </c>
    </row>
    <row r="282" spans="1:7" x14ac:dyDescent="0.3">
      <c r="A282" s="1" t="s">
        <v>73</v>
      </c>
      <c r="B282" s="1">
        <v>120</v>
      </c>
      <c r="C282" s="1">
        <v>13</v>
      </c>
      <c r="D282" s="1">
        <v>1</v>
      </c>
      <c r="E282">
        <f t="shared" si="12"/>
        <v>6</v>
      </c>
      <c r="F282">
        <f t="shared" si="13"/>
        <v>52</v>
      </c>
      <c r="G282">
        <f t="shared" si="14"/>
        <v>62</v>
      </c>
    </row>
    <row r="283" spans="1:7" x14ac:dyDescent="0.3">
      <c r="A283" s="1" t="s">
        <v>73</v>
      </c>
      <c r="B283" s="1">
        <v>101</v>
      </c>
      <c r="C283" s="1">
        <v>8</v>
      </c>
      <c r="D283" s="1">
        <v>2</v>
      </c>
      <c r="E283">
        <f t="shared" si="12"/>
        <v>12</v>
      </c>
      <c r="F283">
        <f t="shared" si="13"/>
        <v>32</v>
      </c>
      <c r="G283">
        <f t="shared" si="14"/>
        <v>57</v>
      </c>
    </row>
    <row r="284" spans="1:7" x14ac:dyDescent="0.3">
      <c r="A284" s="1" t="s">
        <v>75</v>
      </c>
      <c r="B284" s="1">
        <v>188</v>
      </c>
      <c r="C284" s="1">
        <v>13</v>
      </c>
      <c r="D284" s="1">
        <v>4</v>
      </c>
      <c r="E284">
        <f t="shared" si="12"/>
        <v>24</v>
      </c>
      <c r="F284">
        <f t="shared" si="13"/>
        <v>52</v>
      </c>
      <c r="G284">
        <f t="shared" si="14"/>
        <v>112</v>
      </c>
    </row>
    <row r="285" spans="1:7" x14ac:dyDescent="0.3">
      <c r="A285" s="1" t="s">
        <v>60</v>
      </c>
      <c r="B285" s="1">
        <v>127</v>
      </c>
      <c r="C285" s="1">
        <v>15</v>
      </c>
      <c r="D285" s="1">
        <v>1</v>
      </c>
      <c r="E285">
        <f t="shared" si="12"/>
        <v>6</v>
      </c>
      <c r="F285">
        <f t="shared" si="13"/>
        <v>60</v>
      </c>
      <c r="G285">
        <f t="shared" si="14"/>
        <v>61</v>
      </c>
    </row>
    <row r="286" spans="1:7" x14ac:dyDescent="0.3">
      <c r="A286" s="1" t="s">
        <v>122</v>
      </c>
      <c r="B286" s="1">
        <v>104</v>
      </c>
      <c r="C286" s="1">
        <v>6</v>
      </c>
      <c r="D286" s="1">
        <v>2</v>
      </c>
      <c r="E286">
        <f t="shared" si="12"/>
        <v>12</v>
      </c>
      <c r="F286">
        <f t="shared" si="13"/>
        <v>24</v>
      </c>
      <c r="G286">
        <f t="shared" si="14"/>
        <v>68</v>
      </c>
    </row>
    <row r="287" spans="1:7" x14ac:dyDescent="0.3">
      <c r="A287" s="1" t="s">
        <v>67</v>
      </c>
      <c r="B287" s="1">
        <v>130</v>
      </c>
      <c r="C287" s="1">
        <v>14</v>
      </c>
      <c r="D287" s="1">
        <v>1</v>
      </c>
      <c r="E287">
        <f t="shared" si="12"/>
        <v>6</v>
      </c>
      <c r="F287">
        <f t="shared" si="13"/>
        <v>56</v>
      </c>
      <c r="G287">
        <f t="shared" si="14"/>
        <v>68</v>
      </c>
    </row>
    <row r="288" spans="1:7" x14ac:dyDescent="0.3">
      <c r="A288" s="1" t="s">
        <v>67</v>
      </c>
      <c r="B288" s="1">
        <v>126</v>
      </c>
      <c r="C288" s="1">
        <v>8</v>
      </c>
      <c r="D288" s="1">
        <v>3</v>
      </c>
      <c r="E288">
        <f t="shared" si="12"/>
        <v>18</v>
      </c>
      <c r="F288">
        <f t="shared" si="13"/>
        <v>32</v>
      </c>
      <c r="G288">
        <f t="shared" si="14"/>
        <v>76</v>
      </c>
    </row>
    <row r="289" spans="1:7" x14ac:dyDescent="0.3">
      <c r="A289" s="1" t="s">
        <v>101</v>
      </c>
      <c r="B289" s="1">
        <v>111</v>
      </c>
      <c r="C289" s="1">
        <v>8</v>
      </c>
      <c r="D289" s="1">
        <v>0</v>
      </c>
      <c r="E289">
        <f t="shared" si="12"/>
        <v>0</v>
      </c>
      <c r="F289">
        <f t="shared" si="13"/>
        <v>32</v>
      </c>
      <c r="G289">
        <f t="shared" si="14"/>
        <v>79</v>
      </c>
    </row>
    <row r="290" spans="1:7" x14ac:dyDescent="0.3">
      <c r="A290" s="1" t="s">
        <v>60</v>
      </c>
      <c r="B290" s="1">
        <v>137</v>
      </c>
      <c r="C290" s="1">
        <v>8</v>
      </c>
      <c r="D290" s="1">
        <v>5</v>
      </c>
      <c r="E290">
        <f t="shared" si="12"/>
        <v>30</v>
      </c>
      <c r="F290">
        <f t="shared" si="13"/>
        <v>32</v>
      </c>
      <c r="G290">
        <f t="shared" si="14"/>
        <v>75</v>
      </c>
    </row>
    <row r="291" spans="1:7" x14ac:dyDescent="0.3">
      <c r="A291" s="1" t="s">
        <v>225</v>
      </c>
      <c r="B291" s="1">
        <v>102</v>
      </c>
      <c r="C291" s="1">
        <v>5</v>
      </c>
      <c r="D291" s="1">
        <v>1</v>
      </c>
      <c r="E291">
        <f t="shared" si="12"/>
        <v>6</v>
      </c>
      <c r="F291">
        <f t="shared" si="13"/>
        <v>20</v>
      </c>
      <c r="G291">
        <f t="shared" si="14"/>
        <v>76</v>
      </c>
    </row>
    <row r="292" spans="1:7" x14ac:dyDescent="0.3">
      <c r="A292" s="1" t="s">
        <v>154</v>
      </c>
      <c r="B292" s="1">
        <v>161</v>
      </c>
      <c r="C292" s="1">
        <v>13</v>
      </c>
      <c r="D292" s="1">
        <v>4</v>
      </c>
      <c r="E292">
        <f t="shared" si="12"/>
        <v>24</v>
      </c>
      <c r="F292">
        <f t="shared" si="13"/>
        <v>52</v>
      </c>
      <c r="G292">
        <f t="shared" si="14"/>
        <v>85</v>
      </c>
    </row>
    <row r="293" spans="1:7" x14ac:dyDescent="0.3">
      <c r="A293" s="1" t="s">
        <v>62</v>
      </c>
      <c r="B293" s="1">
        <v>145</v>
      </c>
      <c r="C293" s="1">
        <v>14</v>
      </c>
      <c r="D293" s="1">
        <v>5</v>
      </c>
      <c r="E293">
        <f t="shared" si="12"/>
        <v>30</v>
      </c>
      <c r="F293">
        <f t="shared" si="13"/>
        <v>56</v>
      </c>
      <c r="G293">
        <f t="shared" si="14"/>
        <v>59</v>
      </c>
    </row>
    <row r="294" spans="1:7" x14ac:dyDescent="0.3">
      <c r="A294" s="1" t="s">
        <v>157</v>
      </c>
      <c r="B294" s="1">
        <v>106</v>
      </c>
      <c r="C294" s="1">
        <v>11</v>
      </c>
      <c r="D294" s="1">
        <v>0</v>
      </c>
      <c r="E294">
        <f t="shared" si="12"/>
        <v>0</v>
      </c>
      <c r="F294">
        <f t="shared" si="13"/>
        <v>44</v>
      </c>
      <c r="G294">
        <f t="shared" si="14"/>
        <v>62</v>
      </c>
    </row>
    <row r="295" spans="1:7" x14ac:dyDescent="0.3">
      <c r="A295" s="1" t="s">
        <v>107</v>
      </c>
      <c r="B295" s="1">
        <v>130</v>
      </c>
      <c r="C295" s="1">
        <v>13</v>
      </c>
      <c r="D295" s="1">
        <v>4</v>
      </c>
      <c r="E295">
        <f t="shared" si="12"/>
        <v>24</v>
      </c>
      <c r="F295">
        <f t="shared" si="13"/>
        <v>52</v>
      </c>
      <c r="G295">
        <f t="shared" si="14"/>
        <v>54</v>
      </c>
    </row>
    <row r="296" spans="1:7" x14ac:dyDescent="0.3">
      <c r="A296" s="1" t="s">
        <v>224</v>
      </c>
      <c r="B296" s="1">
        <v>111</v>
      </c>
      <c r="C296" s="1">
        <v>16</v>
      </c>
      <c r="D296" s="1">
        <v>0</v>
      </c>
      <c r="E296">
        <f t="shared" si="12"/>
        <v>0</v>
      </c>
      <c r="F296">
        <f t="shared" si="13"/>
        <v>64</v>
      </c>
      <c r="G296">
        <f t="shared" si="14"/>
        <v>47</v>
      </c>
    </row>
    <row r="297" spans="1:7" x14ac:dyDescent="0.3">
      <c r="A297" s="1" t="s">
        <v>67</v>
      </c>
      <c r="B297" s="1">
        <v>110</v>
      </c>
      <c r="C297" s="1">
        <v>6</v>
      </c>
      <c r="D297" s="1">
        <v>2</v>
      </c>
      <c r="E297">
        <f t="shared" si="12"/>
        <v>12</v>
      </c>
      <c r="F297">
        <f t="shared" si="13"/>
        <v>24</v>
      </c>
      <c r="G297">
        <f t="shared" si="14"/>
        <v>74</v>
      </c>
    </row>
    <row r="298" spans="1:7" x14ac:dyDescent="0.3">
      <c r="A298" s="1" t="s">
        <v>62</v>
      </c>
      <c r="B298" s="1">
        <v>107</v>
      </c>
      <c r="C298" s="1">
        <v>13</v>
      </c>
      <c r="D298" s="1">
        <v>0</v>
      </c>
      <c r="E298">
        <f t="shared" si="12"/>
        <v>0</v>
      </c>
      <c r="F298">
        <f t="shared" si="13"/>
        <v>52</v>
      </c>
      <c r="G298">
        <f t="shared" si="14"/>
        <v>55</v>
      </c>
    </row>
    <row r="299" spans="1:7" x14ac:dyDescent="0.3">
      <c r="A299" s="1" t="s">
        <v>264</v>
      </c>
      <c r="B299" s="1">
        <v>106</v>
      </c>
      <c r="C299" s="1">
        <v>7</v>
      </c>
      <c r="D299" s="1">
        <v>1</v>
      </c>
      <c r="E299">
        <f t="shared" si="12"/>
        <v>6</v>
      </c>
      <c r="F299">
        <f t="shared" si="13"/>
        <v>28</v>
      </c>
      <c r="G299">
        <f t="shared" si="14"/>
        <v>72</v>
      </c>
    </row>
    <row r="300" spans="1:7" x14ac:dyDescent="0.3">
      <c r="A300" s="1" t="s">
        <v>224</v>
      </c>
      <c r="B300" s="1">
        <v>146</v>
      </c>
      <c r="C300" s="1">
        <v>12</v>
      </c>
      <c r="D300" s="1">
        <v>3</v>
      </c>
      <c r="E300">
        <f t="shared" si="12"/>
        <v>18</v>
      </c>
      <c r="F300">
        <f t="shared" si="13"/>
        <v>48</v>
      </c>
      <c r="G300">
        <f t="shared" si="14"/>
        <v>80</v>
      </c>
    </row>
    <row r="301" spans="1:7" x14ac:dyDescent="0.3">
      <c r="A301" s="1" t="s">
        <v>216</v>
      </c>
      <c r="B301" s="1">
        <v>134</v>
      </c>
      <c r="C301" s="1">
        <v>11</v>
      </c>
      <c r="D301" s="1">
        <v>11</v>
      </c>
      <c r="E301">
        <f t="shared" si="12"/>
        <v>66</v>
      </c>
      <c r="F301">
        <f t="shared" si="13"/>
        <v>44</v>
      </c>
      <c r="G301">
        <f t="shared" si="14"/>
        <v>24</v>
      </c>
    </row>
    <row r="302" spans="1:7" x14ac:dyDescent="0.3">
      <c r="A302" s="1" t="s">
        <v>60</v>
      </c>
      <c r="B302" s="1">
        <v>100</v>
      </c>
      <c r="C302" s="1">
        <v>9</v>
      </c>
      <c r="D302" s="1">
        <v>1</v>
      </c>
      <c r="E302">
        <f t="shared" si="12"/>
        <v>6</v>
      </c>
      <c r="F302">
        <f t="shared" si="13"/>
        <v>36</v>
      </c>
      <c r="G302">
        <f t="shared" si="14"/>
        <v>58</v>
      </c>
    </row>
    <row r="303" spans="1:7" x14ac:dyDescent="0.3">
      <c r="A303" s="1" t="s">
        <v>224</v>
      </c>
      <c r="B303" s="1">
        <v>104</v>
      </c>
      <c r="C303" s="1">
        <v>10</v>
      </c>
      <c r="D303" s="1">
        <v>1</v>
      </c>
      <c r="E303">
        <f t="shared" si="12"/>
        <v>6</v>
      </c>
      <c r="F303">
        <f t="shared" si="13"/>
        <v>40</v>
      </c>
      <c r="G303">
        <f t="shared" si="14"/>
        <v>58</v>
      </c>
    </row>
    <row r="304" spans="1:7" x14ac:dyDescent="0.3">
      <c r="A304" s="1" t="s">
        <v>127</v>
      </c>
      <c r="B304" s="1">
        <v>103</v>
      </c>
      <c r="C304" s="1">
        <v>10</v>
      </c>
      <c r="D304" s="1">
        <v>2</v>
      </c>
      <c r="E304">
        <f t="shared" si="12"/>
        <v>12</v>
      </c>
      <c r="F304">
        <f t="shared" si="13"/>
        <v>40</v>
      </c>
      <c r="G304">
        <f t="shared" si="14"/>
        <v>51</v>
      </c>
    </row>
    <row r="305" spans="1:7" x14ac:dyDescent="0.3">
      <c r="A305" s="1" t="s">
        <v>101</v>
      </c>
      <c r="B305" s="1">
        <v>105</v>
      </c>
      <c r="C305" s="1">
        <v>8</v>
      </c>
      <c r="D305" s="1">
        <v>0</v>
      </c>
      <c r="E305">
        <f t="shared" si="12"/>
        <v>0</v>
      </c>
      <c r="F305">
        <f t="shared" si="13"/>
        <v>32</v>
      </c>
      <c r="G305">
        <f t="shared" si="14"/>
        <v>73</v>
      </c>
    </row>
    <row r="306" spans="1:7" x14ac:dyDescent="0.3">
      <c r="A306" s="1" t="s">
        <v>121</v>
      </c>
      <c r="B306" s="1">
        <v>110</v>
      </c>
      <c r="C306" s="1">
        <v>6</v>
      </c>
      <c r="D306" s="1">
        <v>3</v>
      </c>
      <c r="E306">
        <f t="shared" si="12"/>
        <v>18</v>
      </c>
      <c r="F306">
        <f t="shared" si="13"/>
        <v>24</v>
      </c>
      <c r="G306">
        <f t="shared" si="14"/>
        <v>68</v>
      </c>
    </row>
    <row r="307" spans="1:7" x14ac:dyDescent="0.3">
      <c r="A307" s="1" t="s">
        <v>75</v>
      </c>
      <c r="B307" s="1">
        <v>106</v>
      </c>
      <c r="C307" s="1">
        <v>9</v>
      </c>
      <c r="D307" s="1">
        <v>0</v>
      </c>
      <c r="E307">
        <f t="shared" si="12"/>
        <v>0</v>
      </c>
      <c r="F307">
        <f t="shared" si="13"/>
        <v>36</v>
      </c>
      <c r="G307">
        <f t="shared" si="14"/>
        <v>70</v>
      </c>
    </row>
    <row r="308" spans="1:7" x14ac:dyDescent="0.3">
      <c r="A308" s="1" t="s">
        <v>60</v>
      </c>
      <c r="B308" s="1">
        <v>118</v>
      </c>
      <c r="C308" s="1">
        <v>8</v>
      </c>
      <c r="D308" s="1">
        <v>2</v>
      </c>
      <c r="E308">
        <f t="shared" si="12"/>
        <v>12</v>
      </c>
      <c r="F308">
        <f t="shared" si="13"/>
        <v>32</v>
      </c>
      <c r="G308">
        <f t="shared" si="14"/>
        <v>74</v>
      </c>
    </row>
    <row r="309" spans="1:7" x14ac:dyDescent="0.3">
      <c r="A309" s="1" t="s">
        <v>106</v>
      </c>
      <c r="B309" s="1">
        <v>101</v>
      </c>
      <c r="C309" s="1">
        <v>3</v>
      </c>
      <c r="D309" s="1">
        <v>3</v>
      </c>
      <c r="E309">
        <f t="shared" si="12"/>
        <v>18</v>
      </c>
      <c r="F309">
        <f t="shared" si="13"/>
        <v>12</v>
      </c>
      <c r="G309">
        <f t="shared" si="14"/>
        <v>71</v>
      </c>
    </row>
    <row r="310" spans="1:7" x14ac:dyDescent="0.3">
      <c r="A310" s="1" t="s">
        <v>75</v>
      </c>
      <c r="B310" s="1">
        <v>115</v>
      </c>
      <c r="C310" s="1">
        <v>4</v>
      </c>
      <c r="D310" s="1">
        <v>1</v>
      </c>
      <c r="E310">
        <f t="shared" si="12"/>
        <v>6</v>
      </c>
      <c r="F310">
        <f t="shared" si="13"/>
        <v>16</v>
      </c>
      <c r="G310">
        <f t="shared" si="14"/>
        <v>93</v>
      </c>
    </row>
    <row r="311" spans="1:7" x14ac:dyDescent="0.3">
      <c r="A311" s="1" t="s">
        <v>315</v>
      </c>
      <c r="B311" s="1">
        <v>118</v>
      </c>
      <c r="C311" s="1">
        <v>10</v>
      </c>
      <c r="D311" s="1">
        <v>2</v>
      </c>
      <c r="E311">
        <f t="shared" si="12"/>
        <v>12</v>
      </c>
      <c r="F311">
        <f t="shared" si="13"/>
        <v>40</v>
      </c>
      <c r="G311">
        <f t="shared" si="14"/>
        <v>66</v>
      </c>
    </row>
    <row r="312" spans="1:7" x14ac:dyDescent="0.3">
      <c r="A312" s="1" t="s">
        <v>216</v>
      </c>
      <c r="B312" s="1">
        <v>120</v>
      </c>
      <c r="C312" s="1">
        <v>8</v>
      </c>
      <c r="D312" s="1">
        <v>3</v>
      </c>
      <c r="E312">
        <f t="shared" si="12"/>
        <v>18</v>
      </c>
      <c r="F312">
        <f t="shared" si="13"/>
        <v>32</v>
      </c>
      <c r="G312">
        <f t="shared" si="14"/>
        <v>70</v>
      </c>
    </row>
    <row r="313" spans="1:7" x14ac:dyDescent="0.3">
      <c r="A313" s="1" t="s">
        <v>60</v>
      </c>
      <c r="B313" s="1">
        <v>110</v>
      </c>
      <c r="C313" s="1">
        <v>5</v>
      </c>
      <c r="D313" s="1">
        <v>1</v>
      </c>
      <c r="E313">
        <f t="shared" si="12"/>
        <v>6</v>
      </c>
      <c r="F313">
        <f t="shared" si="13"/>
        <v>20</v>
      </c>
      <c r="G313">
        <f t="shared" si="14"/>
        <v>84</v>
      </c>
    </row>
    <row r="314" spans="1:7" x14ac:dyDescent="0.3">
      <c r="A314" s="1" t="s">
        <v>128</v>
      </c>
      <c r="B314" s="1">
        <v>113</v>
      </c>
      <c r="C314" s="1">
        <v>11</v>
      </c>
      <c r="D314" s="1">
        <v>0</v>
      </c>
      <c r="E314">
        <f t="shared" si="12"/>
        <v>0</v>
      </c>
      <c r="F314">
        <f t="shared" si="13"/>
        <v>44</v>
      </c>
      <c r="G314">
        <f t="shared" si="14"/>
        <v>69</v>
      </c>
    </row>
    <row r="315" spans="1:7" x14ac:dyDescent="0.3">
      <c r="A315" s="1" t="s">
        <v>128</v>
      </c>
      <c r="B315" s="1">
        <v>125</v>
      </c>
      <c r="C315" s="1">
        <v>9</v>
      </c>
      <c r="D315" s="1">
        <v>0</v>
      </c>
      <c r="E315">
        <f t="shared" si="12"/>
        <v>0</v>
      </c>
      <c r="F315">
        <f t="shared" si="13"/>
        <v>36</v>
      </c>
      <c r="G315">
        <f t="shared" si="14"/>
        <v>89</v>
      </c>
    </row>
    <row r="316" spans="1:7" x14ac:dyDescent="0.3">
      <c r="A316" s="1" t="s">
        <v>62</v>
      </c>
      <c r="B316" s="1">
        <v>127</v>
      </c>
      <c r="C316" s="1">
        <v>13</v>
      </c>
      <c r="D316" s="1">
        <v>1</v>
      </c>
      <c r="E316">
        <f t="shared" si="12"/>
        <v>6</v>
      </c>
      <c r="F316">
        <f t="shared" si="13"/>
        <v>52</v>
      </c>
      <c r="G316">
        <f t="shared" si="14"/>
        <v>69</v>
      </c>
    </row>
    <row r="317" spans="1:7" x14ac:dyDescent="0.3">
      <c r="A317" s="1" t="s">
        <v>125</v>
      </c>
      <c r="B317" s="1">
        <v>100</v>
      </c>
      <c r="C317" s="1">
        <v>17</v>
      </c>
      <c r="D317" s="1">
        <v>1</v>
      </c>
      <c r="E317">
        <f t="shared" si="12"/>
        <v>6</v>
      </c>
      <c r="F317">
        <f t="shared" si="13"/>
        <v>68</v>
      </c>
      <c r="G317">
        <f t="shared" si="14"/>
        <v>26</v>
      </c>
    </row>
    <row r="318" spans="1:7" x14ac:dyDescent="0.3">
      <c r="A318" s="1" t="s">
        <v>121</v>
      </c>
      <c r="B318" s="1">
        <v>124</v>
      </c>
      <c r="C318" s="1">
        <v>12</v>
      </c>
      <c r="D318" s="1">
        <v>0</v>
      </c>
      <c r="E318">
        <f t="shared" si="12"/>
        <v>0</v>
      </c>
      <c r="F318">
        <f t="shared" si="13"/>
        <v>48</v>
      </c>
      <c r="G318">
        <f t="shared" si="14"/>
        <v>76</v>
      </c>
    </row>
    <row r="319" spans="1:7" x14ac:dyDescent="0.3">
      <c r="A319" s="1" t="s">
        <v>86</v>
      </c>
      <c r="B319" s="1">
        <v>121</v>
      </c>
      <c r="C319" s="1">
        <v>12</v>
      </c>
      <c r="D319" s="1">
        <v>0</v>
      </c>
      <c r="E319">
        <f t="shared" si="12"/>
        <v>0</v>
      </c>
      <c r="F319">
        <f t="shared" si="13"/>
        <v>48</v>
      </c>
      <c r="G319">
        <f t="shared" si="14"/>
        <v>73</v>
      </c>
    </row>
    <row r="320" spans="1:7" x14ac:dyDescent="0.3">
      <c r="A320" s="1" t="s">
        <v>62</v>
      </c>
      <c r="B320" s="1">
        <v>122</v>
      </c>
      <c r="C320" s="1">
        <v>12</v>
      </c>
      <c r="D320" s="1">
        <v>2</v>
      </c>
      <c r="E320">
        <f t="shared" si="12"/>
        <v>12</v>
      </c>
      <c r="F320">
        <f t="shared" si="13"/>
        <v>48</v>
      </c>
      <c r="G320">
        <f t="shared" si="14"/>
        <v>62</v>
      </c>
    </row>
    <row r="321" spans="1:7" x14ac:dyDescent="0.3">
      <c r="A321" s="1" t="s">
        <v>63</v>
      </c>
      <c r="B321" s="1">
        <v>115</v>
      </c>
      <c r="C321" s="1">
        <v>13</v>
      </c>
      <c r="D321" s="1">
        <v>1</v>
      </c>
      <c r="E321">
        <f t="shared" si="12"/>
        <v>6</v>
      </c>
      <c r="F321">
        <f t="shared" si="13"/>
        <v>52</v>
      </c>
      <c r="G321">
        <f t="shared" si="14"/>
        <v>57</v>
      </c>
    </row>
    <row r="322" spans="1:7" x14ac:dyDescent="0.3">
      <c r="A322" s="1" t="s">
        <v>289</v>
      </c>
      <c r="B322" s="1">
        <v>102</v>
      </c>
      <c r="C322" s="1">
        <v>6</v>
      </c>
      <c r="D322" s="1">
        <v>11</v>
      </c>
      <c r="E322">
        <f t="shared" si="12"/>
        <v>66</v>
      </c>
      <c r="F322">
        <f t="shared" si="13"/>
        <v>24</v>
      </c>
      <c r="G322">
        <f t="shared" si="14"/>
        <v>12</v>
      </c>
    </row>
    <row r="323" spans="1:7" x14ac:dyDescent="0.3">
      <c r="A323" s="1" t="s">
        <v>75</v>
      </c>
      <c r="B323" s="1">
        <v>118</v>
      </c>
      <c r="C323" s="1">
        <v>16</v>
      </c>
      <c r="D323" s="1">
        <v>0</v>
      </c>
      <c r="E323">
        <f t="shared" ref="E323:E386" si="15">D323*6</f>
        <v>0</v>
      </c>
      <c r="F323">
        <f t="shared" ref="F323:F386" si="16">C323*4</f>
        <v>64</v>
      </c>
      <c r="G323">
        <f t="shared" ref="G323:G386" si="17">B323-E323-F323</f>
        <v>54</v>
      </c>
    </row>
    <row r="324" spans="1:7" x14ac:dyDescent="0.3">
      <c r="A324" s="1" t="s">
        <v>75</v>
      </c>
      <c r="B324" s="1">
        <v>105</v>
      </c>
      <c r="C324" s="1">
        <v>9</v>
      </c>
      <c r="D324" s="1">
        <v>0</v>
      </c>
      <c r="E324">
        <f t="shared" si="15"/>
        <v>0</v>
      </c>
      <c r="F324">
        <f t="shared" si="16"/>
        <v>36</v>
      </c>
      <c r="G324">
        <f t="shared" si="17"/>
        <v>69</v>
      </c>
    </row>
    <row r="325" spans="1:7" x14ac:dyDescent="0.3">
      <c r="A325" s="1" t="s">
        <v>130</v>
      </c>
      <c r="B325" s="1">
        <v>105</v>
      </c>
      <c r="C325" s="1">
        <v>9</v>
      </c>
      <c r="D325" s="1">
        <v>0</v>
      </c>
      <c r="E325">
        <f t="shared" si="15"/>
        <v>0</v>
      </c>
      <c r="F325">
        <f t="shared" si="16"/>
        <v>36</v>
      </c>
      <c r="G325">
        <f t="shared" si="17"/>
        <v>69</v>
      </c>
    </row>
    <row r="326" spans="1:7" x14ac:dyDescent="0.3">
      <c r="A326" s="1" t="s">
        <v>121</v>
      </c>
      <c r="B326" s="1">
        <v>106</v>
      </c>
      <c r="C326" s="1">
        <v>10</v>
      </c>
      <c r="D326" s="1">
        <v>0</v>
      </c>
      <c r="E326">
        <f t="shared" si="15"/>
        <v>0</v>
      </c>
      <c r="F326">
        <f t="shared" si="16"/>
        <v>40</v>
      </c>
      <c r="G326">
        <f t="shared" si="17"/>
        <v>66</v>
      </c>
    </row>
    <row r="327" spans="1:7" x14ac:dyDescent="0.3">
      <c r="A327" s="1" t="s">
        <v>81</v>
      </c>
      <c r="B327" s="1">
        <v>117</v>
      </c>
      <c r="C327" s="1">
        <v>10</v>
      </c>
      <c r="D327" s="1">
        <v>4</v>
      </c>
      <c r="E327">
        <f t="shared" si="15"/>
        <v>24</v>
      </c>
      <c r="F327">
        <f t="shared" si="16"/>
        <v>40</v>
      </c>
      <c r="G327">
        <f t="shared" si="17"/>
        <v>53</v>
      </c>
    </row>
    <row r="328" spans="1:7" x14ac:dyDescent="0.3">
      <c r="A328" s="1" t="s">
        <v>63</v>
      </c>
      <c r="B328" s="1">
        <v>104</v>
      </c>
      <c r="C328" s="1">
        <v>3</v>
      </c>
      <c r="D328" s="1">
        <v>2</v>
      </c>
      <c r="E328">
        <f t="shared" si="15"/>
        <v>12</v>
      </c>
      <c r="F328">
        <f t="shared" si="16"/>
        <v>12</v>
      </c>
      <c r="G328">
        <f t="shared" si="17"/>
        <v>80</v>
      </c>
    </row>
    <row r="329" spans="1:7" x14ac:dyDescent="0.3">
      <c r="A329" s="1" t="s">
        <v>63</v>
      </c>
      <c r="B329" s="1">
        <v>112</v>
      </c>
      <c r="C329" s="1">
        <v>7</v>
      </c>
      <c r="D329" s="1">
        <v>1</v>
      </c>
      <c r="E329">
        <f t="shared" si="15"/>
        <v>6</v>
      </c>
      <c r="F329">
        <f t="shared" si="16"/>
        <v>28</v>
      </c>
      <c r="G329">
        <f t="shared" si="17"/>
        <v>78</v>
      </c>
    </row>
    <row r="330" spans="1:7" x14ac:dyDescent="0.3">
      <c r="A330" s="1" t="s">
        <v>60</v>
      </c>
      <c r="B330" s="1">
        <v>114</v>
      </c>
      <c r="C330" s="1">
        <v>14</v>
      </c>
      <c r="D330" s="1">
        <v>0</v>
      </c>
      <c r="E330">
        <f t="shared" si="15"/>
        <v>0</v>
      </c>
      <c r="F330">
        <f t="shared" si="16"/>
        <v>56</v>
      </c>
      <c r="G330">
        <f t="shared" si="17"/>
        <v>58</v>
      </c>
    </row>
    <row r="331" spans="1:7" x14ac:dyDescent="0.3">
      <c r="A331" s="1" t="s">
        <v>88</v>
      </c>
      <c r="B331" s="1">
        <v>110</v>
      </c>
      <c r="C331" s="1">
        <v>10</v>
      </c>
      <c r="D331" s="1">
        <v>1</v>
      </c>
      <c r="E331">
        <f t="shared" si="15"/>
        <v>6</v>
      </c>
      <c r="F331">
        <f t="shared" si="16"/>
        <v>40</v>
      </c>
      <c r="G331">
        <f t="shared" si="17"/>
        <v>64</v>
      </c>
    </row>
    <row r="332" spans="1:7" x14ac:dyDescent="0.3">
      <c r="A332" s="1" t="s">
        <v>67</v>
      </c>
      <c r="B332" s="1">
        <v>102</v>
      </c>
      <c r="C332" s="1">
        <v>5</v>
      </c>
      <c r="D332" s="1">
        <v>2</v>
      </c>
      <c r="E332">
        <f t="shared" si="15"/>
        <v>12</v>
      </c>
      <c r="F332">
        <f t="shared" si="16"/>
        <v>20</v>
      </c>
      <c r="G332">
        <f t="shared" si="17"/>
        <v>70</v>
      </c>
    </row>
    <row r="333" spans="1:7" x14ac:dyDescent="0.3">
      <c r="A333" s="1" t="s">
        <v>224</v>
      </c>
      <c r="B333" s="1">
        <v>102</v>
      </c>
      <c r="C333" s="1">
        <v>8</v>
      </c>
      <c r="D333" s="1">
        <v>2</v>
      </c>
      <c r="E333">
        <f t="shared" si="15"/>
        <v>12</v>
      </c>
      <c r="F333">
        <f t="shared" si="16"/>
        <v>32</v>
      </c>
      <c r="G333">
        <f t="shared" si="17"/>
        <v>58</v>
      </c>
    </row>
    <row r="334" spans="1:7" x14ac:dyDescent="0.3">
      <c r="A334" s="1" t="s">
        <v>224</v>
      </c>
      <c r="B334" s="1">
        <v>103</v>
      </c>
      <c r="C334" s="1">
        <v>10</v>
      </c>
      <c r="D334" s="1">
        <v>0</v>
      </c>
      <c r="E334">
        <f t="shared" si="15"/>
        <v>0</v>
      </c>
      <c r="F334">
        <f t="shared" si="16"/>
        <v>40</v>
      </c>
      <c r="G334">
        <f t="shared" si="17"/>
        <v>63</v>
      </c>
    </row>
    <row r="335" spans="1:7" x14ac:dyDescent="0.3">
      <c r="A335" s="1" t="s">
        <v>60</v>
      </c>
      <c r="B335" s="1">
        <v>104</v>
      </c>
      <c r="C335" s="1">
        <v>8</v>
      </c>
      <c r="D335" s="1">
        <v>1</v>
      </c>
      <c r="E335">
        <f t="shared" si="15"/>
        <v>6</v>
      </c>
      <c r="F335">
        <f t="shared" si="16"/>
        <v>32</v>
      </c>
      <c r="G335">
        <f t="shared" si="17"/>
        <v>66</v>
      </c>
    </row>
    <row r="336" spans="1:7" x14ac:dyDescent="0.3">
      <c r="A336" s="1" t="s">
        <v>67</v>
      </c>
      <c r="B336" s="1">
        <v>115</v>
      </c>
      <c r="C336" s="1">
        <v>8</v>
      </c>
      <c r="D336" s="1">
        <v>3</v>
      </c>
      <c r="E336">
        <f t="shared" si="15"/>
        <v>18</v>
      </c>
      <c r="F336">
        <f t="shared" si="16"/>
        <v>32</v>
      </c>
      <c r="G336">
        <f t="shared" si="17"/>
        <v>65</v>
      </c>
    </row>
    <row r="337" spans="1:7" x14ac:dyDescent="0.3">
      <c r="A337" s="1" t="s">
        <v>62</v>
      </c>
      <c r="B337" s="1">
        <v>134</v>
      </c>
      <c r="C337" s="1">
        <v>11</v>
      </c>
      <c r="D337" s="1">
        <v>4</v>
      </c>
      <c r="E337">
        <f t="shared" si="15"/>
        <v>24</v>
      </c>
      <c r="F337">
        <f t="shared" si="16"/>
        <v>44</v>
      </c>
      <c r="G337">
        <f t="shared" si="17"/>
        <v>66</v>
      </c>
    </row>
    <row r="338" spans="1:7" x14ac:dyDescent="0.3">
      <c r="A338" s="1" t="s">
        <v>74</v>
      </c>
      <c r="B338" s="1">
        <v>103</v>
      </c>
      <c r="C338" s="1">
        <v>8</v>
      </c>
      <c r="D338" s="1">
        <v>1</v>
      </c>
      <c r="E338">
        <f t="shared" si="15"/>
        <v>6</v>
      </c>
      <c r="F338">
        <f t="shared" si="16"/>
        <v>32</v>
      </c>
      <c r="G338">
        <f t="shared" si="17"/>
        <v>65</v>
      </c>
    </row>
    <row r="339" spans="1:7" x14ac:dyDescent="0.3">
      <c r="A339" s="1" t="s">
        <v>64</v>
      </c>
      <c r="B339" s="1">
        <v>109</v>
      </c>
      <c r="C339" s="1">
        <v>15</v>
      </c>
      <c r="D339" s="1">
        <v>1</v>
      </c>
      <c r="E339">
        <f t="shared" si="15"/>
        <v>6</v>
      </c>
      <c r="F339">
        <f t="shared" si="16"/>
        <v>60</v>
      </c>
      <c r="G339">
        <f t="shared" si="17"/>
        <v>43</v>
      </c>
    </row>
    <row r="340" spans="1:7" x14ac:dyDescent="0.3">
      <c r="A340" s="1" t="s">
        <v>73</v>
      </c>
      <c r="B340" s="1">
        <v>117</v>
      </c>
      <c r="C340" s="1">
        <v>9</v>
      </c>
      <c r="D340" s="1">
        <v>2</v>
      </c>
      <c r="E340">
        <f t="shared" si="15"/>
        <v>12</v>
      </c>
      <c r="F340">
        <f t="shared" si="16"/>
        <v>36</v>
      </c>
      <c r="G340">
        <f t="shared" si="17"/>
        <v>69</v>
      </c>
    </row>
    <row r="341" spans="1:7" x14ac:dyDescent="0.3">
      <c r="A341" s="1" t="s">
        <v>60</v>
      </c>
      <c r="B341" s="1">
        <v>117</v>
      </c>
      <c r="C341" s="1">
        <v>13</v>
      </c>
      <c r="D341" s="1">
        <v>2</v>
      </c>
      <c r="E341">
        <f t="shared" si="15"/>
        <v>12</v>
      </c>
      <c r="F341">
        <f t="shared" si="16"/>
        <v>52</v>
      </c>
      <c r="G341">
        <f t="shared" si="17"/>
        <v>53</v>
      </c>
    </row>
    <row r="342" spans="1:7" x14ac:dyDescent="0.3">
      <c r="A342" s="1" t="s">
        <v>216</v>
      </c>
      <c r="B342" s="1">
        <v>151</v>
      </c>
      <c r="C342" s="1">
        <v>17</v>
      </c>
      <c r="D342" s="1">
        <v>4</v>
      </c>
      <c r="E342">
        <f t="shared" si="15"/>
        <v>24</v>
      </c>
      <c r="F342">
        <f t="shared" si="16"/>
        <v>68</v>
      </c>
      <c r="G342">
        <f t="shared" si="17"/>
        <v>59</v>
      </c>
    </row>
    <row r="343" spans="1:7" x14ac:dyDescent="0.3">
      <c r="A343" s="1" t="s">
        <v>230</v>
      </c>
      <c r="B343" s="1">
        <v>107</v>
      </c>
      <c r="C343" s="1">
        <v>10</v>
      </c>
      <c r="D343" s="1">
        <v>0</v>
      </c>
      <c r="E343">
        <f t="shared" si="15"/>
        <v>0</v>
      </c>
      <c r="F343">
        <f t="shared" si="16"/>
        <v>40</v>
      </c>
      <c r="G343">
        <f t="shared" si="17"/>
        <v>67</v>
      </c>
    </row>
    <row r="344" spans="1:7" x14ac:dyDescent="0.3">
      <c r="A344" s="1" t="s">
        <v>63</v>
      </c>
      <c r="B344" s="1">
        <v>194</v>
      </c>
      <c r="C344" s="1">
        <v>22</v>
      </c>
      <c r="D344" s="1">
        <v>5</v>
      </c>
      <c r="E344">
        <f t="shared" si="15"/>
        <v>30</v>
      </c>
      <c r="F344">
        <f t="shared" si="16"/>
        <v>88</v>
      </c>
      <c r="G344">
        <f t="shared" si="17"/>
        <v>76</v>
      </c>
    </row>
    <row r="345" spans="1:7" x14ac:dyDescent="0.3">
      <c r="A345" s="1" t="s">
        <v>190</v>
      </c>
      <c r="B345" s="1">
        <v>113</v>
      </c>
      <c r="C345" s="1">
        <v>10</v>
      </c>
      <c r="D345" s="1">
        <v>0</v>
      </c>
      <c r="E345">
        <f t="shared" si="15"/>
        <v>0</v>
      </c>
      <c r="F345">
        <f t="shared" si="16"/>
        <v>40</v>
      </c>
      <c r="G345">
        <f t="shared" si="17"/>
        <v>73</v>
      </c>
    </row>
    <row r="346" spans="1:7" x14ac:dyDescent="0.3">
      <c r="A346" s="1" t="s">
        <v>74</v>
      </c>
      <c r="B346" s="1">
        <v>108</v>
      </c>
      <c r="C346" s="1">
        <v>6</v>
      </c>
      <c r="D346" s="1">
        <v>0</v>
      </c>
      <c r="E346">
        <f t="shared" si="15"/>
        <v>0</v>
      </c>
      <c r="F346">
        <f t="shared" si="16"/>
        <v>24</v>
      </c>
      <c r="G346">
        <f t="shared" si="17"/>
        <v>84</v>
      </c>
    </row>
    <row r="347" spans="1:7" x14ac:dyDescent="0.3">
      <c r="A347" s="1" t="s">
        <v>70</v>
      </c>
      <c r="B347" s="1">
        <v>131</v>
      </c>
      <c r="C347" s="1">
        <v>17</v>
      </c>
      <c r="D347" s="1">
        <v>0</v>
      </c>
      <c r="E347">
        <f t="shared" si="15"/>
        <v>0</v>
      </c>
      <c r="F347">
        <f t="shared" si="16"/>
        <v>68</v>
      </c>
      <c r="G347">
        <f t="shared" si="17"/>
        <v>63</v>
      </c>
    </row>
    <row r="348" spans="1:7" x14ac:dyDescent="0.3">
      <c r="A348" s="1" t="s">
        <v>216</v>
      </c>
      <c r="B348" s="1">
        <v>108</v>
      </c>
      <c r="C348" s="1">
        <v>14</v>
      </c>
      <c r="D348" s="1">
        <v>3</v>
      </c>
      <c r="E348">
        <f t="shared" si="15"/>
        <v>18</v>
      </c>
      <c r="F348">
        <f t="shared" si="16"/>
        <v>56</v>
      </c>
      <c r="G348">
        <f t="shared" si="17"/>
        <v>34</v>
      </c>
    </row>
    <row r="349" spans="1:7" x14ac:dyDescent="0.3">
      <c r="A349" s="1" t="s">
        <v>92</v>
      </c>
      <c r="B349" s="1">
        <v>119</v>
      </c>
      <c r="C349" s="1">
        <v>8</v>
      </c>
      <c r="D349" s="1">
        <v>1</v>
      </c>
      <c r="E349">
        <f t="shared" si="15"/>
        <v>6</v>
      </c>
      <c r="F349">
        <f t="shared" si="16"/>
        <v>32</v>
      </c>
      <c r="G349">
        <f t="shared" si="17"/>
        <v>81</v>
      </c>
    </row>
    <row r="350" spans="1:7" x14ac:dyDescent="0.3">
      <c r="A350" s="1" t="s">
        <v>66</v>
      </c>
      <c r="B350" s="1">
        <v>118</v>
      </c>
      <c r="C350" s="1">
        <v>7</v>
      </c>
      <c r="D350" s="1">
        <v>0</v>
      </c>
      <c r="E350">
        <f t="shared" si="15"/>
        <v>0</v>
      </c>
      <c r="F350">
        <f t="shared" si="16"/>
        <v>28</v>
      </c>
      <c r="G350">
        <f t="shared" si="17"/>
        <v>90</v>
      </c>
    </row>
    <row r="351" spans="1:7" x14ac:dyDescent="0.3">
      <c r="A351" s="1" t="s">
        <v>61</v>
      </c>
      <c r="B351" s="1">
        <v>111</v>
      </c>
      <c r="C351" s="1">
        <v>5</v>
      </c>
      <c r="D351" s="1">
        <v>0</v>
      </c>
      <c r="E351">
        <f t="shared" si="15"/>
        <v>0</v>
      </c>
      <c r="F351">
        <f t="shared" si="16"/>
        <v>20</v>
      </c>
      <c r="G351">
        <f t="shared" si="17"/>
        <v>91</v>
      </c>
    </row>
    <row r="352" spans="1:7" x14ac:dyDescent="0.3">
      <c r="A352" s="1" t="s">
        <v>218</v>
      </c>
      <c r="B352" s="1">
        <v>113</v>
      </c>
      <c r="C352" s="1">
        <v>11</v>
      </c>
      <c r="D352" s="1">
        <v>0</v>
      </c>
      <c r="E352">
        <f t="shared" si="15"/>
        <v>0</v>
      </c>
      <c r="F352">
        <f t="shared" si="16"/>
        <v>44</v>
      </c>
      <c r="G352">
        <f t="shared" si="17"/>
        <v>69</v>
      </c>
    </row>
    <row r="353" spans="1:7" x14ac:dyDescent="0.3">
      <c r="A353" s="1" t="s">
        <v>161</v>
      </c>
      <c r="B353" s="1">
        <v>100</v>
      </c>
      <c r="C353" s="1">
        <v>11</v>
      </c>
      <c r="D353" s="1">
        <v>1</v>
      </c>
      <c r="E353">
        <f t="shared" si="15"/>
        <v>6</v>
      </c>
      <c r="F353">
        <f t="shared" si="16"/>
        <v>44</v>
      </c>
      <c r="G353">
        <f t="shared" si="17"/>
        <v>50</v>
      </c>
    </row>
    <row r="354" spans="1:7" x14ac:dyDescent="0.3">
      <c r="A354" s="1" t="s">
        <v>62</v>
      </c>
      <c r="B354" s="1">
        <v>104</v>
      </c>
      <c r="C354" s="1">
        <v>7</v>
      </c>
      <c r="D354" s="1">
        <v>0</v>
      </c>
      <c r="E354">
        <f t="shared" si="15"/>
        <v>0</v>
      </c>
      <c r="F354">
        <f t="shared" si="16"/>
        <v>28</v>
      </c>
      <c r="G354">
        <f t="shared" si="17"/>
        <v>76</v>
      </c>
    </row>
    <row r="355" spans="1:7" x14ac:dyDescent="0.3">
      <c r="A355" s="1" t="s">
        <v>81</v>
      </c>
      <c r="B355" s="1">
        <v>139</v>
      </c>
      <c r="C355" s="1">
        <v>10</v>
      </c>
      <c r="D355" s="1">
        <v>9</v>
      </c>
      <c r="E355">
        <f t="shared" si="15"/>
        <v>54</v>
      </c>
      <c r="F355">
        <f t="shared" si="16"/>
        <v>40</v>
      </c>
      <c r="G355">
        <f t="shared" si="17"/>
        <v>45</v>
      </c>
    </row>
    <row r="356" spans="1:7" x14ac:dyDescent="0.3">
      <c r="A356" s="1" t="s">
        <v>176</v>
      </c>
      <c r="B356" s="1">
        <v>144</v>
      </c>
      <c r="C356" s="1">
        <v>12</v>
      </c>
      <c r="D356" s="1">
        <v>1</v>
      </c>
      <c r="E356">
        <f t="shared" si="15"/>
        <v>6</v>
      </c>
      <c r="F356">
        <f t="shared" si="16"/>
        <v>48</v>
      </c>
      <c r="G356">
        <f t="shared" si="17"/>
        <v>90</v>
      </c>
    </row>
    <row r="357" spans="1:7" x14ac:dyDescent="0.3">
      <c r="A357" s="1" t="s">
        <v>299</v>
      </c>
      <c r="B357" s="1">
        <v>122</v>
      </c>
      <c r="C357" s="1">
        <v>16</v>
      </c>
      <c r="D357" s="1">
        <v>0</v>
      </c>
      <c r="E357">
        <f t="shared" si="15"/>
        <v>0</v>
      </c>
      <c r="F357">
        <f t="shared" si="16"/>
        <v>64</v>
      </c>
      <c r="G357">
        <f t="shared" si="17"/>
        <v>58</v>
      </c>
    </row>
    <row r="358" spans="1:7" x14ac:dyDescent="0.3">
      <c r="A358" s="1" t="s">
        <v>88</v>
      </c>
      <c r="B358" s="1">
        <v>105</v>
      </c>
      <c r="C358" s="1">
        <v>8</v>
      </c>
      <c r="D358" s="1">
        <v>1</v>
      </c>
      <c r="E358">
        <f t="shared" si="15"/>
        <v>6</v>
      </c>
      <c r="F358">
        <f t="shared" si="16"/>
        <v>32</v>
      </c>
      <c r="G358">
        <f t="shared" si="17"/>
        <v>67</v>
      </c>
    </row>
    <row r="359" spans="1:7" x14ac:dyDescent="0.3">
      <c r="A359" s="1" t="s">
        <v>63</v>
      </c>
      <c r="B359" s="1">
        <v>108</v>
      </c>
      <c r="C359" s="1">
        <v>13</v>
      </c>
      <c r="D359" s="1">
        <v>0</v>
      </c>
      <c r="E359">
        <f t="shared" si="15"/>
        <v>0</v>
      </c>
      <c r="F359">
        <f t="shared" si="16"/>
        <v>52</v>
      </c>
      <c r="G359">
        <f t="shared" si="17"/>
        <v>56</v>
      </c>
    </row>
    <row r="360" spans="1:7" x14ac:dyDescent="0.3">
      <c r="A360" s="1" t="s">
        <v>216</v>
      </c>
      <c r="B360" s="1">
        <v>134</v>
      </c>
      <c r="C360" s="1">
        <v>13</v>
      </c>
      <c r="D360" s="1">
        <v>3</v>
      </c>
      <c r="E360">
        <f t="shared" si="15"/>
        <v>18</v>
      </c>
      <c r="F360">
        <f t="shared" si="16"/>
        <v>52</v>
      </c>
      <c r="G360">
        <f t="shared" si="17"/>
        <v>64</v>
      </c>
    </row>
    <row r="361" spans="1:7" x14ac:dyDescent="0.3">
      <c r="A361" s="1" t="s">
        <v>62</v>
      </c>
      <c r="B361" s="1">
        <v>102</v>
      </c>
      <c r="C361" s="1">
        <v>12</v>
      </c>
      <c r="D361" s="1">
        <v>0</v>
      </c>
      <c r="E361">
        <f t="shared" si="15"/>
        <v>0</v>
      </c>
      <c r="F361">
        <f t="shared" si="16"/>
        <v>48</v>
      </c>
      <c r="G361">
        <f t="shared" si="17"/>
        <v>54</v>
      </c>
    </row>
    <row r="362" spans="1:7" x14ac:dyDescent="0.3">
      <c r="A362" s="1" t="s">
        <v>67</v>
      </c>
      <c r="B362" s="1">
        <v>104</v>
      </c>
      <c r="C362" s="1">
        <v>8</v>
      </c>
      <c r="D362" s="1">
        <v>0</v>
      </c>
      <c r="E362">
        <f t="shared" si="15"/>
        <v>0</v>
      </c>
      <c r="F362">
        <f t="shared" si="16"/>
        <v>32</v>
      </c>
      <c r="G362">
        <f t="shared" si="17"/>
        <v>72</v>
      </c>
    </row>
    <row r="363" spans="1:7" x14ac:dyDescent="0.3">
      <c r="A363" s="1" t="s">
        <v>104</v>
      </c>
      <c r="B363" s="1">
        <v>116</v>
      </c>
      <c r="C363" s="1">
        <v>9</v>
      </c>
      <c r="D363" s="1">
        <v>1</v>
      </c>
      <c r="E363">
        <f t="shared" si="15"/>
        <v>6</v>
      </c>
      <c r="F363">
        <f t="shared" si="16"/>
        <v>36</v>
      </c>
      <c r="G363">
        <f t="shared" si="17"/>
        <v>74</v>
      </c>
    </row>
    <row r="364" spans="1:7" x14ac:dyDescent="0.3">
      <c r="A364" s="1" t="s">
        <v>88</v>
      </c>
      <c r="B364" s="1">
        <v>100</v>
      </c>
      <c r="C364" s="1">
        <v>6</v>
      </c>
      <c r="D364" s="1">
        <v>0</v>
      </c>
      <c r="E364">
        <f t="shared" si="15"/>
        <v>0</v>
      </c>
      <c r="F364">
        <f t="shared" si="16"/>
        <v>24</v>
      </c>
      <c r="G364">
        <f t="shared" si="17"/>
        <v>76</v>
      </c>
    </row>
    <row r="365" spans="1:7" x14ac:dyDescent="0.3">
      <c r="A365" s="1" t="s">
        <v>63</v>
      </c>
      <c r="B365" s="1">
        <v>104</v>
      </c>
      <c r="C365" s="1">
        <v>8</v>
      </c>
      <c r="D365" s="1">
        <v>1</v>
      </c>
      <c r="E365">
        <f t="shared" si="15"/>
        <v>6</v>
      </c>
      <c r="F365">
        <f t="shared" si="16"/>
        <v>32</v>
      </c>
      <c r="G365">
        <f t="shared" si="17"/>
        <v>66</v>
      </c>
    </row>
    <row r="366" spans="1:7" x14ac:dyDescent="0.3">
      <c r="A366" s="1" t="s">
        <v>391</v>
      </c>
      <c r="B366" s="1">
        <v>105</v>
      </c>
      <c r="C366" s="1">
        <v>10</v>
      </c>
      <c r="D366" s="1">
        <v>0</v>
      </c>
      <c r="E366">
        <f t="shared" si="15"/>
        <v>0</v>
      </c>
      <c r="F366">
        <f t="shared" si="16"/>
        <v>40</v>
      </c>
      <c r="G366">
        <f t="shared" si="17"/>
        <v>65</v>
      </c>
    </row>
    <row r="367" spans="1:7" x14ac:dyDescent="0.3">
      <c r="A367" s="1" t="s">
        <v>75</v>
      </c>
      <c r="B367" s="1">
        <v>103</v>
      </c>
      <c r="C367" s="1">
        <v>9</v>
      </c>
      <c r="D367" s="1">
        <v>0</v>
      </c>
      <c r="E367">
        <f t="shared" si="15"/>
        <v>0</v>
      </c>
      <c r="F367">
        <f t="shared" si="16"/>
        <v>36</v>
      </c>
      <c r="G367">
        <f t="shared" si="17"/>
        <v>67</v>
      </c>
    </row>
    <row r="368" spans="1:7" x14ac:dyDescent="0.3">
      <c r="A368" s="1" t="s">
        <v>61</v>
      </c>
      <c r="B368" s="1">
        <v>100</v>
      </c>
      <c r="C368" s="1">
        <v>7</v>
      </c>
      <c r="D368" s="1">
        <v>0</v>
      </c>
      <c r="E368">
        <f t="shared" si="15"/>
        <v>0</v>
      </c>
      <c r="F368">
        <f t="shared" si="16"/>
        <v>28</v>
      </c>
      <c r="G368">
        <f t="shared" si="17"/>
        <v>72</v>
      </c>
    </row>
    <row r="369" spans="1:7" x14ac:dyDescent="0.3">
      <c r="A369" s="1" t="s">
        <v>257</v>
      </c>
      <c r="B369" s="1">
        <v>111</v>
      </c>
      <c r="C369" s="1">
        <v>10</v>
      </c>
      <c r="D369" s="1">
        <v>0</v>
      </c>
      <c r="E369">
        <f t="shared" si="15"/>
        <v>0</v>
      </c>
      <c r="F369">
        <f t="shared" si="16"/>
        <v>40</v>
      </c>
      <c r="G369">
        <f t="shared" si="17"/>
        <v>71</v>
      </c>
    </row>
    <row r="370" spans="1:7" x14ac:dyDescent="0.3">
      <c r="A370" s="1" t="s">
        <v>63</v>
      </c>
      <c r="B370" s="1">
        <v>140</v>
      </c>
      <c r="C370" s="1">
        <v>14</v>
      </c>
      <c r="D370" s="1">
        <v>2</v>
      </c>
      <c r="E370">
        <f t="shared" si="15"/>
        <v>12</v>
      </c>
      <c r="F370">
        <f t="shared" si="16"/>
        <v>56</v>
      </c>
      <c r="G370">
        <f t="shared" si="17"/>
        <v>72</v>
      </c>
    </row>
    <row r="371" spans="1:7" x14ac:dyDescent="0.3">
      <c r="A371" s="1" t="s">
        <v>218</v>
      </c>
      <c r="B371" s="1">
        <v>124</v>
      </c>
      <c r="C371" s="1">
        <v>11</v>
      </c>
      <c r="D371" s="1">
        <v>1</v>
      </c>
      <c r="E371">
        <f t="shared" si="15"/>
        <v>6</v>
      </c>
      <c r="F371">
        <f t="shared" si="16"/>
        <v>44</v>
      </c>
      <c r="G371">
        <f t="shared" si="17"/>
        <v>74</v>
      </c>
    </row>
    <row r="372" spans="1:7" x14ac:dyDescent="0.3">
      <c r="A372" s="1" t="s">
        <v>81</v>
      </c>
      <c r="B372" s="1">
        <v>117</v>
      </c>
      <c r="C372" s="1">
        <v>8</v>
      </c>
      <c r="D372" s="1">
        <v>1</v>
      </c>
      <c r="E372">
        <f t="shared" si="15"/>
        <v>6</v>
      </c>
      <c r="F372">
        <f t="shared" si="16"/>
        <v>32</v>
      </c>
      <c r="G372">
        <f t="shared" si="17"/>
        <v>79</v>
      </c>
    </row>
    <row r="373" spans="1:7" x14ac:dyDescent="0.3">
      <c r="A373" s="1" t="s">
        <v>264</v>
      </c>
      <c r="B373" s="1">
        <v>116</v>
      </c>
      <c r="C373" s="1">
        <v>8</v>
      </c>
      <c r="D373" s="1">
        <v>0</v>
      </c>
      <c r="E373">
        <f t="shared" si="15"/>
        <v>0</v>
      </c>
      <c r="F373">
        <f t="shared" si="16"/>
        <v>32</v>
      </c>
      <c r="G373">
        <f t="shared" si="17"/>
        <v>84</v>
      </c>
    </row>
    <row r="374" spans="1:7" x14ac:dyDescent="0.3">
      <c r="A374" s="1" t="s">
        <v>225</v>
      </c>
      <c r="B374" s="1">
        <v>100</v>
      </c>
      <c r="C374" s="1">
        <v>6</v>
      </c>
      <c r="D374" s="1">
        <v>0</v>
      </c>
      <c r="E374">
        <f t="shared" si="15"/>
        <v>0</v>
      </c>
      <c r="F374">
        <f t="shared" si="16"/>
        <v>24</v>
      </c>
      <c r="G374">
        <f t="shared" si="17"/>
        <v>76</v>
      </c>
    </row>
    <row r="375" spans="1:7" x14ac:dyDescent="0.3">
      <c r="A375" s="1" t="s">
        <v>187</v>
      </c>
      <c r="B375" s="1">
        <v>111</v>
      </c>
      <c r="C375" s="1">
        <v>7</v>
      </c>
      <c r="D375" s="1">
        <v>0</v>
      </c>
      <c r="E375">
        <f t="shared" si="15"/>
        <v>0</v>
      </c>
      <c r="F375">
        <f t="shared" si="16"/>
        <v>28</v>
      </c>
      <c r="G375">
        <f t="shared" si="17"/>
        <v>83</v>
      </c>
    </row>
    <row r="376" spans="1:7" x14ac:dyDescent="0.3">
      <c r="A376" s="1" t="s">
        <v>80</v>
      </c>
      <c r="B376" s="1">
        <v>112</v>
      </c>
      <c r="C376" s="1">
        <v>9</v>
      </c>
      <c r="D376" s="1">
        <v>0</v>
      </c>
      <c r="E376">
        <f t="shared" si="15"/>
        <v>0</v>
      </c>
      <c r="F376">
        <f t="shared" si="16"/>
        <v>36</v>
      </c>
      <c r="G376">
        <f t="shared" si="17"/>
        <v>76</v>
      </c>
    </row>
    <row r="377" spans="1:7" x14ac:dyDescent="0.3">
      <c r="A377" s="1" t="s">
        <v>216</v>
      </c>
      <c r="B377" s="1">
        <v>102</v>
      </c>
      <c r="C377" s="1">
        <v>13</v>
      </c>
      <c r="D377" s="1">
        <v>1</v>
      </c>
      <c r="E377">
        <f t="shared" si="15"/>
        <v>6</v>
      </c>
      <c r="F377">
        <f t="shared" si="16"/>
        <v>52</v>
      </c>
      <c r="G377">
        <f t="shared" si="17"/>
        <v>44</v>
      </c>
    </row>
    <row r="378" spans="1:7" x14ac:dyDescent="0.3">
      <c r="A378" s="1" t="s">
        <v>221</v>
      </c>
      <c r="B378" s="1">
        <v>100</v>
      </c>
      <c r="C378" s="1">
        <v>9</v>
      </c>
      <c r="D378" s="1">
        <v>1</v>
      </c>
      <c r="E378">
        <f t="shared" si="15"/>
        <v>6</v>
      </c>
      <c r="F378">
        <f t="shared" si="16"/>
        <v>36</v>
      </c>
      <c r="G378">
        <f t="shared" si="17"/>
        <v>58</v>
      </c>
    </row>
    <row r="379" spans="1:7" x14ac:dyDescent="0.3">
      <c r="A379" s="1" t="s">
        <v>221</v>
      </c>
      <c r="B379" s="1">
        <v>118</v>
      </c>
      <c r="C379" s="1">
        <v>10</v>
      </c>
      <c r="D379" s="1">
        <v>5</v>
      </c>
      <c r="E379">
        <f t="shared" si="15"/>
        <v>30</v>
      </c>
      <c r="F379">
        <f t="shared" si="16"/>
        <v>40</v>
      </c>
      <c r="G379">
        <f t="shared" si="17"/>
        <v>48</v>
      </c>
    </row>
    <row r="380" spans="1:7" x14ac:dyDescent="0.3">
      <c r="A380" s="1" t="s">
        <v>264</v>
      </c>
      <c r="B380" s="1">
        <v>111</v>
      </c>
      <c r="C380" s="1">
        <v>5</v>
      </c>
      <c r="D380" s="1">
        <v>0</v>
      </c>
      <c r="E380">
        <f t="shared" si="15"/>
        <v>0</v>
      </c>
      <c r="F380">
        <f t="shared" si="16"/>
        <v>20</v>
      </c>
      <c r="G380">
        <f t="shared" si="17"/>
        <v>91</v>
      </c>
    </row>
    <row r="381" spans="1:7" x14ac:dyDescent="0.3">
      <c r="A381" s="1" t="s">
        <v>73</v>
      </c>
      <c r="B381" s="1">
        <v>104</v>
      </c>
      <c r="C381" s="1">
        <v>2</v>
      </c>
      <c r="D381" s="1">
        <v>3</v>
      </c>
      <c r="E381">
        <f t="shared" si="15"/>
        <v>18</v>
      </c>
      <c r="F381">
        <f t="shared" si="16"/>
        <v>8</v>
      </c>
      <c r="G381">
        <f t="shared" si="17"/>
        <v>78</v>
      </c>
    </row>
    <row r="382" spans="1:7" x14ac:dyDescent="0.3">
      <c r="A382" s="1" t="s">
        <v>128</v>
      </c>
      <c r="B382" s="1">
        <v>122</v>
      </c>
      <c r="C382" s="1">
        <v>13</v>
      </c>
      <c r="D382" s="1">
        <v>4</v>
      </c>
      <c r="E382">
        <f t="shared" si="15"/>
        <v>24</v>
      </c>
      <c r="F382">
        <f t="shared" si="16"/>
        <v>52</v>
      </c>
      <c r="G382">
        <f t="shared" si="17"/>
        <v>46</v>
      </c>
    </row>
    <row r="383" spans="1:7" x14ac:dyDescent="0.3">
      <c r="A383" s="1" t="s">
        <v>224</v>
      </c>
      <c r="B383" s="1">
        <v>110</v>
      </c>
      <c r="C383" s="1">
        <v>15</v>
      </c>
      <c r="D383" s="1">
        <v>3</v>
      </c>
      <c r="E383">
        <f t="shared" si="15"/>
        <v>18</v>
      </c>
      <c r="F383">
        <f t="shared" si="16"/>
        <v>60</v>
      </c>
      <c r="G383">
        <f t="shared" si="17"/>
        <v>32</v>
      </c>
    </row>
    <row r="384" spans="1:7" x14ac:dyDescent="0.3">
      <c r="A384" s="1" t="s">
        <v>92</v>
      </c>
      <c r="B384" s="1">
        <v>105</v>
      </c>
      <c r="C384" s="1">
        <v>12</v>
      </c>
      <c r="D384" s="1">
        <v>0</v>
      </c>
      <c r="E384">
        <f t="shared" si="15"/>
        <v>0</v>
      </c>
      <c r="F384">
        <f t="shared" si="16"/>
        <v>48</v>
      </c>
      <c r="G384">
        <f t="shared" si="17"/>
        <v>57</v>
      </c>
    </row>
    <row r="385" spans="1:7" x14ac:dyDescent="0.3">
      <c r="A385" s="1" t="s">
        <v>257</v>
      </c>
      <c r="B385" s="1">
        <v>109</v>
      </c>
      <c r="C385" s="1">
        <v>8</v>
      </c>
      <c r="D385" s="1">
        <v>0</v>
      </c>
      <c r="E385">
        <f t="shared" si="15"/>
        <v>0</v>
      </c>
      <c r="F385">
        <f t="shared" si="16"/>
        <v>32</v>
      </c>
      <c r="G385">
        <f t="shared" si="17"/>
        <v>77</v>
      </c>
    </row>
    <row r="386" spans="1:7" x14ac:dyDescent="0.3">
      <c r="A386" s="1" t="s">
        <v>95</v>
      </c>
      <c r="B386" s="1">
        <v>102</v>
      </c>
      <c r="C386" s="1">
        <v>11</v>
      </c>
      <c r="D386" s="1">
        <v>1</v>
      </c>
      <c r="E386">
        <f t="shared" si="15"/>
        <v>6</v>
      </c>
      <c r="F386">
        <f t="shared" si="16"/>
        <v>44</v>
      </c>
      <c r="G386">
        <f t="shared" si="17"/>
        <v>52</v>
      </c>
    </row>
    <row r="387" spans="1:7" x14ac:dyDescent="0.3">
      <c r="A387" s="1" t="s">
        <v>858</v>
      </c>
      <c r="B387" s="1">
        <v>116</v>
      </c>
      <c r="C387" s="1">
        <v>4</v>
      </c>
      <c r="D387" s="1">
        <v>4</v>
      </c>
      <c r="E387">
        <f t="shared" ref="E387:E450" si="18">D387*6</f>
        <v>24</v>
      </c>
      <c r="F387">
        <f t="shared" ref="F387:F450" si="19">C387*4</f>
        <v>16</v>
      </c>
      <c r="G387">
        <f t="shared" ref="G387:G450" si="20">B387-E387-F387</f>
        <v>76</v>
      </c>
    </row>
    <row r="388" spans="1:7" x14ac:dyDescent="0.3">
      <c r="A388" s="1" t="s">
        <v>60</v>
      </c>
      <c r="B388" s="1">
        <v>100</v>
      </c>
      <c r="C388" s="1">
        <v>5</v>
      </c>
      <c r="D388" s="1">
        <v>7</v>
      </c>
      <c r="E388">
        <f t="shared" si="18"/>
        <v>42</v>
      </c>
      <c r="F388">
        <f t="shared" si="19"/>
        <v>20</v>
      </c>
      <c r="G388">
        <f t="shared" si="20"/>
        <v>38</v>
      </c>
    </row>
    <row r="389" spans="1:7" x14ac:dyDescent="0.3">
      <c r="A389" s="1" t="s">
        <v>308</v>
      </c>
      <c r="B389" s="1">
        <v>119</v>
      </c>
      <c r="C389" s="1">
        <v>17</v>
      </c>
      <c r="D389" s="1">
        <v>2</v>
      </c>
      <c r="E389">
        <f t="shared" si="18"/>
        <v>12</v>
      </c>
      <c r="F389">
        <f t="shared" si="19"/>
        <v>68</v>
      </c>
      <c r="G389">
        <f t="shared" si="20"/>
        <v>39</v>
      </c>
    </row>
    <row r="390" spans="1:7" x14ac:dyDescent="0.3">
      <c r="A390" s="1" t="s">
        <v>61</v>
      </c>
      <c r="B390" s="1">
        <v>153</v>
      </c>
      <c r="C390" s="1">
        <v>17</v>
      </c>
      <c r="D390" s="1">
        <v>1</v>
      </c>
      <c r="E390">
        <f t="shared" si="18"/>
        <v>6</v>
      </c>
      <c r="F390">
        <f t="shared" si="19"/>
        <v>68</v>
      </c>
      <c r="G390">
        <f t="shared" si="20"/>
        <v>79</v>
      </c>
    </row>
    <row r="391" spans="1:7" x14ac:dyDescent="0.3">
      <c r="A391" s="1" t="s">
        <v>92</v>
      </c>
      <c r="B391" s="1">
        <v>116</v>
      </c>
      <c r="C391" s="1">
        <v>6</v>
      </c>
      <c r="D391" s="1">
        <v>2</v>
      </c>
      <c r="E391">
        <f t="shared" si="18"/>
        <v>12</v>
      </c>
      <c r="F391">
        <f t="shared" si="19"/>
        <v>24</v>
      </c>
      <c r="G391">
        <f t="shared" si="20"/>
        <v>80</v>
      </c>
    </row>
    <row r="392" spans="1:7" x14ac:dyDescent="0.3">
      <c r="A392" s="1" t="s">
        <v>80</v>
      </c>
      <c r="B392" s="1">
        <v>102</v>
      </c>
      <c r="C392" s="1">
        <v>8</v>
      </c>
      <c r="D392" s="1">
        <v>0</v>
      </c>
      <c r="E392">
        <f t="shared" si="18"/>
        <v>0</v>
      </c>
      <c r="F392">
        <f t="shared" si="19"/>
        <v>32</v>
      </c>
      <c r="G392">
        <f t="shared" si="20"/>
        <v>70</v>
      </c>
    </row>
    <row r="393" spans="1:7" x14ac:dyDescent="0.3">
      <c r="A393" s="1" t="s">
        <v>225</v>
      </c>
      <c r="B393" s="1">
        <v>145</v>
      </c>
      <c r="C393" s="1">
        <v>18</v>
      </c>
      <c r="D393" s="1">
        <v>1</v>
      </c>
      <c r="E393">
        <f t="shared" si="18"/>
        <v>6</v>
      </c>
      <c r="F393">
        <f t="shared" si="19"/>
        <v>72</v>
      </c>
      <c r="G393">
        <f t="shared" si="20"/>
        <v>67</v>
      </c>
    </row>
    <row r="394" spans="1:7" x14ac:dyDescent="0.3">
      <c r="A394" s="1" t="s">
        <v>218</v>
      </c>
      <c r="B394" s="1">
        <v>105</v>
      </c>
      <c r="C394" s="1">
        <v>8</v>
      </c>
      <c r="D394" s="1">
        <v>1</v>
      </c>
      <c r="E394">
        <f t="shared" si="18"/>
        <v>6</v>
      </c>
      <c r="F394">
        <f t="shared" si="19"/>
        <v>32</v>
      </c>
      <c r="G394">
        <f t="shared" si="20"/>
        <v>67</v>
      </c>
    </row>
    <row r="395" spans="1:7" x14ac:dyDescent="0.3">
      <c r="A395" s="1" t="s">
        <v>60</v>
      </c>
      <c r="B395" s="1">
        <v>143</v>
      </c>
      <c r="C395" s="1">
        <v>9</v>
      </c>
      <c r="D395" s="1">
        <v>5</v>
      </c>
      <c r="E395">
        <f t="shared" si="18"/>
        <v>30</v>
      </c>
      <c r="F395">
        <f t="shared" si="19"/>
        <v>36</v>
      </c>
      <c r="G395">
        <f t="shared" si="20"/>
        <v>77</v>
      </c>
    </row>
    <row r="396" spans="1:7" x14ac:dyDescent="0.3">
      <c r="A396" s="1" t="s">
        <v>74</v>
      </c>
      <c r="B396" s="1">
        <v>101</v>
      </c>
      <c r="C396" s="1">
        <v>9</v>
      </c>
      <c r="D396" s="1">
        <v>0</v>
      </c>
      <c r="E396">
        <f t="shared" si="18"/>
        <v>0</v>
      </c>
      <c r="F396">
        <f t="shared" si="19"/>
        <v>36</v>
      </c>
      <c r="G396">
        <f t="shared" si="20"/>
        <v>65</v>
      </c>
    </row>
    <row r="397" spans="1:7" x14ac:dyDescent="0.3">
      <c r="A397" s="1" t="s">
        <v>60</v>
      </c>
      <c r="B397" s="1">
        <v>134</v>
      </c>
      <c r="C397" s="1">
        <v>12</v>
      </c>
      <c r="D397" s="1">
        <v>3</v>
      </c>
      <c r="E397">
        <f t="shared" si="18"/>
        <v>18</v>
      </c>
      <c r="F397">
        <f t="shared" si="19"/>
        <v>48</v>
      </c>
      <c r="G397">
        <f t="shared" si="20"/>
        <v>68</v>
      </c>
    </row>
    <row r="398" spans="1:7" x14ac:dyDescent="0.3">
      <c r="A398" s="1" t="s">
        <v>60</v>
      </c>
      <c r="B398" s="1">
        <v>100</v>
      </c>
      <c r="C398" s="1">
        <v>13</v>
      </c>
      <c r="D398" s="1">
        <v>0</v>
      </c>
      <c r="E398">
        <f t="shared" si="18"/>
        <v>0</v>
      </c>
      <c r="F398">
        <f t="shared" si="19"/>
        <v>52</v>
      </c>
      <c r="G398">
        <f t="shared" si="20"/>
        <v>48</v>
      </c>
    </row>
    <row r="399" spans="1:7" x14ac:dyDescent="0.3">
      <c r="A399" s="1" t="s">
        <v>70</v>
      </c>
      <c r="B399" s="1">
        <v>102</v>
      </c>
      <c r="C399" s="1">
        <v>6</v>
      </c>
      <c r="D399" s="1">
        <v>2</v>
      </c>
      <c r="E399">
        <f t="shared" si="18"/>
        <v>12</v>
      </c>
      <c r="F399">
        <f t="shared" si="19"/>
        <v>24</v>
      </c>
      <c r="G399">
        <f t="shared" si="20"/>
        <v>66</v>
      </c>
    </row>
    <row r="400" spans="1:7" x14ac:dyDescent="0.3">
      <c r="A400" s="1" t="s">
        <v>60</v>
      </c>
      <c r="B400" s="1">
        <v>128</v>
      </c>
      <c r="C400" s="1">
        <v>8</v>
      </c>
      <c r="D400" s="1">
        <v>2</v>
      </c>
      <c r="E400">
        <f t="shared" si="18"/>
        <v>12</v>
      </c>
      <c r="F400">
        <f t="shared" si="19"/>
        <v>32</v>
      </c>
      <c r="G400">
        <f t="shared" si="20"/>
        <v>84</v>
      </c>
    </row>
    <row r="401" spans="1:7" x14ac:dyDescent="0.3">
      <c r="A401" s="1" t="s">
        <v>218</v>
      </c>
      <c r="B401" s="1">
        <v>109</v>
      </c>
      <c r="C401" s="1">
        <v>6</v>
      </c>
      <c r="D401" s="1">
        <v>2</v>
      </c>
      <c r="E401">
        <f t="shared" si="18"/>
        <v>12</v>
      </c>
      <c r="F401">
        <f t="shared" si="19"/>
        <v>24</v>
      </c>
      <c r="G401">
        <f t="shared" si="20"/>
        <v>73</v>
      </c>
    </row>
    <row r="402" spans="1:7" x14ac:dyDescent="0.3">
      <c r="A402" s="1" t="s">
        <v>62</v>
      </c>
      <c r="B402" s="1">
        <v>105</v>
      </c>
      <c r="C402" s="1">
        <v>10</v>
      </c>
      <c r="D402" s="1">
        <v>0</v>
      </c>
      <c r="E402">
        <f t="shared" si="18"/>
        <v>0</v>
      </c>
      <c r="F402">
        <f t="shared" si="19"/>
        <v>40</v>
      </c>
      <c r="G402">
        <f t="shared" si="20"/>
        <v>65</v>
      </c>
    </row>
    <row r="403" spans="1:7" x14ac:dyDescent="0.3">
      <c r="A403" s="1" t="s">
        <v>66</v>
      </c>
      <c r="B403" s="1">
        <v>132</v>
      </c>
      <c r="C403" s="1">
        <v>14</v>
      </c>
      <c r="D403" s="1">
        <v>0</v>
      </c>
      <c r="E403">
        <f t="shared" si="18"/>
        <v>0</v>
      </c>
      <c r="F403">
        <f t="shared" si="19"/>
        <v>56</v>
      </c>
      <c r="G403">
        <f t="shared" si="20"/>
        <v>76</v>
      </c>
    </row>
    <row r="404" spans="1:7" x14ac:dyDescent="0.3">
      <c r="A404" s="1" t="s">
        <v>289</v>
      </c>
      <c r="B404" s="1">
        <v>109</v>
      </c>
      <c r="C404" s="1">
        <v>7</v>
      </c>
      <c r="D404" s="1">
        <v>6</v>
      </c>
      <c r="E404">
        <f t="shared" si="18"/>
        <v>36</v>
      </c>
      <c r="F404">
        <f t="shared" si="19"/>
        <v>28</v>
      </c>
      <c r="G404">
        <f t="shared" si="20"/>
        <v>45</v>
      </c>
    </row>
    <row r="405" spans="1:7" x14ac:dyDescent="0.3">
      <c r="A405" s="1" t="s">
        <v>61</v>
      </c>
      <c r="B405" s="1">
        <v>101</v>
      </c>
      <c r="C405" s="1">
        <v>10</v>
      </c>
      <c r="D405" s="1">
        <v>1</v>
      </c>
      <c r="E405">
        <f t="shared" si="18"/>
        <v>6</v>
      </c>
      <c r="F405">
        <f t="shared" si="19"/>
        <v>40</v>
      </c>
      <c r="G405">
        <f t="shared" si="20"/>
        <v>55</v>
      </c>
    </row>
    <row r="406" spans="1:7" x14ac:dyDescent="0.3">
      <c r="A406" s="1" t="s">
        <v>60</v>
      </c>
      <c r="B406" s="1">
        <v>127</v>
      </c>
      <c r="C406" s="1">
        <v>13</v>
      </c>
      <c r="D406" s="1">
        <v>1</v>
      </c>
      <c r="E406">
        <f t="shared" si="18"/>
        <v>6</v>
      </c>
      <c r="F406">
        <f t="shared" si="19"/>
        <v>52</v>
      </c>
      <c r="G406">
        <f t="shared" si="20"/>
        <v>69</v>
      </c>
    </row>
    <row r="407" spans="1:7" x14ac:dyDescent="0.3">
      <c r="A407" s="1" t="s">
        <v>218</v>
      </c>
      <c r="B407" s="1">
        <v>107</v>
      </c>
      <c r="C407" s="1">
        <v>11</v>
      </c>
      <c r="D407" s="1">
        <v>1</v>
      </c>
      <c r="E407">
        <f t="shared" si="18"/>
        <v>6</v>
      </c>
      <c r="F407">
        <f t="shared" si="19"/>
        <v>44</v>
      </c>
      <c r="G407">
        <f t="shared" si="20"/>
        <v>57</v>
      </c>
    </row>
    <row r="408" spans="1:7" x14ac:dyDescent="0.3">
      <c r="A408" s="1" t="s">
        <v>194</v>
      </c>
      <c r="B408" s="1">
        <v>102</v>
      </c>
      <c r="C408" s="1">
        <v>4</v>
      </c>
      <c r="D408" s="1">
        <v>2</v>
      </c>
      <c r="E408">
        <f t="shared" si="18"/>
        <v>12</v>
      </c>
      <c r="F408">
        <f t="shared" si="19"/>
        <v>16</v>
      </c>
      <c r="G408">
        <f t="shared" si="20"/>
        <v>74</v>
      </c>
    </row>
    <row r="409" spans="1:7" x14ac:dyDescent="0.3">
      <c r="A409" s="1" t="s">
        <v>95</v>
      </c>
      <c r="B409" s="1">
        <v>100</v>
      </c>
      <c r="C409" s="1">
        <v>7</v>
      </c>
      <c r="D409" s="1">
        <v>1</v>
      </c>
      <c r="E409">
        <f t="shared" si="18"/>
        <v>6</v>
      </c>
      <c r="F409">
        <f t="shared" si="19"/>
        <v>28</v>
      </c>
      <c r="G409">
        <f t="shared" si="20"/>
        <v>66</v>
      </c>
    </row>
    <row r="410" spans="1:7" x14ac:dyDescent="0.3">
      <c r="A410" s="1" t="s">
        <v>60</v>
      </c>
      <c r="B410" s="1">
        <v>141</v>
      </c>
      <c r="C410" s="1">
        <v>13</v>
      </c>
      <c r="D410" s="1">
        <v>3</v>
      </c>
      <c r="E410">
        <f t="shared" si="18"/>
        <v>18</v>
      </c>
      <c r="F410">
        <f t="shared" si="19"/>
        <v>52</v>
      </c>
      <c r="G410">
        <f t="shared" si="20"/>
        <v>71</v>
      </c>
    </row>
    <row r="411" spans="1:7" x14ac:dyDescent="0.3">
      <c r="A411" s="1" t="s">
        <v>257</v>
      </c>
      <c r="B411" s="1">
        <v>113</v>
      </c>
      <c r="C411" s="1">
        <v>5</v>
      </c>
      <c r="D411" s="1">
        <v>5</v>
      </c>
      <c r="E411">
        <f t="shared" si="18"/>
        <v>30</v>
      </c>
      <c r="F411">
        <f t="shared" si="19"/>
        <v>20</v>
      </c>
      <c r="G411">
        <f t="shared" si="20"/>
        <v>63</v>
      </c>
    </row>
    <row r="412" spans="1:7" x14ac:dyDescent="0.3">
      <c r="A412" s="1" t="s">
        <v>401</v>
      </c>
      <c r="B412" s="1">
        <v>103</v>
      </c>
      <c r="C412" s="1">
        <v>11</v>
      </c>
      <c r="D412" s="1">
        <v>5</v>
      </c>
      <c r="E412">
        <f t="shared" si="18"/>
        <v>30</v>
      </c>
      <c r="F412">
        <f t="shared" si="19"/>
        <v>44</v>
      </c>
      <c r="G412">
        <f t="shared" si="20"/>
        <v>29</v>
      </c>
    </row>
    <row r="413" spans="1:7" x14ac:dyDescent="0.3">
      <c r="A413" s="1" t="s">
        <v>142</v>
      </c>
      <c r="B413" s="1">
        <v>103</v>
      </c>
      <c r="C413" s="1">
        <v>8</v>
      </c>
      <c r="D413" s="1">
        <v>0</v>
      </c>
      <c r="E413">
        <f t="shared" si="18"/>
        <v>0</v>
      </c>
      <c r="F413">
        <f t="shared" si="19"/>
        <v>32</v>
      </c>
      <c r="G413">
        <f t="shared" si="20"/>
        <v>71</v>
      </c>
    </row>
    <row r="414" spans="1:7" x14ac:dyDescent="0.3">
      <c r="A414" s="1" t="s">
        <v>60</v>
      </c>
      <c r="B414" s="1">
        <v>118</v>
      </c>
      <c r="C414" s="1">
        <v>14</v>
      </c>
      <c r="D414" s="1">
        <v>2</v>
      </c>
      <c r="E414">
        <f t="shared" si="18"/>
        <v>12</v>
      </c>
      <c r="F414">
        <f t="shared" si="19"/>
        <v>56</v>
      </c>
      <c r="G414">
        <f t="shared" si="20"/>
        <v>50</v>
      </c>
    </row>
    <row r="415" spans="1:7" x14ac:dyDescent="0.3">
      <c r="A415" s="1" t="s">
        <v>225</v>
      </c>
      <c r="B415" s="1">
        <v>124</v>
      </c>
      <c r="C415" s="1">
        <v>10</v>
      </c>
      <c r="D415" s="1">
        <v>0</v>
      </c>
      <c r="E415">
        <f t="shared" si="18"/>
        <v>0</v>
      </c>
      <c r="F415">
        <f t="shared" si="19"/>
        <v>40</v>
      </c>
      <c r="G415">
        <f t="shared" si="20"/>
        <v>84</v>
      </c>
    </row>
    <row r="416" spans="1:7" x14ac:dyDescent="0.3">
      <c r="A416" s="1" t="s">
        <v>81</v>
      </c>
      <c r="B416" s="1">
        <v>111</v>
      </c>
      <c r="C416" s="1">
        <v>12</v>
      </c>
      <c r="D416" s="1">
        <v>1</v>
      </c>
      <c r="E416">
        <f t="shared" si="18"/>
        <v>6</v>
      </c>
      <c r="F416">
        <f t="shared" si="19"/>
        <v>48</v>
      </c>
      <c r="G416">
        <f t="shared" si="20"/>
        <v>57</v>
      </c>
    </row>
    <row r="417" spans="1:7" x14ac:dyDescent="0.3">
      <c r="A417" s="1" t="s">
        <v>221</v>
      </c>
      <c r="B417" s="1">
        <v>103</v>
      </c>
      <c r="C417" s="1">
        <v>12</v>
      </c>
      <c r="D417" s="1">
        <v>0</v>
      </c>
      <c r="E417">
        <f t="shared" si="18"/>
        <v>0</v>
      </c>
      <c r="F417">
        <f t="shared" si="19"/>
        <v>48</v>
      </c>
      <c r="G417">
        <f t="shared" si="20"/>
        <v>55</v>
      </c>
    </row>
    <row r="418" spans="1:7" x14ac:dyDescent="0.3">
      <c r="A418" s="1" t="s">
        <v>249</v>
      </c>
      <c r="B418" s="1">
        <v>100</v>
      </c>
      <c r="C418" s="1">
        <v>14</v>
      </c>
      <c r="D418" s="1">
        <v>0</v>
      </c>
      <c r="E418">
        <f t="shared" si="18"/>
        <v>0</v>
      </c>
      <c r="F418">
        <f t="shared" si="19"/>
        <v>56</v>
      </c>
      <c r="G418">
        <f t="shared" si="20"/>
        <v>44</v>
      </c>
    </row>
    <row r="419" spans="1:7" x14ac:dyDescent="0.3">
      <c r="A419" s="1" t="s">
        <v>60</v>
      </c>
      <c r="B419" s="1">
        <v>124</v>
      </c>
      <c r="C419" s="1">
        <v>12</v>
      </c>
      <c r="D419" s="1">
        <v>6</v>
      </c>
      <c r="E419">
        <f t="shared" si="18"/>
        <v>36</v>
      </c>
      <c r="F419">
        <f t="shared" si="19"/>
        <v>48</v>
      </c>
      <c r="G419">
        <f t="shared" si="20"/>
        <v>40</v>
      </c>
    </row>
    <row r="420" spans="1:7" x14ac:dyDescent="0.3">
      <c r="A420" s="1" t="s">
        <v>197</v>
      </c>
      <c r="B420" s="1">
        <v>103</v>
      </c>
      <c r="C420" s="1">
        <v>13</v>
      </c>
      <c r="D420" s="1">
        <v>0</v>
      </c>
      <c r="E420">
        <f t="shared" si="18"/>
        <v>0</v>
      </c>
      <c r="F420">
        <f t="shared" si="19"/>
        <v>52</v>
      </c>
      <c r="G420">
        <f t="shared" si="20"/>
        <v>51</v>
      </c>
    </row>
    <row r="421" spans="1:7" x14ac:dyDescent="0.3">
      <c r="A421" s="1" t="s">
        <v>81</v>
      </c>
      <c r="B421" s="1">
        <v>132</v>
      </c>
      <c r="C421" s="1">
        <v>9</v>
      </c>
      <c r="D421" s="1">
        <v>4</v>
      </c>
      <c r="E421">
        <f t="shared" si="18"/>
        <v>24</v>
      </c>
      <c r="F421">
        <f t="shared" si="19"/>
        <v>36</v>
      </c>
      <c r="G421">
        <f t="shared" si="20"/>
        <v>72</v>
      </c>
    </row>
    <row r="422" spans="1:7" x14ac:dyDescent="0.3">
      <c r="A422" s="1" t="s">
        <v>230</v>
      </c>
      <c r="B422" s="1">
        <v>123</v>
      </c>
      <c r="C422" s="1">
        <v>10</v>
      </c>
      <c r="D422" s="1">
        <v>1</v>
      </c>
      <c r="E422">
        <f t="shared" si="18"/>
        <v>6</v>
      </c>
      <c r="F422">
        <f t="shared" si="19"/>
        <v>40</v>
      </c>
      <c r="G422">
        <f t="shared" si="20"/>
        <v>77</v>
      </c>
    </row>
    <row r="423" spans="1:7" x14ac:dyDescent="0.3">
      <c r="A423" s="1" t="s">
        <v>221</v>
      </c>
      <c r="B423" s="1">
        <v>131</v>
      </c>
      <c r="C423" s="1">
        <v>10</v>
      </c>
      <c r="D423" s="1">
        <v>2</v>
      </c>
      <c r="E423">
        <f t="shared" si="18"/>
        <v>12</v>
      </c>
      <c r="F423">
        <f t="shared" si="19"/>
        <v>40</v>
      </c>
      <c r="G423">
        <f t="shared" si="20"/>
        <v>79</v>
      </c>
    </row>
    <row r="424" spans="1:7" x14ac:dyDescent="0.3">
      <c r="A424" s="1" t="s">
        <v>122</v>
      </c>
      <c r="B424" s="1">
        <v>108</v>
      </c>
      <c r="C424" s="1">
        <v>5</v>
      </c>
      <c r="D424" s="1">
        <v>1</v>
      </c>
      <c r="E424">
        <f t="shared" si="18"/>
        <v>6</v>
      </c>
      <c r="F424">
        <f t="shared" si="19"/>
        <v>20</v>
      </c>
      <c r="G424">
        <f t="shared" si="20"/>
        <v>82</v>
      </c>
    </row>
    <row r="425" spans="1:7" x14ac:dyDescent="0.3">
      <c r="A425" s="1" t="s">
        <v>328</v>
      </c>
      <c r="B425" s="1">
        <v>115</v>
      </c>
      <c r="C425" s="1">
        <v>7</v>
      </c>
      <c r="D425" s="1">
        <v>7</v>
      </c>
      <c r="E425">
        <f t="shared" si="18"/>
        <v>42</v>
      </c>
      <c r="F425">
        <f t="shared" si="19"/>
        <v>28</v>
      </c>
      <c r="G425">
        <f t="shared" si="20"/>
        <v>45</v>
      </c>
    </row>
    <row r="426" spans="1:7" x14ac:dyDescent="0.3">
      <c r="A426" s="1" t="s">
        <v>122</v>
      </c>
      <c r="B426" s="1">
        <v>126</v>
      </c>
      <c r="C426" s="1">
        <v>5</v>
      </c>
      <c r="D426" s="1">
        <v>4</v>
      </c>
      <c r="E426">
        <f t="shared" si="18"/>
        <v>24</v>
      </c>
      <c r="F426">
        <f t="shared" si="19"/>
        <v>20</v>
      </c>
      <c r="G426">
        <f t="shared" si="20"/>
        <v>82</v>
      </c>
    </row>
    <row r="427" spans="1:7" x14ac:dyDescent="0.3">
      <c r="A427" s="1" t="s">
        <v>244</v>
      </c>
      <c r="B427" s="1">
        <v>120</v>
      </c>
      <c r="C427" s="1">
        <v>9</v>
      </c>
      <c r="D427" s="1">
        <v>0</v>
      </c>
      <c r="E427">
        <f t="shared" si="18"/>
        <v>0</v>
      </c>
      <c r="F427">
        <f t="shared" si="19"/>
        <v>36</v>
      </c>
      <c r="G427">
        <f t="shared" si="20"/>
        <v>84</v>
      </c>
    </row>
    <row r="428" spans="1:7" x14ac:dyDescent="0.3">
      <c r="A428" s="1" t="s">
        <v>64</v>
      </c>
      <c r="B428" s="1">
        <v>150</v>
      </c>
      <c r="C428" s="1">
        <v>20</v>
      </c>
      <c r="D428" s="1">
        <v>0</v>
      </c>
      <c r="E428">
        <f t="shared" si="18"/>
        <v>0</v>
      </c>
      <c r="F428">
        <f t="shared" si="19"/>
        <v>80</v>
      </c>
      <c r="G428">
        <f t="shared" si="20"/>
        <v>70</v>
      </c>
    </row>
    <row r="429" spans="1:7" x14ac:dyDescent="0.3">
      <c r="A429" s="1" t="s">
        <v>88</v>
      </c>
      <c r="B429" s="1">
        <v>108</v>
      </c>
      <c r="C429" s="1">
        <v>8</v>
      </c>
      <c r="D429" s="1">
        <v>3</v>
      </c>
      <c r="E429">
        <f t="shared" si="18"/>
        <v>18</v>
      </c>
      <c r="F429">
        <f t="shared" si="19"/>
        <v>32</v>
      </c>
      <c r="G429">
        <f t="shared" si="20"/>
        <v>58</v>
      </c>
    </row>
    <row r="430" spans="1:7" x14ac:dyDescent="0.3">
      <c r="A430" s="1" t="s">
        <v>122</v>
      </c>
      <c r="B430" s="1">
        <v>109</v>
      </c>
      <c r="C430" s="1">
        <v>6</v>
      </c>
      <c r="D430" s="1">
        <v>2</v>
      </c>
      <c r="E430">
        <f t="shared" si="18"/>
        <v>12</v>
      </c>
      <c r="F430">
        <f t="shared" si="19"/>
        <v>24</v>
      </c>
      <c r="G430">
        <f t="shared" si="20"/>
        <v>73</v>
      </c>
    </row>
    <row r="431" spans="1:7" x14ac:dyDescent="0.3">
      <c r="A431" s="1" t="s">
        <v>68</v>
      </c>
      <c r="B431" s="1">
        <v>125</v>
      </c>
      <c r="C431" s="1">
        <v>9</v>
      </c>
      <c r="D431" s="1">
        <v>0</v>
      </c>
      <c r="E431">
        <f t="shared" si="18"/>
        <v>0</v>
      </c>
      <c r="F431">
        <f t="shared" si="19"/>
        <v>36</v>
      </c>
      <c r="G431">
        <f t="shared" si="20"/>
        <v>89</v>
      </c>
    </row>
    <row r="432" spans="1:7" x14ac:dyDescent="0.3">
      <c r="A432" s="1" t="s">
        <v>221</v>
      </c>
      <c r="B432" s="1">
        <v>154</v>
      </c>
      <c r="C432" s="1">
        <v>14</v>
      </c>
      <c r="D432" s="1">
        <v>4</v>
      </c>
      <c r="E432">
        <f t="shared" si="18"/>
        <v>24</v>
      </c>
      <c r="F432">
        <f t="shared" si="19"/>
        <v>56</v>
      </c>
      <c r="G432">
        <f t="shared" si="20"/>
        <v>74</v>
      </c>
    </row>
    <row r="433" spans="1:7" x14ac:dyDescent="0.3">
      <c r="A433" s="1" t="s">
        <v>257</v>
      </c>
      <c r="B433" s="1">
        <v>100</v>
      </c>
      <c r="C433" s="1">
        <v>10</v>
      </c>
      <c r="D433" s="1">
        <v>1</v>
      </c>
      <c r="E433">
        <f t="shared" si="18"/>
        <v>6</v>
      </c>
      <c r="F433">
        <f t="shared" si="19"/>
        <v>40</v>
      </c>
      <c r="G433">
        <f t="shared" si="20"/>
        <v>54</v>
      </c>
    </row>
    <row r="434" spans="1:7" x14ac:dyDescent="0.3">
      <c r="A434" s="1" t="s">
        <v>129</v>
      </c>
      <c r="B434" s="1">
        <v>103</v>
      </c>
      <c r="C434" s="1">
        <v>8</v>
      </c>
      <c r="D434" s="1">
        <v>1</v>
      </c>
      <c r="E434">
        <f t="shared" si="18"/>
        <v>6</v>
      </c>
      <c r="F434">
        <f t="shared" si="19"/>
        <v>32</v>
      </c>
      <c r="G434">
        <f t="shared" si="20"/>
        <v>65</v>
      </c>
    </row>
    <row r="435" spans="1:7" x14ac:dyDescent="0.3">
      <c r="A435" s="1" t="s">
        <v>73</v>
      </c>
      <c r="B435" s="1">
        <v>100</v>
      </c>
      <c r="C435" s="1">
        <v>12</v>
      </c>
      <c r="D435" s="1">
        <v>2</v>
      </c>
      <c r="E435">
        <f t="shared" si="18"/>
        <v>12</v>
      </c>
      <c r="F435">
        <f t="shared" si="19"/>
        <v>48</v>
      </c>
      <c r="G435">
        <f t="shared" si="20"/>
        <v>40</v>
      </c>
    </row>
    <row r="436" spans="1:7" x14ac:dyDescent="0.3">
      <c r="A436" s="1" t="s">
        <v>356</v>
      </c>
      <c r="B436" s="1">
        <v>106</v>
      </c>
      <c r="C436" s="1">
        <v>13</v>
      </c>
      <c r="D436" s="1">
        <v>0</v>
      </c>
      <c r="E436">
        <f t="shared" si="18"/>
        <v>0</v>
      </c>
      <c r="F436">
        <f t="shared" si="19"/>
        <v>52</v>
      </c>
      <c r="G436">
        <f t="shared" si="20"/>
        <v>54</v>
      </c>
    </row>
    <row r="437" spans="1:7" x14ac:dyDescent="0.3">
      <c r="A437" s="1" t="s">
        <v>218</v>
      </c>
      <c r="B437" s="1">
        <v>130</v>
      </c>
      <c r="C437" s="1">
        <v>5</v>
      </c>
      <c r="D437" s="1">
        <v>2</v>
      </c>
      <c r="E437">
        <f t="shared" si="18"/>
        <v>12</v>
      </c>
      <c r="F437">
        <f t="shared" si="19"/>
        <v>20</v>
      </c>
      <c r="G437">
        <f t="shared" si="20"/>
        <v>98</v>
      </c>
    </row>
    <row r="438" spans="1:7" x14ac:dyDescent="0.3">
      <c r="A438" s="1" t="s">
        <v>230</v>
      </c>
      <c r="B438" s="1">
        <v>116</v>
      </c>
      <c r="C438" s="1">
        <v>12</v>
      </c>
      <c r="D438" s="1">
        <v>0</v>
      </c>
      <c r="E438">
        <f t="shared" si="18"/>
        <v>0</v>
      </c>
      <c r="F438">
        <f t="shared" si="19"/>
        <v>48</v>
      </c>
      <c r="G438">
        <f t="shared" si="20"/>
        <v>68</v>
      </c>
    </row>
    <row r="439" spans="1:7" x14ac:dyDescent="0.3">
      <c r="A439" s="1" t="s">
        <v>197</v>
      </c>
      <c r="B439" s="1">
        <v>101</v>
      </c>
      <c r="C439" s="1">
        <v>13</v>
      </c>
      <c r="D439" s="1">
        <v>0</v>
      </c>
      <c r="E439">
        <f t="shared" si="18"/>
        <v>0</v>
      </c>
      <c r="F439">
        <f t="shared" si="19"/>
        <v>52</v>
      </c>
      <c r="G439">
        <f t="shared" si="20"/>
        <v>49</v>
      </c>
    </row>
    <row r="440" spans="1:7" x14ac:dyDescent="0.3">
      <c r="A440" s="1" t="s">
        <v>176</v>
      </c>
      <c r="B440" s="1">
        <v>120</v>
      </c>
      <c r="C440" s="1">
        <v>8</v>
      </c>
      <c r="D440" s="1">
        <v>6</v>
      </c>
      <c r="E440">
        <f t="shared" si="18"/>
        <v>36</v>
      </c>
      <c r="F440">
        <f t="shared" si="19"/>
        <v>32</v>
      </c>
      <c r="G440">
        <f t="shared" si="20"/>
        <v>52</v>
      </c>
    </row>
    <row r="441" spans="1:7" x14ac:dyDescent="0.3">
      <c r="A441" s="1" t="s">
        <v>412</v>
      </c>
      <c r="B441" s="1">
        <v>101</v>
      </c>
      <c r="C441" s="1">
        <v>9</v>
      </c>
      <c r="D441" s="1">
        <v>2</v>
      </c>
      <c r="E441">
        <f t="shared" si="18"/>
        <v>12</v>
      </c>
      <c r="F441">
        <f t="shared" si="19"/>
        <v>36</v>
      </c>
      <c r="G441">
        <f t="shared" si="20"/>
        <v>53</v>
      </c>
    </row>
    <row r="442" spans="1:7" x14ac:dyDescent="0.3">
      <c r="A442" s="1" t="s">
        <v>80</v>
      </c>
      <c r="B442" s="1">
        <v>140</v>
      </c>
      <c r="C442" s="1">
        <v>12</v>
      </c>
      <c r="D442" s="1">
        <v>6</v>
      </c>
      <c r="E442">
        <f t="shared" si="18"/>
        <v>36</v>
      </c>
      <c r="F442">
        <f t="shared" si="19"/>
        <v>48</v>
      </c>
      <c r="G442">
        <f t="shared" si="20"/>
        <v>56</v>
      </c>
    </row>
    <row r="443" spans="1:7" x14ac:dyDescent="0.3">
      <c r="A443" s="1" t="s">
        <v>244</v>
      </c>
      <c r="B443" s="1">
        <v>101</v>
      </c>
      <c r="C443" s="1">
        <v>5</v>
      </c>
      <c r="D443" s="1">
        <v>0</v>
      </c>
      <c r="E443">
        <f t="shared" si="18"/>
        <v>0</v>
      </c>
      <c r="F443">
        <f t="shared" si="19"/>
        <v>20</v>
      </c>
      <c r="G443">
        <f t="shared" si="20"/>
        <v>81</v>
      </c>
    </row>
    <row r="444" spans="1:7" x14ac:dyDescent="0.3">
      <c r="A444" s="1" t="s">
        <v>257</v>
      </c>
      <c r="B444" s="1">
        <v>100</v>
      </c>
      <c r="C444" s="1">
        <v>8</v>
      </c>
      <c r="D444" s="1">
        <v>1</v>
      </c>
      <c r="E444">
        <f t="shared" si="18"/>
        <v>6</v>
      </c>
      <c r="F444">
        <f t="shared" si="19"/>
        <v>32</v>
      </c>
      <c r="G444">
        <f t="shared" si="20"/>
        <v>62</v>
      </c>
    </row>
    <row r="445" spans="1:7" x14ac:dyDescent="0.3">
      <c r="A445" s="1" t="s">
        <v>92</v>
      </c>
      <c r="B445" s="1">
        <v>103</v>
      </c>
      <c r="C445" s="1">
        <v>6</v>
      </c>
      <c r="D445" s="1">
        <v>3</v>
      </c>
      <c r="E445">
        <f t="shared" si="18"/>
        <v>18</v>
      </c>
      <c r="F445">
        <f t="shared" si="19"/>
        <v>24</v>
      </c>
      <c r="G445">
        <f t="shared" si="20"/>
        <v>61</v>
      </c>
    </row>
    <row r="446" spans="1:7" x14ac:dyDescent="0.3">
      <c r="A446" s="1" t="s">
        <v>81</v>
      </c>
      <c r="B446" s="1">
        <v>137</v>
      </c>
      <c r="C446" s="1">
        <v>12</v>
      </c>
      <c r="D446" s="1">
        <v>1</v>
      </c>
      <c r="E446">
        <f t="shared" si="18"/>
        <v>6</v>
      </c>
      <c r="F446">
        <f t="shared" si="19"/>
        <v>48</v>
      </c>
      <c r="G446">
        <f t="shared" si="20"/>
        <v>83</v>
      </c>
    </row>
    <row r="447" spans="1:7" x14ac:dyDescent="0.3">
      <c r="A447" s="1" t="s">
        <v>858</v>
      </c>
      <c r="B447" s="1">
        <v>107</v>
      </c>
      <c r="C447" s="1">
        <v>6</v>
      </c>
      <c r="D447" s="1">
        <v>3</v>
      </c>
      <c r="E447">
        <f t="shared" si="18"/>
        <v>18</v>
      </c>
      <c r="F447">
        <f t="shared" si="19"/>
        <v>24</v>
      </c>
      <c r="G447">
        <f t="shared" si="20"/>
        <v>65</v>
      </c>
    </row>
    <row r="448" spans="1:7" x14ac:dyDescent="0.3">
      <c r="A448" s="1" t="s">
        <v>142</v>
      </c>
      <c r="B448" s="1">
        <v>110</v>
      </c>
      <c r="C448" s="1">
        <v>10</v>
      </c>
      <c r="D448" s="1">
        <v>1</v>
      </c>
      <c r="E448">
        <f t="shared" si="18"/>
        <v>6</v>
      </c>
      <c r="F448">
        <f t="shared" si="19"/>
        <v>40</v>
      </c>
      <c r="G448">
        <f t="shared" si="20"/>
        <v>64</v>
      </c>
    </row>
    <row r="449" spans="1:7" x14ac:dyDescent="0.3">
      <c r="A449" s="1" t="s">
        <v>60</v>
      </c>
      <c r="B449" s="1">
        <v>140</v>
      </c>
      <c r="C449" s="1">
        <v>16</v>
      </c>
      <c r="D449" s="1">
        <v>3</v>
      </c>
      <c r="E449">
        <f t="shared" si="18"/>
        <v>18</v>
      </c>
      <c r="F449">
        <f t="shared" si="19"/>
        <v>64</v>
      </c>
      <c r="G449">
        <f t="shared" si="20"/>
        <v>58</v>
      </c>
    </row>
    <row r="450" spans="1:7" x14ac:dyDescent="0.3">
      <c r="A450" s="1" t="s">
        <v>230</v>
      </c>
      <c r="B450" s="1">
        <v>104</v>
      </c>
      <c r="C450" s="1">
        <v>10</v>
      </c>
      <c r="D450" s="1">
        <v>0</v>
      </c>
      <c r="E450">
        <f t="shared" si="18"/>
        <v>0</v>
      </c>
      <c r="F450">
        <f t="shared" si="19"/>
        <v>40</v>
      </c>
      <c r="G450">
        <f t="shared" si="20"/>
        <v>64</v>
      </c>
    </row>
    <row r="451" spans="1:7" x14ac:dyDescent="0.3">
      <c r="A451" s="1" t="s">
        <v>218</v>
      </c>
      <c r="B451" s="1">
        <v>183</v>
      </c>
      <c r="C451" s="1">
        <v>17</v>
      </c>
      <c r="D451" s="1">
        <v>7</v>
      </c>
      <c r="E451">
        <f t="shared" ref="E451:E514" si="21">D451*6</f>
        <v>42</v>
      </c>
      <c r="F451">
        <f t="shared" ref="F451:F514" si="22">C451*4</f>
        <v>68</v>
      </c>
      <c r="G451">
        <f t="shared" ref="G451:G514" si="23">B451-E451-F451</f>
        <v>73</v>
      </c>
    </row>
    <row r="452" spans="1:7" x14ac:dyDescent="0.3">
      <c r="A452" s="1" t="s">
        <v>230</v>
      </c>
      <c r="B452" s="1">
        <v>145</v>
      </c>
      <c r="C452" s="1">
        <v>17</v>
      </c>
      <c r="D452" s="1">
        <v>1</v>
      </c>
      <c r="E452">
        <f t="shared" si="21"/>
        <v>6</v>
      </c>
      <c r="F452">
        <f t="shared" si="22"/>
        <v>68</v>
      </c>
      <c r="G452">
        <f t="shared" si="23"/>
        <v>71</v>
      </c>
    </row>
    <row r="453" spans="1:7" x14ac:dyDescent="0.3">
      <c r="A453" s="1" t="s">
        <v>92</v>
      </c>
      <c r="B453" s="1">
        <v>100</v>
      </c>
      <c r="C453" s="1">
        <v>7</v>
      </c>
      <c r="D453" s="1">
        <v>2</v>
      </c>
      <c r="E453">
        <f t="shared" si="21"/>
        <v>12</v>
      </c>
      <c r="F453">
        <f t="shared" si="22"/>
        <v>28</v>
      </c>
      <c r="G453">
        <f t="shared" si="23"/>
        <v>60</v>
      </c>
    </row>
    <row r="454" spans="1:7" x14ac:dyDescent="0.3">
      <c r="A454" s="1" t="s">
        <v>197</v>
      </c>
      <c r="B454" s="1">
        <v>132</v>
      </c>
      <c r="C454" s="1">
        <v>14</v>
      </c>
      <c r="D454" s="1">
        <v>2</v>
      </c>
      <c r="E454">
        <f t="shared" si="21"/>
        <v>12</v>
      </c>
      <c r="F454">
        <f t="shared" si="22"/>
        <v>56</v>
      </c>
      <c r="G454">
        <f t="shared" si="23"/>
        <v>64</v>
      </c>
    </row>
    <row r="455" spans="1:7" x14ac:dyDescent="0.3">
      <c r="A455" s="1" t="s">
        <v>67</v>
      </c>
      <c r="B455" s="1">
        <v>104</v>
      </c>
      <c r="C455" s="1">
        <v>13</v>
      </c>
      <c r="D455" s="1">
        <v>0</v>
      </c>
      <c r="E455">
        <f t="shared" si="21"/>
        <v>0</v>
      </c>
      <c r="F455">
        <f t="shared" si="22"/>
        <v>52</v>
      </c>
      <c r="G455">
        <f t="shared" si="23"/>
        <v>52</v>
      </c>
    </row>
    <row r="456" spans="1:7" x14ac:dyDescent="0.3">
      <c r="A456" s="1" t="s">
        <v>63</v>
      </c>
      <c r="B456" s="1">
        <v>103</v>
      </c>
      <c r="C456" s="1">
        <v>11</v>
      </c>
      <c r="D456" s="1">
        <v>0</v>
      </c>
      <c r="E456">
        <f t="shared" si="21"/>
        <v>0</v>
      </c>
      <c r="F456">
        <f t="shared" si="22"/>
        <v>44</v>
      </c>
      <c r="G456">
        <f t="shared" si="23"/>
        <v>59</v>
      </c>
    </row>
    <row r="457" spans="1:7" x14ac:dyDescent="0.3">
      <c r="A457" s="1" t="s">
        <v>69</v>
      </c>
      <c r="B457" s="1">
        <v>120</v>
      </c>
      <c r="C457" s="1">
        <v>10</v>
      </c>
      <c r="D457" s="1">
        <v>2</v>
      </c>
      <c r="E457">
        <f t="shared" si="21"/>
        <v>12</v>
      </c>
      <c r="F457">
        <f t="shared" si="22"/>
        <v>40</v>
      </c>
      <c r="G457">
        <f t="shared" si="23"/>
        <v>68</v>
      </c>
    </row>
    <row r="458" spans="1:7" x14ac:dyDescent="0.3">
      <c r="A458" s="1" t="s">
        <v>68</v>
      </c>
      <c r="B458" s="1">
        <v>101</v>
      </c>
      <c r="C458" s="1">
        <v>10</v>
      </c>
      <c r="D458" s="1">
        <v>1</v>
      </c>
      <c r="E458">
        <f t="shared" si="21"/>
        <v>6</v>
      </c>
      <c r="F458">
        <f t="shared" si="22"/>
        <v>40</v>
      </c>
      <c r="G458">
        <f t="shared" si="23"/>
        <v>55</v>
      </c>
    </row>
    <row r="459" spans="1:7" x14ac:dyDescent="0.3">
      <c r="A459" s="1" t="s">
        <v>63</v>
      </c>
      <c r="B459" s="1">
        <v>113</v>
      </c>
      <c r="C459" s="1">
        <v>9</v>
      </c>
      <c r="D459" s="1">
        <v>0</v>
      </c>
      <c r="E459">
        <f t="shared" si="21"/>
        <v>0</v>
      </c>
      <c r="F459">
        <f t="shared" si="22"/>
        <v>36</v>
      </c>
      <c r="G459">
        <f t="shared" si="23"/>
        <v>77</v>
      </c>
    </row>
    <row r="460" spans="1:7" x14ac:dyDescent="0.3">
      <c r="A460" s="1" t="s">
        <v>60</v>
      </c>
      <c r="B460" s="1">
        <v>120</v>
      </c>
      <c r="C460" s="1">
        <v>11</v>
      </c>
      <c r="D460" s="1">
        <v>2</v>
      </c>
      <c r="E460">
        <f t="shared" si="21"/>
        <v>12</v>
      </c>
      <c r="F460">
        <f t="shared" si="22"/>
        <v>44</v>
      </c>
      <c r="G460">
        <f t="shared" si="23"/>
        <v>64</v>
      </c>
    </row>
    <row r="461" spans="1:7" x14ac:dyDescent="0.3">
      <c r="A461" s="1" t="s">
        <v>173</v>
      </c>
      <c r="B461" s="1">
        <v>124</v>
      </c>
      <c r="C461" s="1">
        <v>9</v>
      </c>
      <c r="D461" s="1">
        <v>8</v>
      </c>
      <c r="E461">
        <f t="shared" si="21"/>
        <v>48</v>
      </c>
      <c r="F461">
        <f t="shared" si="22"/>
        <v>36</v>
      </c>
      <c r="G461">
        <f t="shared" si="23"/>
        <v>40</v>
      </c>
    </row>
    <row r="462" spans="1:7" x14ac:dyDescent="0.3">
      <c r="A462" s="1" t="s">
        <v>230</v>
      </c>
      <c r="B462" s="1">
        <v>103</v>
      </c>
      <c r="C462" s="1">
        <v>8</v>
      </c>
      <c r="D462" s="1">
        <v>2</v>
      </c>
      <c r="E462">
        <f t="shared" si="21"/>
        <v>12</v>
      </c>
      <c r="F462">
        <f t="shared" si="22"/>
        <v>32</v>
      </c>
      <c r="G462">
        <f t="shared" si="23"/>
        <v>59</v>
      </c>
    </row>
    <row r="463" spans="1:7" x14ac:dyDescent="0.3">
      <c r="A463" s="1" t="s">
        <v>249</v>
      </c>
      <c r="B463" s="1">
        <v>104</v>
      </c>
      <c r="C463" s="1">
        <v>13</v>
      </c>
      <c r="D463" s="1">
        <v>0</v>
      </c>
      <c r="E463">
        <f t="shared" si="21"/>
        <v>0</v>
      </c>
      <c r="F463">
        <f t="shared" si="22"/>
        <v>52</v>
      </c>
      <c r="G463">
        <f t="shared" si="23"/>
        <v>52</v>
      </c>
    </row>
    <row r="464" spans="1:7" x14ac:dyDescent="0.3">
      <c r="A464" s="1" t="s">
        <v>129</v>
      </c>
      <c r="B464" s="1">
        <v>101</v>
      </c>
      <c r="C464" s="1">
        <v>11</v>
      </c>
      <c r="D464" s="1">
        <v>4</v>
      </c>
      <c r="E464">
        <f t="shared" si="21"/>
        <v>24</v>
      </c>
      <c r="F464">
        <f t="shared" si="22"/>
        <v>44</v>
      </c>
      <c r="G464">
        <f t="shared" si="23"/>
        <v>33</v>
      </c>
    </row>
    <row r="465" spans="1:7" x14ac:dyDescent="0.3">
      <c r="A465" s="1" t="s">
        <v>218</v>
      </c>
      <c r="B465" s="1">
        <v>139</v>
      </c>
      <c r="C465" s="1">
        <v>11</v>
      </c>
      <c r="D465" s="1">
        <v>5</v>
      </c>
      <c r="E465">
        <f t="shared" si="21"/>
        <v>30</v>
      </c>
      <c r="F465">
        <f t="shared" si="22"/>
        <v>44</v>
      </c>
      <c r="G465">
        <f t="shared" si="23"/>
        <v>65</v>
      </c>
    </row>
    <row r="466" spans="1:7" x14ac:dyDescent="0.3">
      <c r="A466" s="1" t="s">
        <v>224</v>
      </c>
      <c r="B466" s="1">
        <v>117</v>
      </c>
      <c r="C466" s="1">
        <v>18</v>
      </c>
      <c r="D466" s="1">
        <v>4</v>
      </c>
      <c r="E466">
        <f t="shared" si="21"/>
        <v>24</v>
      </c>
      <c r="F466">
        <f t="shared" si="22"/>
        <v>72</v>
      </c>
      <c r="G466">
        <f t="shared" si="23"/>
        <v>21</v>
      </c>
    </row>
    <row r="467" spans="1:7" x14ac:dyDescent="0.3">
      <c r="A467" s="1" t="s">
        <v>197</v>
      </c>
      <c r="B467" s="1">
        <v>110</v>
      </c>
      <c r="C467" s="1">
        <v>13</v>
      </c>
      <c r="D467" s="1">
        <v>2</v>
      </c>
      <c r="E467">
        <f t="shared" si="21"/>
        <v>12</v>
      </c>
      <c r="F467">
        <f t="shared" si="22"/>
        <v>52</v>
      </c>
      <c r="G467">
        <f t="shared" si="23"/>
        <v>46</v>
      </c>
    </row>
    <row r="468" spans="1:7" x14ac:dyDescent="0.3">
      <c r="A468" s="1" t="s">
        <v>67</v>
      </c>
      <c r="B468" s="1">
        <v>106</v>
      </c>
      <c r="C468" s="1">
        <v>11</v>
      </c>
      <c r="D468" s="1">
        <v>2</v>
      </c>
      <c r="E468">
        <f t="shared" si="21"/>
        <v>12</v>
      </c>
      <c r="F468">
        <f t="shared" si="22"/>
        <v>44</v>
      </c>
      <c r="G468">
        <f t="shared" si="23"/>
        <v>50</v>
      </c>
    </row>
    <row r="469" spans="1:7" x14ac:dyDescent="0.3">
      <c r="A469" s="1" t="s">
        <v>73</v>
      </c>
      <c r="B469" s="1">
        <v>120</v>
      </c>
      <c r="C469" s="1">
        <v>12</v>
      </c>
      <c r="D469" s="1">
        <v>2</v>
      </c>
      <c r="E469">
        <f t="shared" si="21"/>
        <v>12</v>
      </c>
      <c r="F469">
        <f t="shared" si="22"/>
        <v>48</v>
      </c>
      <c r="G469">
        <f t="shared" si="23"/>
        <v>60</v>
      </c>
    </row>
    <row r="470" spans="1:7" x14ac:dyDescent="0.3">
      <c r="A470" s="1" t="s">
        <v>60</v>
      </c>
      <c r="B470" s="1">
        <v>186</v>
      </c>
      <c r="C470" s="1">
        <v>20</v>
      </c>
      <c r="D470" s="1">
        <v>3</v>
      </c>
      <c r="E470">
        <f t="shared" si="21"/>
        <v>18</v>
      </c>
      <c r="F470">
        <f t="shared" si="22"/>
        <v>80</v>
      </c>
      <c r="G470">
        <f t="shared" si="23"/>
        <v>88</v>
      </c>
    </row>
    <row r="471" spans="1:7" x14ac:dyDescent="0.3">
      <c r="A471" s="1" t="s">
        <v>230</v>
      </c>
      <c r="B471" s="1">
        <v>153</v>
      </c>
      <c r="C471" s="1">
        <v>15</v>
      </c>
      <c r="D471" s="1">
        <v>2</v>
      </c>
      <c r="E471">
        <f t="shared" si="21"/>
        <v>12</v>
      </c>
      <c r="F471">
        <f t="shared" si="22"/>
        <v>60</v>
      </c>
      <c r="G471">
        <f t="shared" si="23"/>
        <v>81</v>
      </c>
    </row>
    <row r="472" spans="1:7" x14ac:dyDescent="0.3">
      <c r="A472" s="1" t="s">
        <v>218</v>
      </c>
      <c r="B472" s="1">
        <v>153</v>
      </c>
      <c r="C472" s="1">
        <v>18</v>
      </c>
      <c r="D472" s="1">
        <v>3</v>
      </c>
      <c r="E472">
        <f t="shared" si="21"/>
        <v>18</v>
      </c>
      <c r="F472">
        <f t="shared" si="22"/>
        <v>72</v>
      </c>
      <c r="G472">
        <f t="shared" si="23"/>
        <v>63</v>
      </c>
    </row>
    <row r="473" spans="1:7" x14ac:dyDescent="0.3">
      <c r="A473" s="1" t="s">
        <v>118</v>
      </c>
      <c r="B473" s="1">
        <v>103</v>
      </c>
      <c r="C473" s="1">
        <v>7</v>
      </c>
      <c r="D473" s="1">
        <v>3</v>
      </c>
      <c r="E473">
        <f t="shared" si="21"/>
        <v>18</v>
      </c>
      <c r="F473">
        <f t="shared" si="22"/>
        <v>28</v>
      </c>
      <c r="G473">
        <f t="shared" si="23"/>
        <v>57</v>
      </c>
    </row>
    <row r="474" spans="1:7" x14ac:dyDescent="0.3">
      <c r="A474" s="1" t="s">
        <v>150</v>
      </c>
      <c r="B474" s="1">
        <v>121</v>
      </c>
      <c r="C474" s="1">
        <v>8</v>
      </c>
      <c r="D474" s="1">
        <v>4</v>
      </c>
      <c r="E474">
        <f t="shared" si="21"/>
        <v>24</v>
      </c>
      <c r="F474">
        <f t="shared" si="22"/>
        <v>32</v>
      </c>
      <c r="G474">
        <f t="shared" si="23"/>
        <v>65</v>
      </c>
    </row>
    <row r="475" spans="1:7" x14ac:dyDescent="0.3">
      <c r="A475" s="1" t="s">
        <v>225</v>
      </c>
      <c r="B475" s="1">
        <v>115</v>
      </c>
      <c r="C475" s="1">
        <v>9</v>
      </c>
      <c r="D475" s="1">
        <v>1</v>
      </c>
      <c r="E475">
        <f t="shared" si="21"/>
        <v>6</v>
      </c>
      <c r="F475">
        <f t="shared" si="22"/>
        <v>36</v>
      </c>
      <c r="G475">
        <f t="shared" si="23"/>
        <v>73</v>
      </c>
    </row>
    <row r="476" spans="1:7" x14ac:dyDescent="0.3">
      <c r="A476" s="1" t="s">
        <v>218</v>
      </c>
      <c r="B476" s="1">
        <v>100</v>
      </c>
      <c r="C476" s="1">
        <v>10</v>
      </c>
      <c r="D476" s="1">
        <v>0</v>
      </c>
      <c r="E476">
        <f t="shared" si="21"/>
        <v>0</v>
      </c>
      <c r="F476">
        <f t="shared" si="22"/>
        <v>40</v>
      </c>
      <c r="G476">
        <f t="shared" si="23"/>
        <v>60</v>
      </c>
    </row>
    <row r="477" spans="1:7" x14ac:dyDescent="0.3">
      <c r="A477" s="1" t="s">
        <v>218</v>
      </c>
      <c r="B477" s="1">
        <v>141</v>
      </c>
      <c r="C477" s="1">
        <v>12</v>
      </c>
      <c r="D477" s="1">
        <v>1</v>
      </c>
      <c r="E477">
        <f t="shared" si="21"/>
        <v>6</v>
      </c>
      <c r="F477">
        <f t="shared" si="22"/>
        <v>48</v>
      </c>
      <c r="G477">
        <f t="shared" si="23"/>
        <v>87</v>
      </c>
    </row>
    <row r="478" spans="1:7" x14ac:dyDescent="0.3">
      <c r="A478" s="1" t="s">
        <v>67</v>
      </c>
      <c r="B478" s="1">
        <v>116</v>
      </c>
      <c r="C478" s="1">
        <v>5</v>
      </c>
      <c r="D478" s="1">
        <v>1</v>
      </c>
      <c r="E478">
        <f t="shared" si="21"/>
        <v>6</v>
      </c>
      <c r="F478">
        <f t="shared" si="22"/>
        <v>20</v>
      </c>
      <c r="G478">
        <f t="shared" si="23"/>
        <v>90</v>
      </c>
    </row>
    <row r="479" spans="1:7" x14ac:dyDescent="0.3">
      <c r="A479" s="1" t="s">
        <v>66</v>
      </c>
      <c r="B479" s="1">
        <v>119</v>
      </c>
      <c r="C479" s="1">
        <v>7</v>
      </c>
      <c r="D479" s="1">
        <v>0</v>
      </c>
      <c r="E479">
        <f t="shared" si="21"/>
        <v>0</v>
      </c>
      <c r="F479">
        <f t="shared" si="22"/>
        <v>28</v>
      </c>
      <c r="G479">
        <f t="shared" si="23"/>
        <v>91</v>
      </c>
    </row>
    <row r="480" spans="1:7" x14ac:dyDescent="0.3">
      <c r="A480" s="1" t="s">
        <v>221</v>
      </c>
      <c r="B480" s="1">
        <v>128</v>
      </c>
      <c r="C480" s="1">
        <v>9</v>
      </c>
      <c r="D480" s="1">
        <v>7</v>
      </c>
      <c r="E480">
        <f t="shared" si="21"/>
        <v>42</v>
      </c>
      <c r="F480">
        <f t="shared" si="22"/>
        <v>36</v>
      </c>
      <c r="G480">
        <f t="shared" si="23"/>
        <v>50</v>
      </c>
    </row>
    <row r="481" spans="1:7" x14ac:dyDescent="0.3">
      <c r="A481" s="1" t="s">
        <v>74</v>
      </c>
      <c r="B481" s="1">
        <v>107</v>
      </c>
      <c r="C481" s="1">
        <v>10</v>
      </c>
      <c r="D481" s="1">
        <v>0</v>
      </c>
      <c r="E481">
        <f t="shared" si="21"/>
        <v>0</v>
      </c>
      <c r="F481">
        <f t="shared" si="22"/>
        <v>40</v>
      </c>
      <c r="G481">
        <f t="shared" si="23"/>
        <v>67</v>
      </c>
    </row>
    <row r="482" spans="1:7" x14ac:dyDescent="0.3">
      <c r="A482" s="1" t="s">
        <v>73</v>
      </c>
      <c r="B482" s="1">
        <v>104</v>
      </c>
      <c r="C482" s="1">
        <v>9</v>
      </c>
      <c r="D482" s="1">
        <v>2</v>
      </c>
      <c r="E482">
        <f t="shared" si="21"/>
        <v>12</v>
      </c>
      <c r="F482">
        <f t="shared" si="22"/>
        <v>36</v>
      </c>
      <c r="G482">
        <f t="shared" si="23"/>
        <v>56</v>
      </c>
    </row>
    <row r="483" spans="1:7" x14ac:dyDescent="0.3">
      <c r="A483" s="1" t="s">
        <v>93</v>
      </c>
      <c r="B483" s="1">
        <v>116</v>
      </c>
      <c r="C483" s="1">
        <v>13</v>
      </c>
      <c r="D483" s="1">
        <v>1</v>
      </c>
      <c r="E483">
        <f t="shared" si="21"/>
        <v>6</v>
      </c>
      <c r="F483">
        <f t="shared" si="22"/>
        <v>52</v>
      </c>
      <c r="G483">
        <f t="shared" si="23"/>
        <v>58</v>
      </c>
    </row>
    <row r="484" spans="1:7" x14ac:dyDescent="0.3">
      <c r="A484" s="1" t="s">
        <v>75</v>
      </c>
      <c r="B484" s="1">
        <v>115</v>
      </c>
      <c r="C484" s="1">
        <v>12</v>
      </c>
      <c r="D484" s="1">
        <v>0</v>
      </c>
      <c r="E484">
        <f t="shared" si="21"/>
        <v>0</v>
      </c>
      <c r="F484">
        <f t="shared" si="22"/>
        <v>48</v>
      </c>
      <c r="G484">
        <f t="shared" si="23"/>
        <v>67</v>
      </c>
    </row>
    <row r="485" spans="1:7" x14ac:dyDescent="0.3">
      <c r="A485" s="1" t="s">
        <v>68</v>
      </c>
      <c r="B485" s="1">
        <v>111</v>
      </c>
      <c r="C485" s="1">
        <v>11</v>
      </c>
      <c r="D485" s="1">
        <v>2</v>
      </c>
      <c r="E485">
        <f t="shared" si="21"/>
        <v>12</v>
      </c>
      <c r="F485">
        <f t="shared" si="22"/>
        <v>44</v>
      </c>
      <c r="G485">
        <f t="shared" si="23"/>
        <v>55</v>
      </c>
    </row>
    <row r="486" spans="1:7" x14ac:dyDescent="0.3">
      <c r="A486" s="1" t="s">
        <v>218</v>
      </c>
      <c r="B486" s="1">
        <v>105</v>
      </c>
      <c r="C486" s="1">
        <v>10</v>
      </c>
      <c r="D486" s="1">
        <v>4</v>
      </c>
      <c r="E486">
        <f t="shared" si="21"/>
        <v>24</v>
      </c>
      <c r="F486">
        <f t="shared" si="22"/>
        <v>40</v>
      </c>
      <c r="G486">
        <f t="shared" si="23"/>
        <v>41</v>
      </c>
    </row>
    <row r="487" spans="1:7" x14ac:dyDescent="0.3">
      <c r="A487" s="1" t="s">
        <v>60</v>
      </c>
      <c r="B487" s="1">
        <v>122</v>
      </c>
      <c r="C487" s="1">
        <v>12</v>
      </c>
      <c r="D487" s="1">
        <v>0</v>
      </c>
      <c r="E487">
        <f t="shared" si="21"/>
        <v>0</v>
      </c>
      <c r="F487">
        <f t="shared" si="22"/>
        <v>48</v>
      </c>
      <c r="G487">
        <f t="shared" si="23"/>
        <v>74</v>
      </c>
    </row>
    <row r="488" spans="1:7" x14ac:dyDescent="0.3">
      <c r="A488" s="1" t="s">
        <v>858</v>
      </c>
      <c r="B488" s="1">
        <v>121</v>
      </c>
      <c r="C488" s="1">
        <v>9</v>
      </c>
      <c r="D488" s="1">
        <v>5</v>
      </c>
      <c r="E488">
        <f t="shared" si="21"/>
        <v>30</v>
      </c>
      <c r="F488">
        <f t="shared" si="22"/>
        <v>36</v>
      </c>
      <c r="G488">
        <f t="shared" si="23"/>
        <v>55</v>
      </c>
    </row>
    <row r="489" spans="1:7" x14ac:dyDescent="0.3">
      <c r="A489" s="1" t="s">
        <v>167</v>
      </c>
      <c r="B489" s="1">
        <v>103</v>
      </c>
      <c r="C489" s="1">
        <v>8</v>
      </c>
      <c r="D489" s="1">
        <v>0</v>
      </c>
      <c r="E489">
        <f t="shared" si="21"/>
        <v>0</v>
      </c>
      <c r="F489">
        <f t="shared" si="22"/>
        <v>32</v>
      </c>
      <c r="G489">
        <f t="shared" si="23"/>
        <v>71</v>
      </c>
    </row>
    <row r="490" spans="1:7" x14ac:dyDescent="0.3">
      <c r="A490" s="1" t="s">
        <v>146</v>
      </c>
      <c r="B490" s="1">
        <v>116</v>
      </c>
      <c r="C490" s="1">
        <v>12</v>
      </c>
      <c r="D490" s="1">
        <v>1</v>
      </c>
      <c r="E490">
        <f t="shared" si="21"/>
        <v>6</v>
      </c>
      <c r="F490">
        <f t="shared" si="22"/>
        <v>48</v>
      </c>
      <c r="G490">
        <f t="shared" si="23"/>
        <v>62</v>
      </c>
    </row>
    <row r="491" spans="1:7" x14ac:dyDescent="0.3">
      <c r="A491" s="1" t="s">
        <v>183</v>
      </c>
      <c r="B491" s="1">
        <v>105</v>
      </c>
      <c r="C491" s="1">
        <v>10</v>
      </c>
      <c r="D491" s="1">
        <v>2</v>
      </c>
      <c r="E491">
        <f t="shared" si="21"/>
        <v>12</v>
      </c>
      <c r="F491">
        <f t="shared" si="22"/>
        <v>40</v>
      </c>
      <c r="G491">
        <f t="shared" si="23"/>
        <v>53</v>
      </c>
    </row>
    <row r="492" spans="1:7" x14ac:dyDescent="0.3">
      <c r="A492" s="1" t="s">
        <v>218</v>
      </c>
      <c r="B492" s="1">
        <v>135</v>
      </c>
      <c r="C492" s="1">
        <v>6</v>
      </c>
      <c r="D492" s="1">
        <v>7</v>
      </c>
      <c r="E492">
        <f t="shared" si="21"/>
        <v>42</v>
      </c>
      <c r="F492">
        <f t="shared" si="22"/>
        <v>24</v>
      </c>
      <c r="G492">
        <f t="shared" si="23"/>
        <v>69</v>
      </c>
    </row>
    <row r="493" spans="1:7" x14ac:dyDescent="0.3">
      <c r="A493" s="1" t="s">
        <v>216</v>
      </c>
      <c r="B493" s="1">
        <v>105</v>
      </c>
      <c r="C493" s="1">
        <v>11</v>
      </c>
      <c r="D493" s="1">
        <v>0</v>
      </c>
      <c r="E493">
        <f t="shared" si="21"/>
        <v>0</v>
      </c>
      <c r="F493">
        <f t="shared" si="22"/>
        <v>44</v>
      </c>
      <c r="G493">
        <f t="shared" si="23"/>
        <v>61</v>
      </c>
    </row>
    <row r="494" spans="1:7" x14ac:dyDescent="0.3">
      <c r="A494" s="1" t="s">
        <v>249</v>
      </c>
      <c r="B494" s="1">
        <v>100</v>
      </c>
      <c r="C494" s="1">
        <v>9</v>
      </c>
      <c r="D494" s="1">
        <v>1</v>
      </c>
      <c r="E494">
        <f t="shared" si="21"/>
        <v>6</v>
      </c>
      <c r="F494">
        <f t="shared" si="22"/>
        <v>36</v>
      </c>
      <c r="G494">
        <f t="shared" si="23"/>
        <v>58</v>
      </c>
    </row>
    <row r="495" spans="1:7" x14ac:dyDescent="0.3">
      <c r="A495" s="1" t="s">
        <v>66</v>
      </c>
      <c r="B495" s="1">
        <v>100</v>
      </c>
      <c r="C495" s="1">
        <v>9</v>
      </c>
      <c r="D495" s="1">
        <v>0</v>
      </c>
      <c r="E495">
        <f t="shared" si="21"/>
        <v>0</v>
      </c>
      <c r="F495">
        <f t="shared" si="22"/>
        <v>36</v>
      </c>
      <c r="G495">
        <f t="shared" si="23"/>
        <v>64</v>
      </c>
    </row>
    <row r="496" spans="1:7" x14ac:dyDescent="0.3">
      <c r="A496" s="1" t="s">
        <v>187</v>
      </c>
      <c r="B496" s="1">
        <v>112</v>
      </c>
      <c r="C496" s="1">
        <v>7</v>
      </c>
      <c r="D496" s="1">
        <v>0</v>
      </c>
      <c r="E496">
        <f t="shared" si="21"/>
        <v>0</v>
      </c>
      <c r="F496">
        <f t="shared" si="22"/>
        <v>28</v>
      </c>
      <c r="G496">
        <f t="shared" si="23"/>
        <v>84</v>
      </c>
    </row>
    <row r="497" spans="1:7" x14ac:dyDescent="0.3">
      <c r="A497" s="1" t="s">
        <v>167</v>
      </c>
      <c r="B497" s="1">
        <v>105</v>
      </c>
      <c r="C497" s="1">
        <v>8</v>
      </c>
      <c r="D497" s="1">
        <v>0</v>
      </c>
      <c r="E497">
        <f t="shared" si="21"/>
        <v>0</v>
      </c>
      <c r="F497">
        <f t="shared" si="22"/>
        <v>32</v>
      </c>
      <c r="G497">
        <f t="shared" si="23"/>
        <v>73</v>
      </c>
    </row>
    <row r="498" spans="1:7" x14ac:dyDescent="0.3">
      <c r="A498" s="1" t="s">
        <v>104</v>
      </c>
      <c r="B498" s="1">
        <v>101</v>
      </c>
      <c r="C498" s="1">
        <v>8</v>
      </c>
      <c r="D498" s="1">
        <v>0</v>
      </c>
      <c r="E498">
        <f t="shared" si="21"/>
        <v>0</v>
      </c>
      <c r="F498">
        <f t="shared" si="22"/>
        <v>32</v>
      </c>
      <c r="G498">
        <f t="shared" si="23"/>
        <v>69</v>
      </c>
    </row>
    <row r="499" spans="1:7" x14ac:dyDescent="0.3">
      <c r="A499" s="1" t="s">
        <v>104</v>
      </c>
      <c r="B499" s="1">
        <v>100</v>
      </c>
      <c r="C499" s="1">
        <v>11</v>
      </c>
      <c r="D499" s="1">
        <v>0</v>
      </c>
      <c r="E499">
        <f t="shared" si="21"/>
        <v>0</v>
      </c>
      <c r="F499">
        <f t="shared" si="22"/>
        <v>44</v>
      </c>
      <c r="G499">
        <f t="shared" si="23"/>
        <v>56</v>
      </c>
    </row>
    <row r="500" spans="1:7" x14ac:dyDescent="0.3">
      <c r="A500" s="1" t="s">
        <v>69</v>
      </c>
      <c r="B500" s="1">
        <v>114</v>
      </c>
      <c r="C500" s="1">
        <v>9</v>
      </c>
      <c r="D500" s="1">
        <v>0</v>
      </c>
      <c r="E500">
        <f t="shared" si="21"/>
        <v>0</v>
      </c>
      <c r="F500">
        <f t="shared" si="22"/>
        <v>36</v>
      </c>
      <c r="G500">
        <f t="shared" si="23"/>
        <v>78</v>
      </c>
    </row>
    <row r="501" spans="1:7" x14ac:dyDescent="0.3">
      <c r="A501" s="1" t="s">
        <v>74</v>
      </c>
      <c r="B501" s="1">
        <v>106</v>
      </c>
      <c r="C501" s="1">
        <v>7</v>
      </c>
      <c r="D501" s="1">
        <v>0</v>
      </c>
      <c r="E501">
        <f t="shared" si="21"/>
        <v>0</v>
      </c>
      <c r="F501">
        <f t="shared" si="22"/>
        <v>28</v>
      </c>
      <c r="G501">
        <f t="shared" si="23"/>
        <v>78</v>
      </c>
    </row>
    <row r="502" spans="1:7" x14ac:dyDescent="0.3">
      <c r="A502" s="1" t="s">
        <v>195</v>
      </c>
      <c r="B502" s="1">
        <v>132</v>
      </c>
      <c r="C502" s="1">
        <v>19</v>
      </c>
      <c r="D502" s="1">
        <v>0</v>
      </c>
      <c r="E502">
        <f t="shared" si="21"/>
        <v>0</v>
      </c>
      <c r="F502">
        <f t="shared" si="22"/>
        <v>76</v>
      </c>
      <c r="G502">
        <f t="shared" si="23"/>
        <v>56</v>
      </c>
    </row>
    <row r="503" spans="1:7" x14ac:dyDescent="0.3">
      <c r="A503" s="1" t="s">
        <v>63</v>
      </c>
      <c r="B503" s="1">
        <v>105</v>
      </c>
      <c r="C503" s="1">
        <v>12</v>
      </c>
      <c r="D503" s="1">
        <v>1</v>
      </c>
      <c r="E503">
        <f t="shared" si="21"/>
        <v>6</v>
      </c>
      <c r="F503">
        <f t="shared" si="22"/>
        <v>48</v>
      </c>
      <c r="G503">
        <f t="shared" si="23"/>
        <v>51</v>
      </c>
    </row>
    <row r="504" spans="1:7" x14ac:dyDescent="0.3">
      <c r="A504" s="1" t="s">
        <v>63</v>
      </c>
      <c r="B504" s="1">
        <v>104</v>
      </c>
      <c r="C504" s="1">
        <v>16</v>
      </c>
      <c r="D504" s="1">
        <v>0</v>
      </c>
      <c r="E504">
        <f t="shared" si="21"/>
        <v>0</v>
      </c>
      <c r="F504">
        <f t="shared" si="22"/>
        <v>64</v>
      </c>
      <c r="G504">
        <f t="shared" si="23"/>
        <v>40</v>
      </c>
    </row>
    <row r="505" spans="1:7" x14ac:dyDescent="0.3">
      <c r="A505" s="1" t="s">
        <v>218</v>
      </c>
      <c r="B505" s="1">
        <v>141</v>
      </c>
      <c r="C505" s="1">
        <v>11</v>
      </c>
      <c r="D505" s="1">
        <v>6</v>
      </c>
      <c r="E505">
        <f t="shared" si="21"/>
        <v>36</v>
      </c>
      <c r="F505">
        <f t="shared" si="22"/>
        <v>44</v>
      </c>
      <c r="G505">
        <f t="shared" si="23"/>
        <v>61</v>
      </c>
    </row>
    <row r="506" spans="1:7" x14ac:dyDescent="0.3">
      <c r="A506" s="1" t="s">
        <v>218</v>
      </c>
      <c r="B506" s="1">
        <v>117</v>
      </c>
      <c r="C506" s="1">
        <v>9</v>
      </c>
      <c r="D506" s="1">
        <v>4</v>
      </c>
      <c r="E506">
        <f t="shared" si="21"/>
        <v>24</v>
      </c>
      <c r="F506">
        <f t="shared" si="22"/>
        <v>36</v>
      </c>
      <c r="G506">
        <f t="shared" si="23"/>
        <v>57</v>
      </c>
    </row>
    <row r="507" spans="1:7" x14ac:dyDescent="0.3">
      <c r="A507" s="1" t="s">
        <v>328</v>
      </c>
      <c r="B507" s="1">
        <v>102</v>
      </c>
      <c r="C507" s="1">
        <v>8</v>
      </c>
      <c r="D507" s="1">
        <v>2</v>
      </c>
      <c r="E507">
        <f t="shared" si="21"/>
        <v>12</v>
      </c>
      <c r="F507">
        <f t="shared" si="22"/>
        <v>32</v>
      </c>
      <c r="G507">
        <f t="shared" si="23"/>
        <v>58</v>
      </c>
    </row>
    <row r="508" spans="1:7" x14ac:dyDescent="0.3">
      <c r="A508" s="1" t="s">
        <v>275</v>
      </c>
      <c r="B508" s="1">
        <v>105</v>
      </c>
      <c r="C508" s="1">
        <v>12</v>
      </c>
      <c r="D508" s="1">
        <v>0</v>
      </c>
      <c r="E508">
        <f t="shared" si="21"/>
        <v>0</v>
      </c>
      <c r="F508">
        <f t="shared" si="22"/>
        <v>48</v>
      </c>
      <c r="G508">
        <f t="shared" si="23"/>
        <v>57</v>
      </c>
    </row>
    <row r="509" spans="1:7" x14ac:dyDescent="0.3">
      <c r="A509" s="1" t="s">
        <v>60</v>
      </c>
      <c r="B509" s="1">
        <v>101</v>
      </c>
      <c r="C509" s="1">
        <v>3</v>
      </c>
      <c r="D509" s="1">
        <v>1</v>
      </c>
      <c r="E509">
        <f t="shared" si="21"/>
        <v>6</v>
      </c>
      <c r="F509">
        <f t="shared" si="22"/>
        <v>12</v>
      </c>
      <c r="G509">
        <f t="shared" si="23"/>
        <v>83</v>
      </c>
    </row>
    <row r="510" spans="1:7" x14ac:dyDescent="0.3">
      <c r="A510" s="1" t="s">
        <v>76</v>
      </c>
      <c r="B510" s="1">
        <v>120</v>
      </c>
      <c r="C510" s="1">
        <v>8</v>
      </c>
      <c r="D510" s="1">
        <v>1</v>
      </c>
      <c r="E510">
        <f t="shared" si="21"/>
        <v>6</v>
      </c>
      <c r="F510">
        <f t="shared" si="22"/>
        <v>32</v>
      </c>
      <c r="G510">
        <f t="shared" si="23"/>
        <v>82</v>
      </c>
    </row>
    <row r="511" spans="1:7" x14ac:dyDescent="0.3">
      <c r="A511" s="1" t="s">
        <v>275</v>
      </c>
      <c r="B511" s="1">
        <v>129</v>
      </c>
      <c r="C511" s="1">
        <v>13</v>
      </c>
      <c r="D511" s="1">
        <v>1</v>
      </c>
      <c r="E511">
        <f t="shared" si="21"/>
        <v>6</v>
      </c>
      <c r="F511">
        <f t="shared" si="22"/>
        <v>52</v>
      </c>
      <c r="G511">
        <f t="shared" si="23"/>
        <v>71</v>
      </c>
    </row>
    <row r="512" spans="1:7" x14ac:dyDescent="0.3">
      <c r="A512" s="1" t="s">
        <v>95</v>
      </c>
      <c r="B512" s="1">
        <v>105</v>
      </c>
      <c r="C512" s="1">
        <v>6</v>
      </c>
      <c r="D512" s="1">
        <v>1</v>
      </c>
      <c r="E512">
        <f t="shared" si="21"/>
        <v>6</v>
      </c>
      <c r="F512">
        <f t="shared" si="22"/>
        <v>24</v>
      </c>
      <c r="G512">
        <f t="shared" si="23"/>
        <v>75</v>
      </c>
    </row>
    <row r="513" spans="1:7" x14ac:dyDescent="0.3">
      <c r="A513" s="1" t="s">
        <v>244</v>
      </c>
      <c r="B513" s="1">
        <v>128</v>
      </c>
      <c r="C513" s="1">
        <v>15</v>
      </c>
      <c r="D513" s="1">
        <v>0</v>
      </c>
      <c r="E513">
        <f t="shared" si="21"/>
        <v>0</v>
      </c>
      <c r="F513">
        <f t="shared" si="22"/>
        <v>60</v>
      </c>
      <c r="G513">
        <f t="shared" si="23"/>
        <v>68</v>
      </c>
    </row>
    <row r="514" spans="1:7" x14ac:dyDescent="0.3">
      <c r="A514" s="1" t="s">
        <v>66</v>
      </c>
      <c r="B514" s="1">
        <v>102</v>
      </c>
      <c r="C514" s="1">
        <v>5</v>
      </c>
      <c r="D514" s="1">
        <v>0</v>
      </c>
      <c r="E514">
        <f t="shared" si="21"/>
        <v>0</v>
      </c>
      <c r="F514">
        <f t="shared" si="22"/>
        <v>20</v>
      </c>
      <c r="G514">
        <f t="shared" si="23"/>
        <v>82</v>
      </c>
    </row>
    <row r="515" spans="1:7" x14ac:dyDescent="0.3">
      <c r="A515" s="1" t="s">
        <v>75</v>
      </c>
      <c r="B515" s="1">
        <v>101</v>
      </c>
      <c r="C515" s="1">
        <v>10</v>
      </c>
      <c r="D515" s="1">
        <v>0</v>
      </c>
      <c r="E515">
        <f t="shared" ref="E515:E578" si="24">D515*6</f>
        <v>0</v>
      </c>
      <c r="F515">
        <f t="shared" ref="F515:F578" si="25">C515*4</f>
        <v>40</v>
      </c>
      <c r="G515">
        <f t="shared" ref="G515:G578" si="26">B515-E515-F515</f>
        <v>61</v>
      </c>
    </row>
    <row r="516" spans="1:7" x14ac:dyDescent="0.3">
      <c r="A516" s="1" t="s">
        <v>216</v>
      </c>
      <c r="B516" s="1">
        <v>189</v>
      </c>
      <c r="C516" s="1">
        <v>21</v>
      </c>
      <c r="D516" s="1">
        <v>4</v>
      </c>
      <c r="E516">
        <f t="shared" si="24"/>
        <v>24</v>
      </c>
      <c r="F516">
        <f t="shared" si="25"/>
        <v>84</v>
      </c>
      <c r="G516">
        <f t="shared" si="26"/>
        <v>81</v>
      </c>
    </row>
    <row r="517" spans="1:7" x14ac:dyDescent="0.3">
      <c r="A517" s="1" t="s">
        <v>152</v>
      </c>
      <c r="B517" s="1">
        <v>103</v>
      </c>
      <c r="C517" s="1">
        <v>10</v>
      </c>
      <c r="D517" s="1">
        <v>2</v>
      </c>
      <c r="E517">
        <f t="shared" si="24"/>
        <v>12</v>
      </c>
      <c r="F517">
        <f t="shared" si="25"/>
        <v>40</v>
      </c>
      <c r="G517">
        <f t="shared" si="26"/>
        <v>51</v>
      </c>
    </row>
    <row r="518" spans="1:7" x14ac:dyDescent="0.3">
      <c r="A518" s="1" t="s">
        <v>218</v>
      </c>
      <c r="B518" s="1">
        <v>144</v>
      </c>
      <c r="C518" s="1">
        <v>8</v>
      </c>
      <c r="D518" s="1">
        <v>6</v>
      </c>
      <c r="E518">
        <f t="shared" si="24"/>
        <v>36</v>
      </c>
      <c r="F518">
        <f t="shared" si="25"/>
        <v>32</v>
      </c>
      <c r="G518">
        <f t="shared" si="26"/>
        <v>76</v>
      </c>
    </row>
    <row r="519" spans="1:7" x14ac:dyDescent="0.3">
      <c r="A519" s="1" t="s">
        <v>60</v>
      </c>
      <c r="B519" s="1">
        <v>146</v>
      </c>
      <c r="C519" s="1">
        <v>15</v>
      </c>
      <c r="D519" s="1">
        <v>2</v>
      </c>
      <c r="E519">
        <f t="shared" si="24"/>
        <v>12</v>
      </c>
      <c r="F519">
        <f t="shared" si="25"/>
        <v>60</v>
      </c>
      <c r="G519">
        <f t="shared" si="26"/>
        <v>74</v>
      </c>
    </row>
    <row r="520" spans="1:7" x14ac:dyDescent="0.3">
      <c r="A520" s="1" t="s">
        <v>196</v>
      </c>
      <c r="B520" s="1">
        <v>120</v>
      </c>
      <c r="C520" s="1">
        <v>13</v>
      </c>
      <c r="D520" s="1">
        <v>1</v>
      </c>
      <c r="E520">
        <f t="shared" si="24"/>
        <v>6</v>
      </c>
      <c r="F520">
        <f t="shared" si="25"/>
        <v>52</v>
      </c>
      <c r="G520">
        <f t="shared" si="26"/>
        <v>62</v>
      </c>
    </row>
    <row r="521" spans="1:7" x14ac:dyDescent="0.3">
      <c r="A521" s="1" t="s">
        <v>95</v>
      </c>
      <c r="B521" s="1">
        <v>111</v>
      </c>
      <c r="C521" s="1">
        <v>9</v>
      </c>
      <c r="D521" s="1">
        <v>1</v>
      </c>
      <c r="E521">
        <f t="shared" si="24"/>
        <v>6</v>
      </c>
      <c r="F521">
        <f t="shared" si="25"/>
        <v>36</v>
      </c>
      <c r="G521">
        <f t="shared" si="26"/>
        <v>69</v>
      </c>
    </row>
    <row r="522" spans="1:7" x14ac:dyDescent="0.3">
      <c r="A522" s="1" t="s">
        <v>257</v>
      </c>
      <c r="B522" s="1">
        <v>100</v>
      </c>
      <c r="C522" s="1">
        <v>3</v>
      </c>
      <c r="D522" s="1">
        <v>1</v>
      </c>
      <c r="E522">
        <f t="shared" si="24"/>
        <v>6</v>
      </c>
      <c r="F522">
        <f t="shared" si="25"/>
        <v>12</v>
      </c>
      <c r="G522">
        <f t="shared" si="26"/>
        <v>82</v>
      </c>
    </row>
    <row r="523" spans="1:7" x14ac:dyDescent="0.3">
      <c r="A523" s="1" t="s">
        <v>67</v>
      </c>
      <c r="B523" s="1">
        <v>112</v>
      </c>
      <c r="C523" s="1">
        <v>7</v>
      </c>
      <c r="D523" s="1">
        <v>0</v>
      </c>
      <c r="E523">
        <f t="shared" si="24"/>
        <v>0</v>
      </c>
      <c r="F523">
        <f t="shared" si="25"/>
        <v>28</v>
      </c>
      <c r="G523">
        <f t="shared" si="26"/>
        <v>84</v>
      </c>
    </row>
    <row r="524" spans="1:7" x14ac:dyDescent="0.3">
      <c r="A524" s="1" t="s">
        <v>224</v>
      </c>
      <c r="B524" s="1">
        <v>116</v>
      </c>
      <c r="C524" s="1">
        <v>10</v>
      </c>
      <c r="D524" s="1">
        <v>2</v>
      </c>
      <c r="E524">
        <f t="shared" si="24"/>
        <v>12</v>
      </c>
      <c r="F524">
        <f t="shared" si="25"/>
        <v>40</v>
      </c>
      <c r="G524">
        <f t="shared" si="26"/>
        <v>64</v>
      </c>
    </row>
    <row r="525" spans="1:7" x14ac:dyDescent="0.3">
      <c r="A525" s="1" t="s">
        <v>95</v>
      </c>
      <c r="B525" s="1">
        <v>124</v>
      </c>
      <c r="C525" s="1">
        <v>10</v>
      </c>
      <c r="D525" s="1">
        <v>1</v>
      </c>
      <c r="E525">
        <f t="shared" si="24"/>
        <v>6</v>
      </c>
      <c r="F525">
        <f t="shared" si="25"/>
        <v>40</v>
      </c>
      <c r="G525">
        <f t="shared" si="26"/>
        <v>78</v>
      </c>
    </row>
    <row r="526" spans="1:7" x14ac:dyDescent="0.3">
      <c r="A526" s="1" t="s">
        <v>67</v>
      </c>
      <c r="B526" s="1">
        <v>102</v>
      </c>
      <c r="C526" s="1">
        <v>5</v>
      </c>
      <c r="D526" s="1">
        <v>0</v>
      </c>
      <c r="E526">
        <f t="shared" si="24"/>
        <v>0</v>
      </c>
      <c r="F526">
        <f t="shared" si="25"/>
        <v>20</v>
      </c>
      <c r="G526">
        <f t="shared" si="26"/>
        <v>82</v>
      </c>
    </row>
    <row r="527" spans="1:7" x14ac:dyDescent="0.3">
      <c r="A527" s="1" t="s">
        <v>93</v>
      </c>
      <c r="B527" s="1">
        <v>144</v>
      </c>
      <c r="C527" s="1">
        <v>12</v>
      </c>
      <c r="D527" s="1">
        <v>0</v>
      </c>
      <c r="E527">
        <f t="shared" si="24"/>
        <v>0</v>
      </c>
      <c r="F527">
        <f t="shared" si="25"/>
        <v>48</v>
      </c>
      <c r="G527">
        <f t="shared" si="26"/>
        <v>96</v>
      </c>
    </row>
    <row r="528" spans="1:7" x14ac:dyDescent="0.3">
      <c r="A528" s="1" t="s">
        <v>150</v>
      </c>
      <c r="B528" s="1">
        <v>119</v>
      </c>
      <c r="C528" s="1">
        <v>11</v>
      </c>
      <c r="D528" s="1">
        <v>1</v>
      </c>
      <c r="E528">
        <f t="shared" si="24"/>
        <v>6</v>
      </c>
      <c r="F528">
        <f t="shared" si="25"/>
        <v>44</v>
      </c>
      <c r="G528">
        <f t="shared" si="26"/>
        <v>69</v>
      </c>
    </row>
    <row r="529" spans="1:7" x14ac:dyDescent="0.3">
      <c r="A529" s="1" t="s">
        <v>216</v>
      </c>
      <c r="B529" s="1">
        <v>103</v>
      </c>
      <c r="C529" s="1">
        <v>10</v>
      </c>
      <c r="D529" s="1">
        <v>6</v>
      </c>
      <c r="E529">
        <f t="shared" si="24"/>
        <v>36</v>
      </c>
      <c r="F529">
        <f t="shared" si="25"/>
        <v>40</v>
      </c>
      <c r="G529">
        <f t="shared" si="26"/>
        <v>27</v>
      </c>
    </row>
    <row r="530" spans="1:7" x14ac:dyDescent="0.3">
      <c r="A530" s="1" t="s">
        <v>67</v>
      </c>
      <c r="B530" s="1">
        <v>173</v>
      </c>
      <c r="C530" s="1">
        <v>16</v>
      </c>
      <c r="D530" s="1">
        <v>3</v>
      </c>
      <c r="E530">
        <f t="shared" si="24"/>
        <v>18</v>
      </c>
      <c r="F530">
        <f t="shared" si="25"/>
        <v>64</v>
      </c>
      <c r="G530">
        <f t="shared" si="26"/>
        <v>91</v>
      </c>
    </row>
    <row r="531" spans="1:7" x14ac:dyDescent="0.3">
      <c r="A531" s="1" t="s">
        <v>102</v>
      </c>
      <c r="B531" s="1">
        <v>104</v>
      </c>
      <c r="C531" s="1">
        <v>6</v>
      </c>
      <c r="D531" s="1">
        <v>5</v>
      </c>
      <c r="E531">
        <f t="shared" si="24"/>
        <v>30</v>
      </c>
      <c r="F531">
        <f t="shared" si="25"/>
        <v>24</v>
      </c>
      <c r="G531">
        <f t="shared" si="26"/>
        <v>50</v>
      </c>
    </row>
    <row r="532" spans="1:7" x14ac:dyDescent="0.3">
      <c r="A532" s="1" t="s">
        <v>73</v>
      </c>
      <c r="B532" s="1">
        <v>119</v>
      </c>
      <c r="C532" s="1">
        <v>21</v>
      </c>
      <c r="D532" s="1">
        <v>0</v>
      </c>
      <c r="E532">
        <f t="shared" si="24"/>
        <v>0</v>
      </c>
      <c r="F532">
        <f t="shared" si="25"/>
        <v>84</v>
      </c>
      <c r="G532">
        <f t="shared" si="26"/>
        <v>35</v>
      </c>
    </row>
    <row r="533" spans="1:7" x14ac:dyDescent="0.3">
      <c r="A533" s="1" t="s">
        <v>244</v>
      </c>
      <c r="B533" s="1">
        <v>101</v>
      </c>
      <c r="C533" s="1">
        <v>7</v>
      </c>
      <c r="D533" s="1">
        <v>0</v>
      </c>
      <c r="E533">
        <f t="shared" si="24"/>
        <v>0</v>
      </c>
      <c r="F533">
        <f t="shared" si="25"/>
        <v>28</v>
      </c>
      <c r="G533">
        <f t="shared" si="26"/>
        <v>73</v>
      </c>
    </row>
    <row r="534" spans="1:7" x14ac:dyDescent="0.3">
      <c r="A534" s="1" t="s">
        <v>125</v>
      </c>
      <c r="B534" s="1">
        <v>102</v>
      </c>
      <c r="C534" s="1">
        <v>20</v>
      </c>
      <c r="D534" s="1">
        <v>0</v>
      </c>
      <c r="E534">
        <f t="shared" si="24"/>
        <v>0</v>
      </c>
      <c r="F534">
        <f t="shared" si="25"/>
        <v>80</v>
      </c>
      <c r="G534">
        <f t="shared" si="26"/>
        <v>22</v>
      </c>
    </row>
    <row r="535" spans="1:7" x14ac:dyDescent="0.3">
      <c r="A535" s="1" t="s">
        <v>67</v>
      </c>
      <c r="B535" s="1">
        <v>133</v>
      </c>
      <c r="C535" s="1">
        <v>15</v>
      </c>
      <c r="D535" s="1">
        <v>1</v>
      </c>
      <c r="E535">
        <f t="shared" si="24"/>
        <v>6</v>
      </c>
      <c r="F535">
        <f t="shared" si="25"/>
        <v>60</v>
      </c>
      <c r="G535">
        <f t="shared" si="26"/>
        <v>67</v>
      </c>
    </row>
    <row r="536" spans="1:7" x14ac:dyDescent="0.3">
      <c r="A536" s="1" t="s">
        <v>425</v>
      </c>
      <c r="B536" s="1">
        <v>100</v>
      </c>
      <c r="C536" s="1">
        <v>10</v>
      </c>
      <c r="D536" s="1">
        <v>2</v>
      </c>
      <c r="E536">
        <f t="shared" si="24"/>
        <v>12</v>
      </c>
      <c r="F536">
        <f t="shared" si="25"/>
        <v>40</v>
      </c>
      <c r="G536">
        <f t="shared" si="26"/>
        <v>48</v>
      </c>
    </row>
    <row r="537" spans="1:7" x14ac:dyDescent="0.3">
      <c r="A537" s="1" t="s">
        <v>60</v>
      </c>
      <c r="B537" s="1">
        <v>139</v>
      </c>
      <c r="C537" s="1">
        <v>19</v>
      </c>
      <c r="D537" s="1">
        <v>0</v>
      </c>
      <c r="E537">
        <f t="shared" si="24"/>
        <v>0</v>
      </c>
      <c r="F537">
        <f t="shared" si="25"/>
        <v>76</v>
      </c>
      <c r="G537">
        <f t="shared" si="26"/>
        <v>63</v>
      </c>
    </row>
    <row r="538" spans="1:7" x14ac:dyDescent="0.3">
      <c r="A538" s="1" t="s">
        <v>219</v>
      </c>
      <c r="B538" s="1">
        <v>111</v>
      </c>
      <c r="C538" s="1">
        <v>8</v>
      </c>
      <c r="D538" s="1">
        <v>2</v>
      </c>
      <c r="E538">
        <f t="shared" si="24"/>
        <v>12</v>
      </c>
      <c r="F538">
        <f t="shared" si="25"/>
        <v>32</v>
      </c>
      <c r="G538">
        <f t="shared" si="26"/>
        <v>67</v>
      </c>
    </row>
    <row r="539" spans="1:7" x14ac:dyDescent="0.3">
      <c r="A539" s="1" t="s">
        <v>225</v>
      </c>
      <c r="B539" s="1">
        <v>101</v>
      </c>
      <c r="C539" s="1">
        <v>13</v>
      </c>
      <c r="D539" s="1">
        <v>0</v>
      </c>
      <c r="E539">
        <f t="shared" si="24"/>
        <v>0</v>
      </c>
      <c r="F539">
        <f t="shared" si="25"/>
        <v>52</v>
      </c>
      <c r="G539">
        <f t="shared" si="26"/>
        <v>49</v>
      </c>
    </row>
    <row r="540" spans="1:7" x14ac:dyDescent="0.3">
      <c r="A540" s="1" t="s">
        <v>160</v>
      </c>
      <c r="B540" s="1">
        <v>101</v>
      </c>
      <c r="C540" s="1">
        <v>10</v>
      </c>
      <c r="D540" s="1">
        <v>0</v>
      </c>
      <c r="E540">
        <f t="shared" si="24"/>
        <v>0</v>
      </c>
      <c r="F540">
        <f t="shared" si="25"/>
        <v>40</v>
      </c>
      <c r="G540">
        <f t="shared" si="26"/>
        <v>61</v>
      </c>
    </row>
    <row r="541" spans="1:7" x14ac:dyDescent="0.3">
      <c r="A541" s="1" t="s">
        <v>95</v>
      </c>
      <c r="B541" s="1">
        <v>103</v>
      </c>
      <c r="C541" s="1">
        <v>8</v>
      </c>
      <c r="D541" s="1">
        <v>1</v>
      </c>
      <c r="E541">
        <f t="shared" si="24"/>
        <v>6</v>
      </c>
      <c r="F541">
        <f t="shared" si="25"/>
        <v>32</v>
      </c>
      <c r="G541">
        <f t="shared" si="26"/>
        <v>65</v>
      </c>
    </row>
    <row r="542" spans="1:7" x14ac:dyDescent="0.3">
      <c r="A542" s="1" t="s">
        <v>244</v>
      </c>
      <c r="B542" s="1">
        <v>116</v>
      </c>
      <c r="C542" s="1">
        <v>13</v>
      </c>
      <c r="D542" s="1">
        <v>0</v>
      </c>
      <c r="E542">
        <f t="shared" si="24"/>
        <v>0</v>
      </c>
      <c r="F542">
        <f t="shared" si="25"/>
        <v>52</v>
      </c>
      <c r="G542">
        <f t="shared" si="26"/>
        <v>64</v>
      </c>
    </row>
    <row r="543" spans="1:7" x14ac:dyDescent="0.3">
      <c r="A543" s="1" t="s">
        <v>216</v>
      </c>
      <c r="B543" s="1">
        <v>107</v>
      </c>
      <c r="C543" s="1">
        <v>3</v>
      </c>
      <c r="D543" s="1">
        <v>6</v>
      </c>
      <c r="E543">
        <f t="shared" si="24"/>
        <v>36</v>
      </c>
      <c r="F543">
        <f t="shared" si="25"/>
        <v>12</v>
      </c>
      <c r="G543">
        <f t="shared" si="26"/>
        <v>59</v>
      </c>
    </row>
    <row r="544" spans="1:7" x14ac:dyDescent="0.3">
      <c r="A544" s="1" t="s">
        <v>80</v>
      </c>
      <c r="B544" s="1">
        <v>142</v>
      </c>
      <c r="C544" s="1">
        <v>10</v>
      </c>
      <c r="D544" s="1">
        <v>2</v>
      </c>
      <c r="E544">
        <f t="shared" si="24"/>
        <v>12</v>
      </c>
      <c r="F544">
        <f t="shared" si="25"/>
        <v>40</v>
      </c>
      <c r="G544">
        <f t="shared" si="26"/>
        <v>90</v>
      </c>
    </row>
    <row r="545" spans="1:7" x14ac:dyDescent="0.3">
      <c r="A545" s="1" t="s">
        <v>313</v>
      </c>
      <c r="B545" s="1">
        <v>117</v>
      </c>
      <c r="C545" s="1">
        <v>6</v>
      </c>
      <c r="D545" s="1">
        <v>0</v>
      </c>
      <c r="E545">
        <f t="shared" si="24"/>
        <v>0</v>
      </c>
      <c r="F545">
        <f t="shared" si="25"/>
        <v>24</v>
      </c>
      <c r="G545">
        <f t="shared" si="26"/>
        <v>93</v>
      </c>
    </row>
    <row r="546" spans="1:7" x14ac:dyDescent="0.3">
      <c r="A546" s="1" t="s">
        <v>313</v>
      </c>
      <c r="B546" s="1">
        <v>118</v>
      </c>
      <c r="C546" s="1">
        <v>5</v>
      </c>
      <c r="D546" s="1">
        <v>2</v>
      </c>
      <c r="E546">
        <f t="shared" si="24"/>
        <v>12</v>
      </c>
      <c r="F546">
        <f t="shared" si="25"/>
        <v>20</v>
      </c>
      <c r="G546">
        <f t="shared" si="26"/>
        <v>86</v>
      </c>
    </row>
    <row r="547" spans="1:7" x14ac:dyDescent="0.3">
      <c r="A547" s="1" t="s">
        <v>68</v>
      </c>
      <c r="B547" s="1">
        <v>104</v>
      </c>
      <c r="C547" s="1">
        <v>8</v>
      </c>
      <c r="D547" s="1">
        <v>3</v>
      </c>
      <c r="E547">
        <f t="shared" si="24"/>
        <v>18</v>
      </c>
      <c r="F547">
        <f t="shared" si="25"/>
        <v>32</v>
      </c>
      <c r="G547">
        <f t="shared" si="26"/>
        <v>54</v>
      </c>
    </row>
    <row r="548" spans="1:7" x14ac:dyDescent="0.3">
      <c r="A548" s="1" t="s">
        <v>257</v>
      </c>
      <c r="B548" s="1">
        <v>107</v>
      </c>
      <c r="C548" s="1">
        <v>4</v>
      </c>
      <c r="D548" s="1">
        <v>2</v>
      </c>
      <c r="E548">
        <f t="shared" si="24"/>
        <v>12</v>
      </c>
      <c r="F548">
        <f t="shared" si="25"/>
        <v>16</v>
      </c>
      <c r="G548">
        <f t="shared" si="26"/>
        <v>79</v>
      </c>
    </row>
    <row r="549" spans="1:7" x14ac:dyDescent="0.3">
      <c r="A549" s="1" t="s">
        <v>68</v>
      </c>
      <c r="B549" s="1">
        <v>107</v>
      </c>
      <c r="C549" s="1">
        <v>12</v>
      </c>
      <c r="D549" s="1">
        <v>3</v>
      </c>
      <c r="E549">
        <f t="shared" si="24"/>
        <v>18</v>
      </c>
      <c r="F549">
        <f t="shared" si="25"/>
        <v>48</v>
      </c>
      <c r="G549">
        <f t="shared" si="26"/>
        <v>41</v>
      </c>
    </row>
    <row r="550" spans="1:7" x14ac:dyDescent="0.3">
      <c r="A550" s="1" t="s">
        <v>225</v>
      </c>
      <c r="B550" s="1">
        <v>102</v>
      </c>
      <c r="C550" s="1">
        <v>9</v>
      </c>
      <c r="D550" s="1">
        <v>2</v>
      </c>
      <c r="E550">
        <f t="shared" si="24"/>
        <v>12</v>
      </c>
      <c r="F550">
        <f t="shared" si="25"/>
        <v>36</v>
      </c>
      <c r="G550">
        <f t="shared" si="26"/>
        <v>54</v>
      </c>
    </row>
    <row r="551" spans="1:7" x14ac:dyDescent="0.3">
      <c r="A551" s="1" t="s">
        <v>110</v>
      </c>
      <c r="B551" s="1">
        <v>137</v>
      </c>
      <c r="C551" s="1">
        <v>11</v>
      </c>
      <c r="D551" s="1">
        <v>3</v>
      </c>
      <c r="E551">
        <f t="shared" si="24"/>
        <v>18</v>
      </c>
      <c r="F551">
        <f t="shared" si="25"/>
        <v>44</v>
      </c>
      <c r="G551">
        <f t="shared" si="26"/>
        <v>75</v>
      </c>
    </row>
    <row r="552" spans="1:7" x14ac:dyDescent="0.3">
      <c r="A552" s="1" t="s">
        <v>60</v>
      </c>
      <c r="B552" s="1">
        <v>122</v>
      </c>
      <c r="C552" s="1">
        <v>12</v>
      </c>
      <c r="D552" s="1">
        <v>1</v>
      </c>
      <c r="E552">
        <f t="shared" si="24"/>
        <v>6</v>
      </c>
      <c r="F552">
        <f t="shared" si="25"/>
        <v>48</v>
      </c>
      <c r="G552">
        <f t="shared" si="26"/>
        <v>68</v>
      </c>
    </row>
    <row r="553" spans="1:7" x14ac:dyDescent="0.3">
      <c r="A553" s="1" t="s">
        <v>73</v>
      </c>
      <c r="B553" s="1">
        <v>117</v>
      </c>
      <c r="C553" s="1">
        <v>9</v>
      </c>
      <c r="D553" s="1">
        <v>1</v>
      </c>
      <c r="E553">
        <f t="shared" si="24"/>
        <v>6</v>
      </c>
      <c r="F553">
        <f t="shared" si="25"/>
        <v>36</v>
      </c>
      <c r="G553">
        <f t="shared" si="26"/>
        <v>75</v>
      </c>
    </row>
    <row r="554" spans="1:7" x14ac:dyDescent="0.3">
      <c r="A554" s="1" t="s">
        <v>73</v>
      </c>
      <c r="B554" s="1">
        <v>108</v>
      </c>
      <c r="C554" s="1">
        <v>9</v>
      </c>
      <c r="D554" s="1">
        <v>0</v>
      </c>
      <c r="E554">
        <f t="shared" si="24"/>
        <v>0</v>
      </c>
      <c r="F554">
        <f t="shared" si="25"/>
        <v>36</v>
      </c>
      <c r="G554">
        <f t="shared" si="26"/>
        <v>72</v>
      </c>
    </row>
    <row r="555" spans="1:7" x14ac:dyDescent="0.3">
      <c r="A555" s="1" t="s">
        <v>213</v>
      </c>
      <c r="B555" s="1">
        <v>100</v>
      </c>
      <c r="C555" s="1">
        <v>19</v>
      </c>
      <c r="D555" s="1">
        <v>1</v>
      </c>
      <c r="E555">
        <f t="shared" si="24"/>
        <v>6</v>
      </c>
      <c r="F555">
        <f t="shared" si="25"/>
        <v>76</v>
      </c>
      <c r="G555">
        <f t="shared" si="26"/>
        <v>18</v>
      </c>
    </row>
    <row r="556" spans="1:7" x14ac:dyDescent="0.3">
      <c r="A556" s="1" t="s">
        <v>229</v>
      </c>
      <c r="B556" s="1">
        <v>152</v>
      </c>
      <c r="C556" s="1">
        <v>17</v>
      </c>
      <c r="D556" s="1">
        <v>1</v>
      </c>
      <c r="E556">
        <f t="shared" si="24"/>
        <v>6</v>
      </c>
      <c r="F556">
        <f t="shared" si="25"/>
        <v>68</v>
      </c>
      <c r="G556">
        <f t="shared" si="26"/>
        <v>78</v>
      </c>
    </row>
    <row r="557" spans="1:7" x14ac:dyDescent="0.3">
      <c r="A557" s="1" t="s">
        <v>68</v>
      </c>
      <c r="B557" s="1">
        <v>125</v>
      </c>
      <c r="C557" s="1">
        <v>15</v>
      </c>
      <c r="D557" s="1">
        <v>2</v>
      </c>
      <c r="E557">
        <f t="shared" si="24"/>
        <v>12</v>
      </c>
      <c r="F557">
        <f t="shared" si="25"/>
        <v>60</v>
      </c>
      <c r="G557">
        <f t="shared" si="26"/>
        <v>53</v>
      </c>
    </row>
    <row r="558" spans="1:7" x14ac:dyDescent="0.3">
      <c r="A558" s="1" t="s">
        <v>75</v>
      </c>
      <c r="B558" s="1">
        <v>133</v>
      </c>
      <c r="C558" s="1">
        <v>13</v>
      </c>
      <c r="D558" s="1">
        <v>0</v>
      </c>
      <c r="E558">
        <f t="shared" si="24"/>
        <v>0</v>
      </c>
      <c r="F558">
        <f t="shared" si="25"/>
        <v>52</v>
      </c>
      <c r="G558">
        <f t="shared" si="26"/>
        <v>81</v>
      </c>
    </row>
    <row r="559" spans="1:7" x14ac:dyDescent="0.3">
      <c r="A559" s="1" t="s">
        <v>218</v>
      </c>
      <c r="B559" s="1">
        <v>127</v>
      </c>
      <c r="C559" s="1">
        <v>14</v>
      </c>
      <c r="D559" s="1">
        <v>5</v>
      </c>
      <c r="E559">
        <f t="shared" si="24"/>
        <v>30</v>
      </c>
      <c r="F559">
        <f t="shared" si="25"/>
        <v>56</v>
      </c>
      <c r="G559">
        <f t="shared" si="26"/>
        <v>41</v>
      </c>
    </row>
    <row r="560" spans="1:7" x14ac:dyDescent="0.3">
      <c r="A560" s="1" t="s">
        <v>60</v>
      </c>
      <c r="B560" s="1">
        <v>101</v>
      </c>
      <c r="C560" s="1">
        <v>9</v>
      </c>
      <c r="D560" s="1">
        <v>0</v>
      </c>
      <c r="E560">
        <f t="shared" si="24"/>
        <v>0</v>
      </c>
      <c r="F560">
        <f t="shared" si="25"/>
        <v>36</v>
      </c>
      <c r="G560">
        <f t="shared" si="26"/>
        <v>65</v>
      </c>
    </row>
    <row r="561" spans="1:7" x14ac:dyDescent="0.3">
      <c r="A561" s="1" t="s">
        <v>76</v>
      </c>
      <c r="B561" s="1">
        <v>142</v>
      </c>
      <c r="C561" s="1">
        <v>16</v>
      </c>
      <c r="D561" s="1">
        <v>1</v>
      </c>
      <c r="E561">
        <f t="shared" si="24"/>
        <v>6</v>
      </c>
      <c r="F561">
        <f t="shared" si="25"/>
        <v>64</v>
      </c>
      <c r="G561">
        <f t="shared" si="26"/>
        <v>72</v>
      </c>
    </row>
    <row r="562" spans="1:7" x14ac:dyDescent="0.3">
      <c r="A562" s="1" t="s">
        <v>80</v>
      </c>
      <c r="B562" s="1">
        <v>104</v>
      </c>
      <c r="C562" s="1">
        <v>9</v>
      </c>
      <c r="D562" s="1">
        <v>0</v>
      </c>
      <c r="E562">
        <f t="shared" si="24"/>
        <v>0</v>
      </c>
      <c r="F562">
        <f t="shared" si="25"/>
        <v>36</v>
      </c>
      <c r="G562">
        <f t="shared" si="26"/>
        <v>68</v>
      </c>
    </row>
    <row r="563" spans="1:7" x14ac:dyDescent="0.3">
      <c r="A563" s="1" t="s">
        <v>196</v>
      </c>
      <c r="B563" s="1">
        <v>131</v>
      </c>
      <c r="C563" s="1">
        <v>8</v>
      </c>
      <c r="D563" s="1">
        <v>3</v>
      </c>
      <c r="E563">
        <f t="shared" si="24"/>
        <v>18</v>
      </c>
      <c r="F563">
        <f t="shared" si="25"/>
        <v>32</v>
      </c>
      <c r="G563">
        <f t="shared" si="26"/>
        <v>81</v>
      </c>
    </row>
    <row r="564" spans="1:7" x14ac:dyDescent="0.3">
      <c r="A564" s="1" t="s">
        <v>75</v>
      </c>
      <c r="B564" s="1">
        <v>124</v>
      </c>
      <c r="C564" s="1">
        <v>12</v>
      </c>
      <c r="D564" s="1">
        <v>2</v>
      </c>
      <c r="E564">
        <f t="shared" si="24"/>
        <v>12</v>
      </c>
      <c r="F564">
        <f t="shared" si="25"/>
        <v>48</v>
      </c>
      <c r="G564">
        <f t="shared" si="26"/>
        <v>64</v>
      </c>
    </row>
    <row r="565" spans="1:7" x14ac:dyDescent="0.3">
      <c r="A565" s="1" t="s">
        <v>60</v>
      </c>
      <c r="B565" s="1">
        <v>146</v>
      </c>
      <c r="C565" s="1">
        <v>17</v>
      </c>
      <c r="D565" s="1">
        <v>0</v>
      </c>
      <c r="E565">
        <f t="shared" si="24"/>
        <v>0</v>
      </c>
      <c r="F565">
        <f t="shared" si="25"/>
        <v>68</v>
      </c>
      <c r="G565">
        <f t="shared" si="26"/>
        <v>78</v>
      </c>
    </row>
    <row r="566" spans="1:7" x14ac:dyDescent="0.3">
      <c r="A566" s="1" t="s">
        <v>218</v>
      </c>
      <c r="B566" s="1">
        <v>111</v>
      </c>
      <c r="C566" s="1">
        <v>7</v>
      </c>
      <c r="D566" s="1">
        <v>3</v>
      </c>
      <c r="E566">
        <f t="shared" si="24"/>
        <v>18</v>
      </c>
      <c r="F566">
        <f t="shared" si="25"/>
        <v>28</v>
      </c>
      <c r="G566">
        <f t="shared" si="26"/>
        <v>65</v>
      </c>
    </row>
    <row r="567" spans="1:7" x14ac:dyDescent="0.3">
      <c r="A567" s="1" t="s">
        <v>858</v>
      </c>
      <c r="B567" s="1">
        <v>118</v>
      </c>
      <c r="C567" s="1">
        <v>10</v>
      </c>
      <c r="D567" s="1">
        <v>2</v>
      </c>
      <c r="E567">
        <f t="shared" si="24"/>
        <v>12</v>
      </c>
      <c r="F567">
        <f t="shared" si="25"/>
        <v>40</v>
      </c>
      <c r="G567">
        <f t="shared" si="26"/>
        <v>66</v>
      </c>
    </row>
    <row r="568" spans="1:7" x14ac:dyDescent="0.3">
      <c r="A568" s="1" t="s">
        <v>344</v>
      </c>
      <c r="B568" s="1">
        <v>113</v>
      </c>
      <c r="C568" s="1">
        <v>9</v>
      </c>
      <c r="D568" s="1">
        <v>1</v>
      </c>
      <c r="E568">
        <f t="shared" si="24"/>
        <v>6</v>
      </c>
      <c r="F568">
        <f t="shared" si="25"/>
        <v>36</v>
      </c>
      <c r="G568">
        <f t="shared" si="26"/>
        <v>71</v>
      </c>
    </row>
    <row r="569" spans="1:7" x14ac:dyDescent="0.3">
      <c r="A569" s="1" t="s">
        <v>304</v>
      </c>
      <c r="B569" s="1">
        <v>121</v>
      </c>
      <c r="C569" s="1">
        <v>11</v>
      </c>
      <c r="D569" s="1">
        <v>0</v>
      </c>
      <c r="E569">
        <f t="shared" si="24"/>
        <v>0</v>
      </c>
      <c r="F569">
        <f t="shared" si="25"/>
        <v>44</v>
      </c>
      <c r="G569">
        <f t="shared" si="26"/>
        <v>77</v>
      </c>
    </row>
    <row r="570" spans="1:7" x14ac:dyDescent="0.3">
      <c r="A570" s="1" t="s">
        <v>244</v>
      </c>
      <c r="B570" s="1">
        <v>106</v>
      </c>
      <c r="C570" s="1">
        <v>8</v>
      </c>
      <c r="D570" s="1">
        <v>2</v>
      </c>
      <c r="E570">
        <f t="shared" si="24"/>
        <v>12</v>
      </c>
      <c r="F570">
        <f t="shared" si="25"/>
        <v>32</v>
      </c>
      <c r="G570">
        <f t="shared" si="26"/>
        <v>62</v>
      </c>
    </row>
    <row r="571" spans="1:7" x14ac:dyDescent="0.3">
      <c r="A571" s="1" t="s">
        <v>110</v>
      </c>
      <c r="B571" s="1">
        <v>121</v>
      </c>
      <c r="C571" s="1">
        <v>13</v>
      </c>
      <c r="D571" s="1">
        <v>2</v>
      </c>
      <c r="E571">
        <f t="shared" si="24"/>
        <v>12</v>
      </c>
      <c r="F571">
        <f t="shared" si="25"/>
        <v>52</v>
      </c>
      <c r="G571">
        <f t="shared" si="26"/>
        <v>57</v>
      </c>
    </row>
    <row r="572" spans="1:7" x14ac:dyDescent="0.3">
      <c r="A572" s="1" t="s">
        <v>328</v>
      </c>
      <c r="B572" s="1">
        <v>102</v>
      </c>
      <c r="C572" s="1">
        <v>9</v>
      </c>
      <c r="D572" s="1">
        <v>3</v>
      </c>
      <c r="E572">
        <f t="shared" si="24"/>
        <v>18</v>
      </c>
      <c r="F572">
        <f t="shared" si="25"/>
        <v>36</v>
      </c>
      <c r="G572">
        <f t="shared" si="26"/>
        <v>48</v>
      </c>
    </row>
    <row r="573" spans="1:7" x14ac:dyDescent="0.3">
      <c r="A573" s="1" t="s">
        <v>93</v>
      </c>
      <c r="B573" s="1">
        <v>104</v>
      </c>
      <c r="C573" s="1">
        <v>5</v>
      </c>
      <c r="D573" s="1">
        <v>0</v>
      </c>
      <c r="E573">
        <f t="shared" si="24"/>
        <v>0</v>
      </c>
      <c r="F573">
        <f t="shared" si="25"/>
        <v>20</v>
      </c>
      <c r="G573">
        <f t="shared" si="26"/>
        <v>84</v>
      </c>
    </row>
    <row r="574" spans="1:7" x14ac:dyDescent="0.3">
      <c r="A574" s="1" t="s">
        <v>249</v>
      </c>
      <c r="B574" s="1">
        <v>112</v>
      </c>
      <c r="C574" s="1">
        <v>12</v>
      </c>
      <c r="D574" s="1">
        <v>2</v>
      </c>
      <c r="E574">
        <f t="shared" si="24"/>
        <v>12</v>
      </c>
      <c r="F574">
        <f t="shared" si="25"/>
        <v>48</v>
      </c>
      <c r="G574">
        <f t="shared" si="26"/>
        <v>52</v>
      </c>
    </row>
    <row r="575" spans="1:7" x14ac:dyDescent="0.3">
      <c r="A575" s="1" t="s">
        <v>74</v>
      </c>
      <c r="B575" s="1">
        <v>102</v>
      </c>
      <c r="C575" s="1">
        <v>7</v>
      </c>
      <c r="D575" s="1">
        <v>0</v>
      </c>
      <c r="E575">
        <f t="shared" si="24"/>
        <v>0</v>
      </c>
      <c r="F575">
        <f t="shared" si="25"/>
        <v>28</v>
      </c>
      <c r="G575">
        <f t="shared" si="26"/>
        <v>74</v>
      </c>
    </row>
    <row r="576" spans="1:7" x14ac:dyDescent="0.3">
      <c r="A576" s="1" t="s">
        <v>128</v>
      </c>
      <c r="B576" s="1">
        <v>105</v>
      </c>
      <c r="C576" s="1">
        <v>7</v>
      </c>
      <c r="D576" s="1">
        <v>0</v>
      </c>
      <c r="E576">
        <f t="shared" si="24"/>
        <v>0</v>
      </c>
      <c r="F576">
        <f t="shared" si="25"/>
        <v>28</v>
      </c>
      <c r="G576">
        <f t="shared" si="26"/>
        <v>77</v>
      </c>
    </row>
    <row r="577" spans="1:7" x14ac:dyDescent="0.3">
      <c r="A577" s="1" t="s">
        <v>86</v>
      </c>
      <c r="B577" s="1">
        <v>107</v>
      </c>
      <c r="C577" s="1">
        <v>9</v>
      </c>
      <c r="D577" s="1">
        <v>0</v>
      </c>
      <c r="E577">
        <f t="shared" si="24"/>
        <v>0</v>
      </c>
      <c r="F577">
        <f t="shared" si="25"/>
        <v>36</v>
      </c>
      <c r="G577">
        <f t="shared" si="26"/>
        <v>71</v>
      </c>
    </row>
    <row r="578" spans="1:7" x14ac:dyDescent="0.3">
      <c r="A578" s="1" t="s">
        <v>257</v>
      </c>
      <c r="B578" s="1">
        <v>104</v>
      </c>
      <c r="C578" s="1">
        <v>7</v>
      </c>
      <c r="D578" s="1">
        <v>1</v>
      </c>
      <c r="E578">
        <f t="shared" si="24"/>
        <v>6</v>
      </c>
      <c r="F578">
        <f t="shared" si="25"/>
        <v>28</v>
      </c>
      <c r="G578">
        <f t="shared" si="26"/>
        <v>70</v>
      </c>
    </row>
    <row r="579" spans="1:7" x14ac:dyDescent="0.3">
      <c r="A579" s="1" t="s">
        <v>94</v>
      </c>
      <c r="B579" s="1">
        <v>111</v>
      </c>
      <c r="C579" s="1">
        <v>9</v>
      </c>
      <c r="D579" s="1">
        <v>1</v>
      </c>
      <c r="E579">
        <f t="shared" ref="E579:E642" si="27">D579*6</f>
        <v>6</v>
      </c>
      <c r="F579">
        <f t="shared" ref="F579:F642" si="28">C579*4</f>
        <v>36</v>
      </c>
      <c r="G579">
        <f t="shared" ref="G579:G642" si="29">B579-E579-F579</f>
        <v>69</v>
      </c>
    </row>
    <row r="580" spans="1:7" x14ac:dyDescent="0.3">
      <c r="A580" s="1" t="s">
        <v>88</v>
      </c>
      <c r="B580" s="1">
        <v>112</v>
      </c>
      <c r="C580" s="1">
        <v>8</v>
      </c>
      <c r="D580" s="1">
        <v>4</v>
      </c>
      <c r="E580">
        <f t="shared" si="27"/>
        <v>24</v>
      </c>
      <c r="F580">
        <f t="shared" si="28"/>
        <v>32</v>
      </c>
      <c r="G580">
        <f t="shared" si="29"/>
        <v>56</v>
      </c>
    </row>
    <row r="581" spans="1:7" x14ac:dyDescent="0.3">
      <c r="A581" s="1" t="s">
        <v>73</v>
      </c>
      <c r="B581" s="1">
        <v>122</v>
      </c>
      <c r="C581" s="1">
        <v>12</v>
      </c>
      <c r="D581" s="1">
        <v>5</v>
      </c>
      <c r="E581">
        <f t="shared" si="27"/>
        <v>30</v>
      </c>
      <c r="F581">
        <f t="shared" si="28"/>
        <v>48</v>
      </c>
      <c r="G581">
        <f t="shared" si="29"/>
        <v>44</v>
      </c>
    </row>
    <row r="582" spans="1:7" x14ac:dyDescent="0.3">
      <c r="A582" s="1" t="s">
        <v>227</v>
      </c>
      <c r="B582" s="1">
        <v>159</v>
      </c>
      <c r="C582" s="1">
        <v>17</v>
      </c>
      <c r="D582" s="1">
        <v>1</v>
      </c>
      <c r="E582">
        <f t="shared" si="27"/>
        <v>6</v>
      </c>
      <c r="F582">
        <f t="shared" si="28"/>
        <v>68</v>
      </c>
      <c r="G582">
        <f t="shared" si="29"/>
        <v>85</v>
      </c>
    </row>
    <row r="583" spans="1:7" x14ac:dyDescent="0.3">
      <c r="A583" s="1" t="s">
        <v>225</v>
      </c>
      <c r="B583" s="1">
        <v>129</v>
      </c>
      <c r="C583" s="1">
        <v>15</v>
      </c>
      <c r="D583" s="1">
        <v>1</v>
      </c>
      <c r="E583">
        <f t="shared" si="27"/>
        <v>6</v>
      </c>
      <c r="F583">
        <f t="shared" si="28"/>
        <v>60</v>
      </c>
      <c r="G583">
        <f t="shared" si="29"/>
        <v>63</v>
      </c>
    </row>
    <row r="584" spans="1:7" x14ac:dyDescent="0.3">
      <c r="A584" s="1" t="s">
        <v>221</v>
      </c>
      <c r="B584" s="1">
        <v>105</v>
      </c>
      <c r="C584" s="1">
        <v>12</v>
      </c>
      <c r="D584" s="1">
        <v>1</v>
      </c>
      <c r="E584">
        <f t="shared" si="27"/>
        <v>6</v>
      </c>
      <c r="F584">
        <f t="shared" si="28"/>
        <v>48</v>
      </c>
      <c r="G584">
        <f t="shared" si="29"/>
        <v>51</v>
      </c>
    </row>
    <row r="585" spans="1:7" x14ac:dyDescent="0.3">
      <c r="A585" s="1" t="s">
        <v>289</v>
      </c>
      <c r="B585" s="1">
        <v>108</v>
      </c>
      <c r="C585" s="1">
        <v>7</v>
      </c>
      <c r="D585" s="1">
        <v>8</v>
      </c>
      <c r="E585">
        <f t="shared" si="27"/>
        <v>48</v>
      </c>
      <c r="F585">
        <f t="shared" si="28"/>
        <v>28</v>
      </c>
      <c r="G585">
        <f t="shared" si="29"/>
        <v>32</v>
      </c>
    </row>
    <row r="586" spans="1:7" x14ac:dyDescent="0.3">
      <c r="A586" s="1" t="s">
        <v>249</v>
      </c>
      <c r="B586" s="1">
        <v>129</v>
      </c>
      <c r="C586" s="1">
        <v>8</v>
      </c>
      <c r="D586" s="1">
        <v>3</v>
      </c>
      <c r="E586">
        <f t="shared" si="27"/>
        <v>18</v>
      </c>
      <c r="F586">
        <f t="shared" si="28"/>
        <v>32</v>
      </c>
      <c r="G586">
        <f t="shared" si="29"/>
        <v>79</v>
      </c>
    </row>
    <row r="587" spans="1:7" x14ac:dyDescent="0.3">
      <c r="A587" s="1" t="s">
        <v>249</v>
      </c>
      <c r="B587" s="1">
        <v>125</v>
      </c>
      <c r="C587" s="1">
        <v>14</v>
      </c>
      <c r="D587" s="1">
        <v>1</v>
      </c>
      <c r="E587">
        <f t="shared" si="27"/>
        <v>6</v>
      </c>
      <c r="F587">
        <f t="shared" si="28"/>
        <v>56</v>
      </c>
      <c r="G587">
        <f t="shared" si="29"/>
        <v>63</v>
      </c>
    </row>
    <row r="588" spans="1:7" x14ac:dyDescent="0.3">
      <c r="A588" s="1" t="s">
        <v>102</v>
      </c>
      <c r="B588" s="1">
        <v>105</v>
      </c>
      <c r="C588" s="1">
        <v>8</v>
      </c>
      <c r="D588" s="1">
        <v>1</v>
      </c>
      <c r="E588">
        <f t="shared" si="27"/>
        <v>6</v>
      </c>
      <c r="F588">
        <f t="shared" si="28"/>
        <v>32</v>
      </c>
      <c r="G588">
        <f t="shared" si="29"/>
        <v>67</v>
      </c>
    </row>
    <row r="589" spans="1:7" x14ac:dyDescent="0.3">
      <c r="A589" s="1" t="s">
        <v>94</v>
      </c>
      <c r="B589" s="1">
        <v>115</v>
      </c>
      <c r="C589" s="1">
        <v>12</v>
      </c>
      <c r="D589" s="1">
        <v>0</v>
      </c>
      <c r="E589">
        <f t="shared" si="27"/>
        <v>0</v>
      </c>
      <c r="F589">
        <f t="shared" si="28"/>
        <v>48</v>
      </c>
      <c r="G589">
        <f t="shared" si="29"/>
        <v>67</v>
      </c>
    </row>
    <row r="590" spans="1:7" x14ac:dyDescent="0.3">
      <c r="A590" s="1" t="s">
        <v>64</v>
      </c>
      <c r="B590" s="1">
        <v>108</v>
      </c>
      <c r="C590" s="1">
        <v>8</v>
      </c>
      <c r="D590" s="1">
        <v>1</v>
      </c>
      <c r="E590">
        <f t="shared" si="27"/>
        <v>6</v>
      </c>
      <c r="F590">
        <f t="shared" si="28"/>
        <v>32</v>
      </c>
      <c r="G590">
        <f t="shared" si="29"/>
        <v>70</v>
      </c>
    </row>
    <row r="591" spans="1:7" x14ac:dyDescent="0.3">
      <c r="A591" s="1" t="s">
        <v>216</v>
      </c>
      <c r="B591" s="1">
        <v>112</v>
      </c>
      <c r="C591" s="1">
        <v>9</v>
      </c>
      <c r="D591" s="1">
        <v>5</v>
      </c>
      <c r="E591">
        <f t="shared" si="27"/>
        <v>30</v>
      </c>
      <c r="F591">
        <f t="shared" si="28"/>
        <v>36</v>
      </c>
      <c r="G591">
        <f t="shared" si="29"/>
        <v>46</v>
      </c>
    </row>
    <row r="592" spans="1:7" x14ac:dyDescent="0.3">
      <c r="A592" s="1" t="s">
        <v>60</v>
      </c>
      <c r="B592" s="1">
        <v>105</v>
      </c>
      <c r="C592" s="1">
        <v>8</v>
      </c>
      <c r="D592" s="1">
        <v>1</v>
      </c>
      <c r="E592">
        <f t="shared" si="27"/>
        <v>6</v>
      </c>
      <c r="F592">
        <f t="shared" si="28"/>
        <v>32</v>
      </c>
      <c r="G592">
        <f t="shared" si="29"/>
        <v>67</v>
      </c>
    </row>
    <row r="593" spans="1:7" x14ac:dyDescent="0.3">
      <c r="A593" s="1" t="s">
        <v>60</v>
      </c>
      <c r="B593" s="1">
        <v>113</v>
      </c>
      <c r="C593" s="1">
        <v>12</v>
      </c>
      <c r="D593" s="1">
        <v>1</v>
      </c>
      <c r="E593">
        <f t="shared" si="27"/>
        <v>6</v>
      </c>
      <c r="F593">
        <f t="shared" si="28"/>
        <v>48</v>
      </c>
      <c r="G593">
        <f t="shared" si="29"/>
        <v>59</v>
      </c>
    </row>
    <row r="594" spans="1:7" x14ac:dyDescent="0.3">
      <c r="A594" s="1" t="s">
        <v>162</v>
      </c>
      <c r="B594" s="1">
        <v>115</v>
      </c>
      <c r="C594" s="1">
        <v>10</v>
      </c>
      <c r="D594" s="1">
        <v>0</v>
      </c>
      <c r="E594">
        <f t="shared" si="27"/>
        <v>0</v>
      </c>
      <c r="F594">
        <f t="shared" si="28"/>
        <v>40</v>
      </c>
      <c r="G594">
        <f t="shared" si="29"/>
        <v>75</v>
      </c>
    </row>
    <row r="595" spans="1:7" x14ac:dyDescent="0.3">
      <c r="A595" s="1" t="s">
        <v>110</v>
      </c>
      <c r="B595" s="1">
        <v>109</v>
      </c>
      <c r="C595" s="1">
        <v>7</v>
      </c>
      <c r="D595" s="1">
        <v>2</v>
      </c>
      <c r="E595">
        <f t="shared" si="27"/>
        <v>12</v>
      </c>
      <c r="F595">
        <f t="shared" si="28"/>
        <v>28</v>
      </c>
      <c r="G595">
        <f t="shared" si="29"/>
        <v>69</v>
      </c>
    </row>
    <row r="596" spans="1:7" x14ac:dyDescent="0.3">
      <c r="A596" s="1" t="s">
        <v>68</v>
      </c>
      <c r="B596" s="1">
        <v>114</v>
      </c>
      <c r="C596" s="1">
        <v>8</v>
      </c>
      <c r="D596" s="1">
        <v>3</v>
      </c>
      <c r="E596">
        <f t="shared" si="27"/>
        <v>18</v>
      </c>
      <c r="F596">
        <f t="shared" si="28"/>
        <v>32</v>
      </c>
      <c r="G596">
        <f t="shared" si="29"/>
        <v>64</v>
      </c>
    </row>
    <row r="597" spans="1:7" x14ac:dyDescent="0.3">
      <c r="A597" s="1" t="s">
        <v>219</v>
      </c>
      <c r="B597" s="1">
        <v>146</v>
      </c>
      <c r="C597" s="1">
        <v>12</v>
      </c>
      <c r="D597" s="1">
        <v>6</v>
      </c>
      <c r="E597">
        <f t="shared" si="27"/>
        <v>36</v>
      </c>
      <c r="F597">
        <f t="shared" si="28"/>
        <v>48</v>
      </c>
      <c r="G597">
        <f t="shared" si="29"/>
        <v>62</v>
      </c>
    </row>
    <row r="598" spans="1:7" x14ac:dyDescent="0.3">
      <c r="A598" s="1" t="s">
        <v>216</v>
      </c>
      <c r="B598" s="1">
        <v>102</v>
      </c>
      <c r="C598" s="1">
        <v>10</v>
      </c>
      <c r="D598" s="1">
        <v>0</v>
      </c>
      <c r="E598">
        <f t="shared" si="27"/>
        <v>0</v>
      </c>
      <c r="F598">
        <f t="shared" si="28"/>
        <v>40</v>
      </c>
      <c r="G598">
        <f t="shared" si="29"/>
        <v>62</v>
      </c>
    </row>
    <row r="599" spans="1:7" x14ac:dyDescent="0.3">
      <c r="A599" s="1" t="s">
        <v>76</v>
      </c>
      <c r="B599" s="1">
        <v>145</v>
      </c>
      <c r="C599" s="1">
        <v>13</v>
      </c>
      <c r="D599" s="1">
        <v>0</v>
      </c>
      <c r="E599">
        <f t="shared" si="27"/>
        <v>0</v>
      </c>
      <c r="F599">
        <f t="shared" si="28"/>
        <v>52</v>
      </c>
      <c r="G599">
        <f t="shared" si="29"/>
        <v>93</v>
      </c>
    </row>
    <row r="600" spans="1:7" x14ac:dyDescent="0.3">
      <c r="A600" s="1" t="s">
        <v>149</v>
      </c>
      <c r="B600" s="1">
        <v>111</v>
      </c>
      <c r="C600" s="1">
        <v>8</v>
      </c>
      <c r="D600" s="1">
        <v>1</v>
      </c>
      <c r="E600">
        <f t="shared" si="27"/>
        <v>6</v>
      </c>
      <c r="F600">
        <f t="shared" si="28"/>
        <v>32</v>
      </c>
      <c r="G600">
        <f t="shared" si="29"/>
        <v>73</v>
      </c>
    </row>
    <row r="601" spans="1:7" x14ac:dyDescent="0.3">
      <c r="A601" s="1" t="s">
        <v>66</v>
      </c>
      <c r="B601" s="1">
        <v>101</v>
      </c>
      <c r="C601" s="1">
        <v>8</v>
      </c>
      <c r="D601" s="1">
        <v>0</v>
      </c>
      <c r="E601">
        <f t="shared" si="27"/>
        <v>0</v>
      </c>
      <c r="F601">
        <f t="shared" si="28"/>
        <v>32</v>
      </c>
      <c r="G601">
        <f t="shared" si="29"/>
        <v>69</v>
      </c>
    </row>
    <row r="602" spans="1:7" x14ac:dyDescent="0.3">
      <c r="A602" s="1" t="s">
        <v>224</v>
      </c>
      <c r="B602" s="1">
        <v>111</v>
      </c>
      <c r="C602" s="1">
        <v>8</v>
      </c>
      <c r="D602" s="1">
        <v>2</v>
      </c>
      <c r="E602">
        <f t="shared" si="27"/>
        <v>12</v>
      </c>
      <c r="F602">
        <f t="shared" si="28"/>
        <v>32</v>
      </c>
      <c r="G602">
        <f t="shared" si="29"/>
        <v>67</v>
      </c>
    </row>
    <row r="603" spans="1:7" x14ac:dyDescent="0.3">
      <c r="A603" s="1" t="s">
        <v>110</v>
      </c>
      <c r="B603" s="1">
        <v>119</v>
      </c>
      <c r="C603" s="1">
        <v>11</v>
      </c>
      <c r="D603" s="1">
        <v>2</v>
      </c>
      <c r="E603">
        <f t="shared" si="27"/>
        <v>12</v>
      </c>
      <c r="F603">
        <f t="shared" si="28"/>
        <v>44</v>
      </c>
      <c r="G603">
        <f t="shared" si="29"/>
        <v>63</v>
      </c>
    </row>
    <row r="604" spans="1:7" x14ac:dyDescent="0.3">
      <c r="A604" s="1" t="s">
        <v>68</v>
      </c>
      <c r="B604" s="1">
        <v>116</v>
      </c>
      <c r="C604" s="1">
        <v>13</v>
      </c>
      <c r="D604" s="1">
        <v>3</v>
      </c>
      <c r="E604">
        <f t="shared" si="27"/>
        <v>18</v>
      </c>
      <c r="F604">
        <f t="shared" si="28"/>
        <v>52</v>
      </c>
      <c r="G604">
        <f t="shared" si="29"/>
        <v>46</v>
      </c>
    </row>
    <row r="605" spans="1:7" x14ac:dyDescent="0.3">
      <c r="A605" s="1" t="s">
        <v>213</v>
      </c>
      <c r="B605" s="1">
        <v>126</v>
      </c>
      <c r="C605" s="1">
        <v>21</v>
      </c>
      <c r="D605" s="1">
        <v>1</v>
      </c>
      <c r="E605">
        <f t="shared" si="27"/>
        <v>6</v>
      </c>
      <c r="F605">
        <f t="shared" si="28"/>
        <v>84</v>
      </c>
      <c r="G605">
        <f t="shared" si="29"/>
        <v>36</v>
      </c>
    </row>
    <row r="606" spans="1:7" x14ac:dyDescent="0.3">
      <c r="A606" s="1" t="s">
        <v>218</v>
      </c>
      <c r="B606" s="1">
        <v>117</v>
      </c>
      <c r="C606" s="1">
        <v>12</v>
      </c>
      <c r="D606" s="1">
        <v>3</v>
      </c>
      <c r="E606">
        <f t="shared" si="27"/>
        <v>18</v>
      </c>
      <c r="F606">
        <f t="shared" si="28"/>
        <v>48</v>
      </c>
      <c r="G606">
        <f t="shared" si="29"/>
        <v>51</v>
      </c>
    </row>
    <row r="607" spans="1:7" x14ac:dyDescent="0.3">
      <c r="A607" s="1" t="s">
        <v>68</v>
      </c>
      <c r="B607" s="1">
        <v>116</v>
      </c>
      <c r="C607" s="1">
        <v>16</v>
      </c>
      <c r="D607" s="1">
        <v>0</v>
      </c>
      <c r="E607">
        <f t="shared" si="27"/>
        <v>0</v>
      </c>
      <c r="F607">
        <f t="shared" si="28"/>
        <v>64</v>
      </c>
      <c r="G607">
        <f t="shared" si="29"/>
        <v>52</v>
      </c>
    </row>
    <row r="608" spans="1:7" x14ac:dyDescent="0.3">
      <c r="A608" s="1" t="s">
        <v>68</v>
      </c>
      <c r="B608" s="1">
        <v>153</v>
      </c>
      <c r="C608" s="1">
        <v>17</v>
      </c>
      <c r="D608" s="1">
        <v>3</v>
      </c>
      <c r="E608">
        <f t="shared" si="27"/>
        <v>18</v>
      </c>
      <c r="F608">
        <f t="shared" si="28"/>
        <v>68</v>
      </c>
      <c r="G608">
        <f t="shared" si="29"/>
        <v>67</v>
      </c>
    </row>
    <row r="609" spans="1:7" x14ac:dyDescent="0.3">
      <c r="A609" s="1" t="s">
        <v>229</v>
      </c>
      <c r="B609" s="1">
        <v>103</v>
      </c>
      <c r="C609" s="1">
        <v>8</v>
      </c>
      <c r="D609" s="1">
        <v>3</v>
      </c>
      <c r="E609">
        <f t="shared" si="27"/>
        <v>18</v>
      </c>
      <c r="F609">
        <f t="shared" si="28"/>
        <v>32</v>
      </c>
      <c r="G609">
        <f t="shared" si="29"/>
        <v>53</v>
      </c>
    </row>
    <row r="610" spans="1:7" x14ac:dyDescent="0.3">
      <c r="A610" s="1" t="s">
        <v>213</v>
      </c>
      <c r="B610" s="1">
        <v>114</v>
      </c>
      <c r="C610" s="1">
        <v>17</v>
      </c>
      <c r="D610" s="1">
        <v>2</v>
      </c>
      <c r="E610">
        <f t="shared" si="27"/>
        <v>12</v>
      </c>
      <c r="F610">
        <f t="shared" si="28"/>
        <v>68</v>
      </c>
      <c r="G610">
        <f t="shared" si="29"/>
        <v>34</v>
      </c>
    </row>
    <row r="611" spans="1:7" x14ac:dyDescent="0.3">
      <c r="A611" s="1" t="s">
        <v>229</v>
      </c>
      <c r="B611" s="1">
        <v>140</v>
      </c>
      <c r="C611" s="1">
        <v>12</v>
      </c>
      <c r="D611" s="1">
        <v>5</v>
      </c>
      <c r="E611">
        <f t="shared" si="27"/>
        <v>30</v>
      </c>
      <c r="F611">
        <f t="shared" si="28"/>
        <v>48</v>
      </c>
      <c r="G611">
        <f t="shared" si="29"/>
        <v>62</v>
      </c>
    </row>
    <row r="612" spans="1:7" x14ac:dyDescent="0.3">
      <c r="A612" s="1" t="s">
        <v>230</v>
      </c>
      <c r="B612" s="1">
        <v>109</v>
      </c>
      <c r="C612" s="1">
        <v>8</v>
      </c>
      <c r="D612" s="1">
        <v>0</v>
      </c>
      <c r="E612">
        <f t="shared" si="27"/>
        <v>0</v>
      </c>
      <c r="F612">
        <f t="shared" si="28"/>
        <v>32</v>
      </c>
      <c r="G612">
        <f t="shared" si="29"/>
        <v>77</v>
      </c>
    </row>
    <row r="613" spans="1:7" x14ac:dyDescent="0.3">
      <c r="A613" s="1" t="s">
        <v>229</v>
      </c>
      <c r="B613" s="1">
        <v>101</v>
      </c>
      <c r="C613" s="1">
        <v>10</v>
      </c>
      <c r="D613" s="1">
        <v>3</v>
      </c>
      <c r="E613">
        <f t="shared" si="27"/>
        <v>18</v>
      </c>
      <c r="F613">
        <f t="shared" si="28"/>
        <v>40</v>
      </c>
      <c r="G613">
        <f t="shared" si="29"/>
        <v>43</v>
      </c>
    </row>
    <row r="614" spans="1:7" x14ac:dyDescent="0.3">
      <c r="A614" s="1" t="s">
        <v>249</v>
      </c>
      <c r="B614" s="1">
        <v>141</v>
      </c>
      <c r="C614" s="1">
        <v>13</v>
      </c>
      <c r="D614" s="1">
        <v>3</v>
      </c>
      <c r="E614">
        <f t="shared" si="27"/>
        <v>18</v>
      </c>
      <c r="F614">
        <f t="shared" si="28"/>
        <v>52</v>
      </c>
      <c r="G614">
        <f t="shared" si="29"/>
        <v>71</v>
      </c>
    </row>
    <row r="615" spans="1:7" x14ac:dyDescent="0.3">
      <c r="A615" s="1" t="s">
        <v>144</v>
      </c>
      <c r="B615" s="1">
        <v>108</v>
      </c>
      <c r="C615" s="1">
        <v>11</v>
      </c>
      <c r="D615" s="1">
        <v>5</v>
      </c>
      <c r="E615">
        <f t="shared" si="27"/>
        <v>30</v>
      </c>
      <c r="F615">
        <f t="shared" si="28"/>
        <v>44</v>
      </c>
      <c r="G615">
        <f t="shared" si="29"/>
        <v>34</v>
      </c>
    </row>
    <row r="616" spans="1:7" x14ac:dyDescent="0.3">
      <c r="A616" s="1" t="s">
        <v>262</v>
      </c>
      <c r="B616" s="1">
        <v>107</v>
      </c>
      <c r="C616" s="1">
        <v>16</v>
      </c>
      <c r="D616" s="1">
        <v>0</v>
      </c>
      <c r="E616">
        <f t="shared" si="27"/>
        <v>0</v>
      </c>
      <c r="F616">
        <f t="shared" si="28"/>
        <v>64</v>
      </c>
      <c r="G616">
        <f t="shared" si="29"/>
        <v>43</v>
      </c>
    </row>
    <row r="617" spans="1:7" x14ac:dyDescent="0.3">
      <c r="A617" s="1" t="s">
        <v>262</v>
      </c>
      <c r="B617" s="1">
        <v>108</v>
      </c>
      <c r="C617" s="1">
        <v>10</v>
      </c>
      <c r="D617" s="1">
        <v>0</v>
      </c>
      <c r="E617">
        <f t="shared" si="27"/>
        <v>0</v>
      </c>
      <c r="F617">
        <f t="shared" si="28"/>
        <v>40</v>
      </c>
      <c r="G617">
        <f t="shared" si="29"/>
        <v>68</v>
      </c>
    </row>
    <row r="618" spans="1:7" x14ac:dyDescent="0.3">
      <c r="A618" s="1" t="s">
        <v>249</v>
      </c>
      <c r="B618" s="1">
        <v>100</v>
      </c>
      <c r="C618" s="1">
        <v>8</v>
      </c>
      <c r="D618" s="1">
        <v>2</v>
      </c>
      <c r="E618">
        <f t="shared" si="27"/>
        <v>12</v>
      </c>
      <c r="F618">
        <f t="shared" si="28"/>
        <v>32</v>
      </c>
      <c r="G618">
        <f t="shared" si="29"/>
        <v>56</v>
      </c>
    </row>
    <row r="619" spans="1:7" x14ac:dyDescent="0.3">
      <c r="A619" s="1" t="s">
        <v>80</v>
      </c>
      <c r="B619" s="1">
        <v>105</v>
      </c>
      <c r="C619" s="1">
        <v>11</v>
      </c>
      <c r="D619" s="1">
        <v>0</v>
      </c>
      <c r="E619">
        <f t="shared" si="27"/>
        <v>0</v>
      </c>
      <c r="F619">
        <f t="shared" si="28"/>
        <v>44</v>
      </c>
      <c r="G619">
        <f t="shared" si="29"/>
        <v>61</v>
      </c>
    </row>
    <row r="620" spans="1:7" x14ac:dyDescent="0.3">
      <c r="A620" s="1" t="s">
        <v>420</v>
      </c>
      <c r="B620" s="1">
        <v>100</v>
      </c>
      <c r="C620" s="1">
        <v>9</v>
      </c>
      <c r="D620" s="1">
        <v>3</v>
      </c>
      <c r="E620">
        <f t="shared" si="27"/>
        <v>18</v>
      </c>
      <c r="F620">
        <f t="shared" si="28"/>
        <v>36</v>
      </c>
      <c r="G620">
        <f t="shared" si="29"/>
        <v>46</v>
      </c>
    </row>
    <row r="621" spans="1:7" x14ac:dyDescent="0.3">
      <c r="A621" s="1" t="s">
        <v>66</v>
      </c>
      <c r="B621" s="1">
        <v>123</v>
      </c>
      <c r="C621" s="1">
        <v>15</v>
      </c>
      <c r="D621" s="1">
        <v>1</v>
      </c>
      <c r="E621">
        <f t="shared" si="27"/>
        <v>6</v>
      </c>
      <c r="F621">
        <f t="shared" si="28"/>
        <v>60</v>
      </c>
      <c r="G621">
        <f t="shared" si="29"/>
        <v>57</v>
      </c>
    </row>
    <row r="622" spans="1:7" x14ac:dyDescent="0.3">
      <c r="A622" s="1" t="s">
        <v>90</v>
      </c>
      <c r="B622" s="1">
        <v>102</v>
      </c>
      <c r="C622" s="1">
        <v>11</v>
      </c>
      <c r="D622" s="1">
        <v>0</v>
      </c>
      <c r="E622">
        <f t="shared" si="27"/>
        <v>0</v>
      </c>
      <c r="F622">
        <f t="shared" si="28"/>
        <v>44</v>
      </c>
      <c r="G622">
        <f t="shared" si="29"/>
        <v>58</v>
      </c>
    </row>
    <row r="623" spans="1:7" x14ac:dyDescent="0.3">
      <c r="A623" s="1" t="s">
        <v>68</v>
      </c>
      <c r="B623" s="1">
        <v>108</v>
      </c>
      <c r="C623" s="1">
        <v>14</v>
      </c>
      <c r="D623" s="1">
        <v>3</v>
      </c>
      <c r="E623">
        <f t="shared" si="27"/>
        <v>18</v>
      </c>
      <c r="F623">
        <f t="shared" si="28"/>
        <v>56</v>
      </c>
      <c r="G623">
        <f t="shared" si="29"/>
        <v>34</v>
      </c>
    </row>
    <row r="624" spans="1:7" x14ac:dyDescent="0.3">
      <c r="A624" s="1" t="s">
        <v>262</v>
      </c>
      <c r="B624" s="1">
        <v>135</v>
      </c>
      <c r="C624" s="1">
        <v>19</v>
      </c>
      <c r="D624" s="1">
        <v>0</v>
      </c>
      <c r="E624">
        <f t="shared" si="27"/>
        <v>0</v>
      </c>
      <c r="F624">
        <f t="shared" si="28"/>
        <v>76</v>
      </c>
      <c r="G624">
        <f t="shared" si="29"/>
        <v>59</v>
      </c>
    </row>
    <row r="625" spans="1:7" x14ac:dyDescent="0.3">
      <c r="A625" s="1" t="s">
        <v>351</v>
      </c>
      <c r="B625" s="1">
        <v>112</v>
      </c>
      <c r="C625" s="1">
        <v>13</v>
      </c>
      <c r="D625" s="1">
        <v>2</v>
      </c>
      <c r="E625">
        <f t="shared" si="27"/>
        <v>12</v>
      </c>
      <c r="F625">
        <f t="shared" si="28"/>
        <v>52</v>
      </c>
      <c r="G625">
        <f t="shared" si="29"/>
        <v>48</v>
      </c>
    </row>
    <row r="626" spans="1:7" x14ac:dyDescent="0.3">
      <c r="A626" s="1" t="s">
        <v>128</v>
      </c>
      <c r="B626" s="1">
        <v>111</v>
      </c>
      <c r="C626" s="1">
        <v>6</v>
      </c>
      <c r="D626" s="1">
        <v>1</v>
      </c>
      <c r="E626">
        <f t="shared" si="27"/>
        <v>6</v>
      </c>
      <c r="F626">
        <f t="shared" si="28"/>
        <v>24</v>
      </c>
      <c r="G626">
        <f t="shared" si="29"/>
        <v>81</v>
      </c>
    </row>
    <row r="627" spans="1:7" x14ac:dyDescent="0.3">
      <c r="A627" s="1" t="s">
        <v>221</v>
      </c>
      <c r="B627" s="1">
        <v>124</v>
      </c>
      <c r="C627" s="1">
        <v>12</v>
      </c>
      <c r="D627" s="1">
        <v>4</v>
      </c>
      <c r="E627">
        <f t="shared" si="27"/>
        <v>24</v>
      </c>
      <c r="F627">
        <f t="shared" si="28"/>
        <v>48</v>
      </c>
      <c r="G627">
        <f t="shared" si="29"/>
        <v>52</v>
      </c>
    </row>
    <row r="628" spans="1:7" x14ac:dyDescent="0.3">
      <c r="A628" s="1" t="s">
        <v>225</v>
      </c>
      <c r="B628" s="1">
        <v>119</v>
      </c>
      <c r="C628" s="1">
        <v>9</v>
      </c>
      <c r="D628" s="1">
        <v>3</v>
      </c>
      <c r="E628">
        <f t="shared" si="27"/>
        <v>18</v>
      </c>
      <c r="F628">
        <f t="shared" si="28"/>
        <v>36</v>
      </c>
      <c r="G628">
        <f t="shared" si="29"/>
        <v>65</v>
      </c>
    </row>
    <row r="629" spans="1:7" x14ac:dyDescent="0.3">
      <c r="A629" s="1" t="s">
        <v>75</v>
      </c>
      <c r="B629" s="1">
        <v>102</v>
      </c>
      <c r="C629" s="1">
        <v>9</v>
      </c>
      <c r="D629" s="1">
        <v>0</v>
      </c>
      <c r="E629">
        <f t="shared" si="27"/>
        <v>0</v>
      </c>
      <c r="F629">
        <f t="shared" si="28"/>
        <v>36</v>
      </c>
      <c r="G629">
        <f t="shared" si="29"/>
        <v>66</v>
      </c>
    </row>
    <row r="630" spans="1:7" x14ac:dyDescent="0.3">
      <c r="A630" s="1" t="s">
        <v>98</v>
      </c>
      <c r="B630" s="1">
        <v>100</v>
      </c>
      <c r="C630" s="1">
        <v>4</v>
      </c>
      <c r="D630" s="1">
        <v>2</v>
      </c>
      <c r="E630">
        <f t="shared" si="27"/>
        <v>12</v>
      </c>
      <c r="F630">
        <f t="shared" si="28"/>
        <v>16</v>
      </c>
      <c r="G630">
        <f t="shared" si="29"/>
        <v>72</v>
      </c>
    </row>
    <row r="631" spans="1:7" x14ac:dyDescent="0.3">
      <c r="A631" s="1" t="s">
        <v>142</v>
      </c>
      <c r="B631" s="1">
        <v>119</v>
      </c>
      <c r="C631" s="1">
        <v>12</v>
      </c>
      <c r="D631" s="1">
        <v>1</v>
      </c>
      <c r="E631">
        <f t="shared" si="27"/>
        <v>6</v>
      </c>
      <c r="F631">
        <f t="shared" si="28"/>
        <v>48</v>
      </c>
      <c r="G631">
        <f t="shared" si="29"/>
        <v>65</v>
      </c>
    </row>
    <row r="632" spans="1:7" x14ac:dyDescent="0.3">
      <c r="A632" s="1" t="s">
        <v>213</v>
      </c>
      <c r="B632" s="1">
        <v>108</v>
      </c>
      <c r="C632" s="1">
        <v>9</v>
      </c>
      <c r="D632" s="1">
        <v>2</v>
      </c>
      <c r="E632">
        <f t="shared" si="27"/>
        <v>12</v>
      </c>
      <c r="F632">
        <f t="shared" si="28"/>
        <v>36</v>
      </c>
      <c r="G632">
        <f t="shared" si="29"/>
        <v>60</v>
      </c>
    </row>
    <row r="633" spans="1:7" x14ac:dyDescent="0.3">
      <c r="A633" s="1" t="s">
        <v>216</v>
      </c>
      <c r="B633" s="1">
        <v>122</v>
      </c>
      <c r="C633" s="1">
        <v>12</v>
      </c>
      <c r="D633" s="1">
        <v>4</v>
      </c>
      <c r="E633">
        <f t="shared" si="27"/>
        <v>24</v>
      </c>
      <c r="F633">
        <f t="shared" si="28"/>
        <v>48</v>
      </c>
      <c r="G633">
        <f t="shared" si="29"/>
        <v>50</v>
      </c>
    </row>
    <row r="634" spans="1:7" x14ac:dyDescent="0.3">
      <c r="A634" s="1" t="s">
        <v>66</v>
      </c>
      <c r="B634" s="1">
        <v>101</v>
      </c>
      <c r="C634" s="1">
        <v>5</v>
      </c>
      <c r="D634" s="1">
        <v>0</v>
      </c>
      <c r="E634">
        <f t="shared" si="27"/>
        <v>0</v>
      </c>
      <c r="F634">
        <f t="shared" si="28"/>
        <v>20</v>
      </c>
      <c r="G634">
        <f t="shared" si="29"/>
        <v>81</v>
      </c>
    </row>
    <row r="635" spans="1:7" x14ac:dyDescent="0.3">
      <c r="A635" s="1" t="s">
        <v>213</v>
      </c>
      <c r="B635" s="1">
        <v>112</v>
      </c>
      <c r="C635" s="1">
        <v>11</v>
      </c>
      <c r="D635" s="1">
        <v>3</v>
      </c>
      <c r="E635">
        <f t="shared" si="27"/>
        <v>18</v>
      </c>
      <c r="F635">
        <f t="shared" si="28"/>
        <v>44</v>
      </c>
      <c r="G635">
        <f t="shared" si="29"/>
        <v>50</v>
      </c>
    </row>
    <row r="636" spans="1:7" x14ac:dyDescent="0.3">
      <c r="A636" s="1" t="s">
        <v>93</v>
      </c>
      <c r="B636" s="1">
        <v>101</v>
      </c>
      <c r="C636" s="1">
        <v>10</v>
      </c>
      <c r="D636" s="1">
        <v>0</v>
      </c>
      <c r="E636">
        <f t="shared" si="27"/>
        <v>0</v>
      </c>
      <c r="F636">
        <f t="shared" si="28"/>
        <v>40</v>
      </c>
      <c r="G636">
        <f t="shared" si="29"/>
        <v>61</v>
      </c>
    </row>
    <row r="637" spans="1:7" x14ac:dyDescent="0.3">
      <c r="A637" s="1" t="s">
        <v>216</v>
      </c>
      <c r="B637" s="1">
        <v>106</v>
      </c>
      <c r="C637" s="1">
        <v>15</v>
      </c>
      <c r="D637" s="1">
        <v>1</v>
      </c>
      <c r="E637">
        <f t="shared" si="27"/>
        <v>6</v>
      </c>
      <c r="F637">
        <f t="shared" si="28"/>
        <v>60</v>
      </c>
      <c r="G637">
        <f t="shared" si="29"/>
        <v>40</v>
      </c>
    </row>
    <row r="638" spans="1:7" x14ac:dyDescent="0.3">
      <c r="A638" s="1" t="s">
        <v>225</v>
      </c>
      <c r="B638" s="1">
        <v>106</v>
      </c>
      <c r="C638" s="1">
        <v>11</v>
      </c>
      <c r="D638" s="1">
        <v>1</v>
      </c>
      <c r="E638">
        <f t="shared" si="27"/>
        <v>6</v>
      </c>
      <c r="F638">
        <f t="shared" si="28"/>
        <v>44</v>
      </c>
      <c r="G638">
        <f t="shared" si="29"/>
        <v>56</v>
      </c>
    </row>
    <row r="639" spans="1:7" x14ac:dyDescent="0.3">
      <c r="A639" s="1" t="s">
        <v>224</v>
      </c>
      <c r="B639" s="1">
        <v>116</v>
      </c>
      <c r="C639" s="1">
        <v>12</v>
      </c>
      <c r="D639" s="1">
        <v>2</v>
      </c>
      <c r="E639">
        <f t="shared" si="27"/>
        <v>12</v>
      </c>
      <c r="F639">
        <f t="shared" si="28"/>
        <v>48</v>
      </c>
      <c r="G639">
        <f t="shared" si="29"/>
        <v>56</v>
      </c>
    </row>
    <row r="640" spans="1:7" x14ac:dyDescent="0.3">
      <c r="A640" s="1" t="s">
        <v>194</v>
      </c>
      <c r="B640" s="1">
        <v>172</v>
      </c>
      <c r="C640" s="1">
        <v>18</v>
      </c>
      <c r="D640" s="1">
        <v>3</v>
      </c>
      <c r="E640">
        <f t="shared" si="27"/>
        <v>18</v>
      </c>
      <c r="F640">
        <f t="shared" si="28"/>
        <v>72</v>
      </c>
      <c r="G640">
        <f t="shared" si="29"/>
        <v>82</v>
      </c>
    </row>
    <row r="641" spans="1:7" x14ac:dyDescent="0.3">
      <c r="A641" s="1" t="s">
        <v>105</v>
      </c>
      <c r="B641" s="1">
        <v>141</v>
      </c>
      <c r="C641" s="1">
        <v>3</v>
      </c>
      <c r="D641" s="1">
        <v>6</v>
      </c>
      <c r="E641">
        <f t="shared" si="27"/>
        <v>36</v>
      </c>
      <c r="F641">
        <f t="shared" si="28"/>
        <v>12</v>
      </c>
      <c r="G641">
        <f t="shared" si="29"/>
        <v>93</v>
      </c>
    </row>
    <row r="642" spans="1:7" x14ac:dyDescent="0.3">
      <c r="A642" s="1" t="s">
        <v>216</v>
      </c>
      <c r="B642" s="1">
        <v>120</v>
      </c>
      <c r="C642" s="1">
        <v>14</v>
      </c>
      <c r="D642" s="1">
        <v>0</v>
      </c>
      <c r="E642">
        <f t="shared" si="27"/>
        <v>0</v>
      </c>
      <c r="F642">
        <f t="shared" si="28"/>
        <v>56</v>
      </c>
      <c r="G642">
        <f t="shared" si="29"/>
        <v>64</v>
      </c>
    </row>
    <row r="643" spans="1:7" x14ac:dyDescent="0.3">
      <c r="A643" s="1" t="s">
        <v>99</v>
      </c>
      <c r="B643" s="1">
        <v>143</v>
      </c>
      <c r="C643" s="1">
        <v>18</v>
      </c>
      <c r="D643" s="1">
        <v>2</v>
      </c>
      <c r="E643">
        <f t="shared" ref="E643:E706" si="30">D643*6</f>
        <v>12</v>
      </c>
      <c r="F643">
        <f t="shared" ref="F643:F706" si="31">C643*4</f>
        <v>72</v>
      </c>
      <c r="G643">
        <f t="shared" ref="G643:G706" si="32">B643-E643-F643</f>
        <v>59</v>
      </c>
    </row>
    <row r="644" spans="1:7" x14ac:dyDescent="0.3">
      <c r="A644" s="1" t="s">
        <v>68</v>
      </c>
      <c r="B644" s="1">
        <v>143</v>
      </c>
      <c r="C644" s="1">
        <v>19</v>
      </c>
      <c r="D644" s="1">
        <v>3</v>
      </c>
      <c r="E644">
        <f t="shared" si="30"/>
        <v>18</v>
      </c>
      <c r="F644">
        <f t="shared" si="31"/>
        <v>76</v>
      </c>
      <c r="G644">
        <f t="shared" si="32"/>
        <v>49</v>
      </c>
    </row>
    <row r="645" spans="1:7" x14ac:dyDescent="0.3">
      <c r="A645" s="1" t="s">
        <v>264</v>
      </c>
      <c r="B645" s="1">
        <v>134</v>
      </c>
      <c r="C645" s="1">
        <v>21</v>
      </c>
      <c r="D645" s="1">
        <v>0</v>
      </c>
      <c r="E645">
        <f t="shared" si="30"/>
        <v>0</v>
      </c>
      <c r="F645">
        <f t="shared" si="31"/>
        <v>84</v>
      </c>
      <c r="G645">
        <f t="shared" si="32"/>
        <v>50</v>
      </c>
    </row>
    <row r="646" spans="1:7" x14ac:dyDescent="0.3">
      <c r="A646" s="1" t="s">
        <v>60</v>
      </c>
      <c r="B646" s="1">
        <v>152</v>
      </c>
      <c r="C646" s="1">
        <v>18</v>
      </c>
      <c r="D646" s="1">
        <v>0</v>
      </c>
      <c r="E646">
        <f t="shared" si="30"/>
        <v>0</v>
      </c>
      <c r="F646">
        <f t="shared" si="31"/>
        <v>72</v>
      </c>
      <c r="G646">
        <f t="shared" si="32"/>
        <v>80</v>
      </c>
    </row>
    <row r="647" spans="1:7" x14ac:dyDescent="0.3">
      <c r="A647" s="1" t="s">
        <v>218</v>
      </c>
      <c r="B647" s="1">
        <v>112</v>
      </c>
      <c r="C647" s="1">
        <v>6</v>
      </c>
      <c r="D647" s="1">
        <v>4</v>
      </c>
      <c r="E647">
        <f t="shared" si="30"/>
        <v>24</v>
      </c>
      <c r="F647">
        <f t="shared" si="31"/>
        <v>24</v>
      </c>
      <c r="G647">
        <f t="shared" si="32"/>
        <v>64</v>
      </c>
    </row>
    <row r="648" spans="1:7" x14ac:dyDescent="0.3">
      <c r="A648" s="1" t="s">
        <v>355</v>
      </c>
      <c r="B648" s="1">
        <v>111</v>
      </c>
      <c r="C648" s="1">
        <v>8</v>
      </c>
      <c r="D648" s="1">
        <v>6</v>
      </c>
      <c r="E648">
        <f t="shared" si="30"/>
        <v>36</v>
      </c>
      <c r="F648">
        <f t="shared" si="31"/>
        <v>32</v>
      </c>
      <c r="G648">
        <f t="shared" si="32"/>
        <v>43</v>
      </c>
    </row>
    <row r="649" spans="1:7" x14ac:dyDescent="0.3">
      <c r="A649" s="1" t="s">
        <v>63</v>
      </c>
      <c r="B649" s="1">
        <v>101</v>
      </c>
      <c r="C649" s="1">
        <v>7</v>
      </c>
      <c r="D649" s="1">
        <v>0</v>
      </c>
      <c r="E649">
        <f t="shared" si="30"/>
        <v>0</v>
      </c>
      <c r="F649">
        <f t="shared" si="31"/>
        <v>28</v>
      </c>
      <c r="G649">
        <f t="shared" si="32"/>
        <v>73</v>
      </c>
    </row>
    <row r="650" spans="1:7" x14ac:dyDescent="0.3">
      <c r="A650" s="1" t="s">
        <v>265</v>
      </c>
      <c r="B650" s="1">
        <v>134</v>
      </c>
      <c r="C650" s="1">
        <v>11</v>
      </c>
      <c r="D650" s="1">
        <v>3</v>
      </c>
      <c r="E650">
        <f t="shared" si="30"/>
        <v>18</v>
      </c>
      <c r="F650">
        <f t="shared" si="31"/>
        <v>44</v>
      </c>
      <c r="G650">
        <f t="shared" si="32"/>
        <v>72</v>
      </c>
    </row>
    <row r="651" spans="1:7" x14ac:dyDescent="0.3">
      <c r="A651" s="1" t="s">
        <v>66</v>
      </c>
      <c r="B651" s="1">
        <v>124</v>
      </c>
      <c r="C651" s="1">
        <v>18</v>
      </c>
      <c r="D651" s="1">
        <v>0</v>
      </c>
      <c r="E651">
        <f t="shared" si="30"/>
        <v>0</v>
      </c>
      <c r="F651">
        <f t="shared" si="31"/>
        <v>72</v>
      </c>
      <c r="G651">
        <f t="shared" si="32"/>
        <v>52</v>
      </c>
    </row>
    <row r="652" spans="1:7" x14ac:dyDescent="0.3">
      <c r="A652" s="1" t="s">
        <v>305</v>
      </c>
      <c r="B652" s="1">
        <v>121</v>
      </c>
      <c r="C652" s="1">
        <v>6</v>
      </c>
      <c r="D652" s="1">
        <v>4</v>
      </c>
      <c r="E652">
        <f t="shared" si="30"/>
        <v>24</v>
      </c>
      <c r="F652">
        <f t="shared" si="31"/>
        <v>24</v>
      </c>
      <c r="G652">
        <f t="shared" si="32"/>
        <v>73</v>
      </c>
    </row>
    <row r="653" spans="1:7" x14ac:dyDescent="0.3">
      <c r="A653" s="1" t="s">
        <v>229</v>
      </c>
      <c r="B653" s="1">
        <v>119</v>
      </c>
      <c r="C653" s="1">
        <v>8</v>
      </c>
      <c r="D653" s="1">
        <v>2</v>
      </c>
      <c r="E653">
        <f t="shared" si="30"/>
        <v>12</v>
      </c>
      <c r="F653">
        <f t="shared" si="31"/>
        <v>32</v>
      </c>
      <c r="G653">
        <f t="shared" si="32"/>
        <v>75</v>
      </c>
    </row>
    <row r="654" spans="1:7" x14ac:dyDescent="0.3">
      <c r="A654" s="1" t="s">
        <v>225</v>
      </c>
      <c r="B654" s="1">
        <v>114</v>
      </c>
      <c r="C654" s="1">
        <v>8</v>
      </c>
      <c r="D654" s="1">
        <v>4</v>
      </c>
      <c r="E654">
        <f t="shared" si="30"/>
        <v>24</v>
      </c>
      <c r="F654">
        <f t="shared" si="31"/>
        <v>32</v>
      </c>
      <c r="G654">
        <f t="shared" si="32"/>
        <v>58</v>
      </c>
    </row>
    <row r="655" spans="1:7" x14ac:dyDescent="0.3">
      <c r="A655" s="1" t="s">
        <v>218</v>
      </c>
      <c r="B655" s="1">
        <v>107</v>
      </c>
      <c r="C655" s="1">
        <v>11</v>
      </c>
      <c r="D655" s="1">
        <v>2</v>
      </c>
      <c r="E655">
        <f t="shared" si="30"/>
        <v>12</v>
      </c>
      <c r="F655">
        <f t="shared" si="31"/>
        <v>44</v>
      </c>
      <c r="G655">
        <f t="shared" si="32"/>
        <v>51</v>
      </c>
    </row>
    <row r="656" spans="1:7" x14ac:dyDescent="0.3">
      <c r="A656" s="1" t="s">
        <v>73</v>
      </c>
      <c r="B656" s="1">
        <v>102</v>
      </c>
      <c r="C656" s="1">
        <v>11</v>
      </c>
      <c r="D656" s="1">
        <v>0</v>
      </c>
      <c r="E656">
        <f t="shared" si="30"/>
        <v>0</v>
      </c>
      <c r="F656">
        <f t="shared" si="31"/>
        <v>44</v>
      </c>
      <c r="G656">
        <f t="shared" si="32"/>
        <v>58</v>
      </c>
    </row>
    <row r="657" spans="1:7" x14ac:dyDescent="0.3">
      <c r="A657" s="1" t="s">
        <v>66</v>
      </c>
      <c r="B657" s="1">
        <v>103</v>
      </c>
      <c r="C657" s="1">
        <v>7</v>
      </c>
      <c r="D657" s="1">
        <v>0</v>
      </c>
      <c r="E657">
        <f t="shared" si="30"/>
        <v>0</v>
      </c>
      <c r="F657">
        <f t="shared" si="31"/>
        <v>28</v>
      </c>
      <c r="G657">
        <f t="shared" si="32"/>
        <v>75</v>
      </c>
    </row>
    <row r="658" spans="1:7" x14ac:dyDescent="0.3">
      <c r="A658" s="1" t="s">
        <v>218</v>
      </c>
      <c r="B658" s="1">
        <v>111</v>
      </c>
      <c r="C658" s="1">
        <v>5</v>
      </c>
      <c r="D658" s="1">
        <v>5</v>
      </c>
      <c r="E658">
        <f t="shared" si="30"/>
        <v>30</v>
      </c>
      <c r="F658">
        <f t="shared" si="31"/>
        <v>20</v>
      </c>
      <c r="G658">
        <f t="shared" si="32"/>
        <v>61</v>
      </c>
    </row>
    <row r="659" spans="1:7" x14ac:dyDescent="0.3">
      <c r="A659" s="1" t="s">
        <v>225</v>
      </c>
      <c r="B659" s="1">
        <v>140</v>
      </c>
      <c r="C659" s="1">
        <v>4</v>
      </c>
      <c r="D659" s="1">
        <v>8</v>
      </c>
      <c r="E659">
        <f t="shared" si="30"/>
        <v>48</v>
      </c>
      <c r="F659">
        <f t="shared" si="31"/>
        <v>16</v>
      </c>
      <c r="G659">
        <f t="shared" si="32"/>
        <v>76</v>
      </c>
    </row>
    <row r="660" spans="1:7" x14ac:dyDescent="0.3">
      <c r="A660" s="1" t="s">
        <v>260</v>
      </c>
      <c r="B660" s="1">
        <v>100</v>
      </c>
      <c r="C660" s="1">
        <v>9</v>
      </c>
      <c r="D660" s="1">
        <v>0</v>
      </c>
      <c r="E660">
        <f t="shared" si="30"/>
        <v>0</v>
      </c>
      <c r="F660">
        <f t="shared" si="31"/>
        <v>36</v>
      </c>
      <c r="G660">
        <f t="shared" si="32"/>
        <v>64</v>
      </c>
    </row>
    <row r="661" spans="1:7" x14ac:dyDescent="0.3">
      <c r="A661" s="1" t="s">
        <v>426</v>
      </c>
      <c r="B661" s="1">
        <v>100</v>
      </c>
      <c r="C661" s="1">
        <v>7</v>
      </c>
      <c r="D661" s="1">
        <v>2</v>
      </c>
      <c r="E661">
        <f t="shared" si="30"/>
        <v>12</v>
      </c>
      <c r="F661">
        <f t="shared" si="31"/>
        <v>28</v>
      </c>
      <c r="G661">
        <f t="shared" si="32"/>
        <v>60</v>
      </c>
    </row>
    <row r="662" spans="1:7" x14ac:dyDescent="0.3">
      <c r="A662" s="1" t="s">
        <v>260</v>
      </c>
      <c r="B662" s="1">
        <v>103</v>
      </c>
      <c r="C662" s="1">
        <v>9</v>
      </c>
      <c r="D662" s="1">
        <v>0</v>
      </c>
      <c r="E662">
        <f t="shared" si="30"/>
        <v>0</v>
      </c>
      <c r="F662">
        <f t="shared" si="31"/>
        <v>36</v>
      </c>
      <c r="G662">
        <f t="shared" si="32"/>
        <v>67</v>
      </c>
    </row>
    <row r="663" spans="1:7" x14ac:dyDescent="0.3">
      <c r="A663" s="1" t="s">
        <v>256</v>
      </c>
      <c r="B663" s="1">
        <v>102</v>
      </c>
      <c r="C663" s="1">
        <v>9</v>
      </c>
      <c r="D663" s="1">
        <v>4</v>
      </c>
      <c r="E663">
        <f t="shared" si="30"/>
        <v>24</v>
      </c>
      <c r="F663">
        <f t="shared" si="31"/>
        <v>36</v>
      </c>
      <c r="G663">
        <f t="shared" si="32"/>
        <v>42</v>
      </c>
    </row>
    <row r="664" spans="1:7" x14ac:dyDescent="0.3">
      <c r="A664" s="1" t="s">
        <v>146</v>
      </c>
      <c r="B664" s="1">
        <v>125</v>
      </c>
      <c r="C664" s="1">
        <v>5</v>
      </c>
      <c r="D664" s="1">
        <v>6</v>
      </c>
      <c r="E664">
        <f t="shared" si="30"/>
        <v>36</v>
      </c>
      <c r="F664">
        <f t="shared" si="31"/>
        <v>20</v>
      </c>
      <c r="G664">
        <f t="shared" si="32"/>
        <v>69</v>
      </c>
    </row>
    <row r="665" spans="1:7" x14ac:dyDescent="0.3">
      <c r="A665" s="1" t="s">
        <v>142</v>
      </c>
      <c r="B665" s="1">
        <v>107</v>
      </c>
      <c r="C665" s="1">
        <v>10</v>
      </c>
      <c r="D665" s="1">
        <v>1</v>
      </c>
      <c r="E665">
        <f t="shared" si="30"/>
        <v>6</v>
      </c>
      <c r="F665">
        <f t="shared" si="31"/>
        <v>40</v>
      </c>
      <c r="G665">
        <f t="shared" si="32"/>
        <v>61</v>
      </c>
    </row>
    <row r="666" spans="1:7" x14ac:dyDescent="0.3">
      <c r="A666" s="1" t="s">
        <v>146</v>
      </c>
      <c r="B666" s="1">
        <v>103</v>
      </c>
      <c r="C666" s="1">
        <v>6</v>
      </c>
      <c r="D666" s="1">
        <v>3</v>
      </c>
      <c r="E666">
        <f t="shared" si="30"/>
        <v>18</v>
      </c>
      <c r="F666">
        <f t="shared" si="31"/>
        <v>24</v>
      </c>
      <c r="G666">
        <f t="shared" si="32"/>
        <v>61</v>
      </c>
    </row>
    <row r="667" spans="1:7" x14ac:dyDescent="0.3">
      <c r="A667" s="1" t="s">
        <v>224</v>
      </c>
      <c r="B667" s="1">
        <v>116</v>
      </c>
      <c r="C667" s="1">
        <v>8</v>
      </c>
      <c r="D667" s="1">
        <v>2</v>
      </c>
      <c r="E667">
        <f t="shared" si="30"/>
        <v>12</v>
      </c>
      <c r="F667">
        <f t="shared" si="31"/>
        <v>32</v>
      </c>
      <c r="G667">
        <f t="shared" si="32"/>
        <v>72</v>
      </c>
    </row>
    <row r="668" spans="1:7" x14ac:dyDescent="0.3">
      <c r="A668" s="1" t="s">
        <v>110</v>
      </c>
      <c r="B668" s="1">
        <v>108</v>
      </c>
      <c r="C668" s="1">
        <v>9</v>
      </c>
      <c r="D668" s="1">
        <v>1</v>
      </c>
      <c r="E668">
        <f t="shared" si="30"/>
        <v>6</v>
      </c>
      <c r="F668">
        <f t="shared" si="31"/>
        <v>36</v>
      </c>
      <c r="G668">
        <f t="shared" si="32"/>
        <v>66</v>
      </c>
    </row>
    <row r="669" spans="1:7" x14ac:dyDescent="0.3">
      <c r="A669" s="1" t="s">
        <v>110</v>
      </c>
      <c r="B669" s="1">
        <v>114</v>
      </c>
      <c r="C669" s="1">
        <v>13</v>
      </c>
      <c r="D669" s="1">
        <v>0</v>
      </c>
      <c r="E669">
        <f t="shared" si="30"/>
        <v>0</v>
      </c>
      <c r="F669">
        <f t="shared" si="31"/>
        <v>52</v>
      </c>
      <c r="G669">
        <f t="shared" si="32"/>
        <v>62</v>
      </c>
    </row>
    <row r="670" spans="1:7" x14ac:dyDescent="0.3">
      <c r="A670" s="1" t="s">
        <v>257</v>
      </c>
      <c r="B670" s="1">
        <v>107</v>
      </c>
      <c r="C670" s="1">
        <v>12</v>
      </c>
      <c r="D670" s="1">
        <v>0</v>
      </c>
      <c r="E670">
        <f t="shared" si="30"/>
        <v>0</v>
      </c>
      <c r="F670">
        <f t="shared" si="31"/>
        <v>48</v>
      </c>
      <c r="G670">
        <f t="shared" si="32"/>
        <v>59</v>
      </c>
    </row>
    <row r="671" spans="1:7" x14ac:dyDescent="0.3">
      <c r="A671" s="1" t="s">
        <v>389</v>
      </c>
      <c r="B671" s="1">
        <v>106</v>
      </c>
      <c r="C671" s="1">
        <v>17</v>
      </c>
      <c r="D671" s="1">
        <v>0</v>
      </c>
      <c r="E671">
        <f t="shared" si="30"/>
        <v>0</v>
      </c>
      <c r="F671">
        <f t="shared" si="31"/>
        <v>68</v>
      </c>
      <c r="G671">
        <f t="shared" si="32"/>
        <v>38</v>
      </c>
    </row>
    <row r="672" spans="1:7" x14ac:dyDescent="0.3">
      <c r="A672" s="1" t="s">
        <v>257</v>
      </c>
      <c r="B672" s="1">
        <v>125</v>
      </c>
      <c r="C672" s="1">
        <v>14</v>
      </c>
      <c r="D672" s="1">
        <v>1</v>
      </c>
      <c r="E672">
        <f t="shared" si="30"/>
        <v>6</v>
      </c>
      <c r="F672">
        <f t="shared" si="31"/>
        <v>56</v>
      </c>
      <c r="G672">
        <f t="shared" si="32"/>
        <v>63</v>
      </c>
    </row>
    <row r="673" spans="1:7" x14ac:dyDescent="0.3">
      <c r="A673" s="1" t="s">
        <v>225</v>
      </c>
      <c r="B673" s="1">
        <v>101</v>
      </c>
      <c r="C673" s="1">
        <v>2</v>
      </c>
      <c r="D673" s="1">
        <v>4</v>
      </c>
      <c r="E673">
        <f t="shared" si="30"/>
        <v>24</v>
      </c>
      <c r="F673">
        <f t="shared" si="31"/>
        <v>8</v>
      </c>
      <c r="G673">
        <f t="shared" si="32"/>
        <v>69</v>
      </c>
    </row>
    <row r="674" spans="1:7" x14ac:dyDescent="0.3">
      <c r="A674" s="1" t="s">
        <v>175</v>
      </c>
      <c r="B674" s="1">
        <v>116</v>
      </c>
      <c r="C674" s="1">
        <v>14</v>
      </c>
      <c r="D674" s="1">
        <v>2</v>
      </c>
      <c r="E674">
        <f t="shared" si="30"/>
        <v>12</v>
      </c>
      <c r="F674">
        <f t="shared" si="31"/>
        <v>56</v>
      </c>
      <c r="G674">
        <f t="shared" si="32"/>
        <v>48</v>
      </c>
    </row>
    <row r="675" spans="1:7" x14ac:dyDescent="0.3">
      <c r="A675" s="1" t="s">
        <v>249</v>
      </c>
      <c r="B675" s="1">
        <v>106</v>
      </c>
      <c r="C675" s="1">
        <v>7</v>
      </c>
      <c r="D675" s="1">
        <v>1</v>
      </c>
      <c r="E675">
        <f t="shared" si="30"/>
        <v>6</v>
      </c>
      <c r="F675">
        <f t="shared" si="31"/>
        <v>28</v>
      </c>
      <c r="G675">
        <f t="shared" si="32"/>
        <v>72</v>
      </c>
    </row>
    <row r="676" spans="1:7" x14ac:dyDescent="0.3">
      <c r="A676" s="1" t="s">
        <v>286</v>
      </c>
      <c r="B676" s="1">
        <v>110</v>
      </c>
      <c r="C676" s="1">
        <v>7</v>
      </c>
      <c r="D676" s="1">
        <v>2</v>
      </c>
      <c r="E676">
        <f t="shared" si="30"/>
        <v>12</v>
      </c>
      <c r="F676">
        <f t="shared" si="31"/>
        <v>28</v>
      </c>
      <c r="G676">
        <f t="shared" si="32"/>
        <v>70</v>
      </c>
    </row>
    <row r="677" spans="1:7" x14ac:dyDescent="0.3">
      <c r="A677" s="1" t="s">
        <v>160</v>
      </c>
      <c r="B677" s="1">
        <v>102</v>
      </c>
      <c r="C677" s="1">
        <v>9</v>
      </c>
      <c r="D677" s="1">
        <v>0</v>
      </c>
      <c r="E677">
        <f t="shared" si="30"/>
        <v>0</v>
      </c>
      <c r="F677">
        <f t="shared" si="31"/>
        <v>36</v>
      </c>
      <c r="G677">
        <f t="shared" si="32"/>
        <v>66</v>
      </c>
    </row>
    <row r="678" spans="1:7" x14ac:dyDescent="0.3">
      <c r="A678" s="1" t="s">
        <v>60</v>
      </c>
      <c r="B678" s="1">
        <v>100</v>
      </c>
      <c r="C678" s="1">
        <v>9</v>
      </c>
      <c r="D678" s="1">
        <v>1</v>
      </c>
      <c r="E678">
        <f t="shared" si="30"/>
        <v>6</v>
      </c>
      <c r="F678">
        <f t="shared" si="31"/>
        <v>36</v>
      </c>
      <c r="G678">
        <f t="shared" si="32"/>
        <v>58</v>
      </c>
    </row>
    <row r="679" spans="1:7" x14ac:dyDescent="0.3">
      <c r="A679" s="1" t="s">
        <v>93</v>
      </c>
      <c r="B679" s="1">
        <v>100</v>
      </c>
      <c r="C679" s="1">
        <v>10</v>
      </c>
      <c r="D679" s="1">
        <v>1</v>
      </c>
      <c r="E679">
        <f t="shared" si="30"/>
        <v>6</v>
      </c>
      <c r="F679">
        <f t="shared" si="31"/>
        <v>40</v>
      </c>
      <c r="G679">
        <f t="shared" si="32"/>
        <v>54</v>
      </c>
    </row>
    <row r="680" spans="1:7" x14ac:dyDescent="0.3">
      <c r="A680" s="1" t="s">
        <v>221</v>
      </c>
      <c r="B680" s="1">
        <v>111</v>
      </c>
      <c r="C680" s="1">
        <v>14</v>
      </c>
      <c r="D680" s="1">
        <v>1</v>
      </c>
      <c r="E680">
        <f t="shared" si="30"/>
        <v>6</v>
      </c>
      <c r="F680">
        <f t="shared" si="31"/>
        <v>56</v>
      </c>
      <c r="G680">
        <f t="shared" si="32"/>
        <v>49</v>
      </c>
    </row>
    <row r="681" spans="1:7" x14ac:dyDescent="0.3">
      <c r="A681" s="1" t="s">
        <v>225</v>
      </c>
      <c r="B681" s="1">
        <v>108</v>
      </c>
      <c r="C681" s="1">
        <v>1</v>
      </c>
      <c r="D681" s="1">
        <v>7</v>
      </c>
      <c r="E681">
        <f t="shared" si="30"/>
        <v>42</v>
      </c>
      <c r="F681">
        <f t="shared" si="31"/>
        <v>4</v>
      </c>
      <c r="G681">
        <f t="shared" si="32"/>
        <v>62</v>
      </c>
    </row>
    <row r="682" spans="1:7" x14ac:dyDescent="0.3">
      <c r="A682" s="1" t="s">
        <v>213</v>
      </c>
      <c r="B682" s="1">
        <v>130</v>
      </c>
      <c r="C682" s="1">
        <v>15</v>
      </c>
      <c r="D682" s="1">
        <v>2</v>
      </c>
      <c r="E682">
        <f t="shared" si="30"/>
        <v>12</v>
      </c>
      <c r="F682">
        <f t="shared" si="31"/>
        <v>60</v>
      </c>
      <c r="G682">
        <f t="shared" si="32"/>
        <v>58</v>
      </c>
    </row>
    <row r="683" spans="1:7" x14ac:dyDescent="0.3">
      <c r="A683" s="1" t="s">
        <v>60</v>
      </c>
      <c r="B683" s="1">
        <v>102</v>
      </c>
      <c r="C683" s="1">
        <v>12</v>
      </c>
      <c r="D683" s="1">
        <v>1</v>
      </c>
      <c r="E683">
        <f t="shared" si="30"/>
        <v>6</v>
      </c>
      <c r="F683">
        <f t="shared" si="31"/>
        <v>48</v>
      </c>
      <c r="G683">
        <f t="shared" si="32"/>
        <v>48</v>
      </c>
    </row>
    <row r="684" spans="1:7" x14ac:dyDescent="0.3">
      <c r="A684" s="1" t="s">
        <v>229</v>
      </c>
      <c r="B684" s="1">
        <v>153</v>
      </c>
      <c r="C684" s="1">
        <v>19</v>
      </c>
      <c r="D684" s="1">
        <v>2</v>
      </c>
      <c r="E684">
        <f t="shared" si="30"/>
        <v>12</v>
      </c>
      <c r="F684">
        <f t="shared" si="31"/>
        <v>76</v>
      </c>
      <c r="G684">
        <f t="shared" si="32"/>
        <v>65</v>
      </c>
    </row>
    <row r="685" spans="1:7" x14ac:dyDescent="0.3">
      <c r="A685" s="1" t="s">
        <v>224</v>
      </c>
      <c r="B685" s="1">
        <v>113</v>
      </c>
      <c r="C685" s="1">
        <v>14</v>
      </c>
      <c r="D685" s="1">
        <v>3</v>
      </c>
      <c r="E685">
        <f t="shared" si="30"/>
        <v>18</v>
      </c>
      <c r="F685">
        <f t="shared" si="31"/>
        <v>56</v>
      </c>
      <c r="G685">
        <f t="shared" si="32"/>
        <v>39</v>
      </c>
    </row>
    <row r="686" spans="1:7" x14ac:dyDescent="0.3">
      <c r="A686" s="1" t="s">
        <v>146</v>
      </c>
      <c r="B686" s="1">
        <v>127</v>
      </c>
      <c r="C686" s="1">
        <v>10</v>
      </c>
      <c r="D686" s="1">
        <v>4</v>
      </c>
      <c r="E686">
        <f t="shared" si="30"/>
        <v>24</v>
      </c>
      <c r="F686">
        <f t="shared" si="31"/>
        <v>40</v>
      </c>
      <c r="G686">
        <f t="shared" si="32"/>
        <v>63</v>
      </c>
    </row>
    <row r="687" spans="1:7" x14ac:dyDescent="0.3">
      <c r="A687" s="1" t="s">
        <v>229</v>
      </c>
      <c r="B687" s="1">
        <v>112</v>
      </c>
      <c r="C687" s="1">
        <v>17</v>
      </c>
      <c r="D687" s="1">
        <v>2</v>
      </c>
      <c r="E687">
        <f t="shared" si="30"/>
        <v>12</v>
      </c>
      <c r="F687">
        <f t="shared" si="31"/>
        <v>68</v>
      </c>
      <c r="G687">
        <f t="shared" si="32"/>
        <v>32</v>
      </c>
    </row>
    <row r="688" spans="1:7" x14ac:dyDescent="0.3">
      <c r="A688" s="1" t="s">
        <v>409</v>
      </c>
      <c r="B688" s="1">
        <v>101</v>
      </c>
      <c r="C688" s="1">
        <v>7</v>
      </c>
      <c r="D688" s="1">
        <v>2</v>
      </c>
      <c r="E688">
        <f t="shared" si="30"/>
        <v>12</v>
      </c>
      <c r="F688">
        <f t="shared" si="31"/>
        <v>28</v>
      </c>
      <c r="G688">
        <f t="shared" si="32"/>
        <v>61</v>
      </c>
    </row>
    <row r="689" spans="1:7" x14ac:dyDescent="0.3">
      <c r="A689" s="1" t="s">
        <v>175</v>
      </c>
      <c r="B689" s="1">
        <v>127</v>
      </c>
      <c r="C689" s="1">
        <v>9</v>
      </c>
      <c r="D689" s="1">
        <v>1</v>
      </c>
      <c r="E689">
        <f t="shared" si="30"/>
        <v>6</v>
      </c>
      <c r="F689">
        <f t="shared" si="31"/>
        <v>36</v>
      </c>
      <c r="G689">
        <f t="shared" si="32"/>
        <v>85</v>
      </c>
    </row>
    <row r="690" spans="1:7" x14ac:dyDescent="0.3">
      <c r="A690" s="1" t="s">
        <v>379</v>
      </c>
      <c r="B690" s="1">
        <v>107</v>
      </c>
      <c r="C690" s="1">
        <v>12</v>
      </c>
      <c r="D690" s="1">
        <v>1</v>
      </c>
      <c r="E690">
        <f t="shared" si="30"/>
        <v>6</v>
      </c>
      <c r="F690">
        <f t="shared" si="31"/>
        <v>48</v>
      </c>
      <c r="G690">
        <f t="shared" si="32"/>
        <v>53</v>
      </c>
    </row>
    <row r="691" spans="1:7" x14ac:dyDescent="0.3">
      <c r="A691" s="1" t="s">
        <v>105</v>
      </c>
      <c r="B691" s="1">
        <v>101</v>
      </c>
      <c r="C691" s="1">
        <v>10</v>
      </c>
      <c r="D691" s="1">
        <v>2</v>
      </c>
      <c r="E691">
        <f t="shared" si="30"/>
        <v>12</v>
      </c>
      <c r="F691">
        <f t="shared" si="31"/>
        <v>40</v>
      </c>
      <c r="G691">
        <f t="shared" si="32"/>
        <v>49</v>
      </c>
    </row>
    <row r="692" spans="1:7" x14ac:dyDescent="0.3">
      <c r="A692" s="1" t="s">
        <v>264</v>
      </c>
      <c r="B692" s="1">
        <v>115</v>
      </c>
      <c r="C692" s="1">
        <v>13</v>
      </c>
      <c r="D692" s="1">
        <v>0</v>
      </c>
      <c r="E692">
        <f t="shared" si="30"/>
        <v>0</v>
      </c>
      <c r="F692">
        <f t="shared" si="31"/>
        <v>52</v>
      </c>
      <c r="G692">
        <f t="shared" si="32"/>
        <v>63</v>
      </c>
    </row>
    <row r="693" spans="1:7" x14ac:dyDescent="0.3">
      <c r="A693" s="1" t="s">
        <v>221</v>
      </c>
      <c r="B693" s="1">
        <v>172</v>
      </c>
      <c r="C693" s="1">
        <v>13</v>
      </c>
      <c r="D693" s="1">
        <v>3</v>
      </c>
      <c r="E693">
        <f t="shared" si="30"/>
        <v>18</v>
      </c>
      <c r="F693">
        <f t="shared" si="31"/>
        <v>52</v>
      </c>
      <c r="G693">
        <f t="shared" si="32"/>
        <v>102</v>
      </c>
    </row>
    <row r="694" spans="1:7" x14ac:dyDescent="0.3">
      <c r="A694" s="1" t="s">
        <v>219</v>
      </c>
      <c r="B694" s="1">
        <v>109</v>
      </c>
      <c r="C694" s="1">
        <v>12</v>
      </c>
      <c r="D694" s="1">
        <v>0</v>
      </c>
      <c r="E694">
        <f t="shared" si="30"/>
        <v>0</v>
      </c>
      <c r="F694">
        <f t="shared" si="31"/>
        <v>48</v>
      </c>
      <c r="G694">
        <f t="shared" si="32"/>
        <v>61</v>
      </c>
    </row>
    <row r="695" spans="1:7" x14ac:dyDescent="0.3">
      <c r="A695" s="1" t="s">
        <v>160</v>
      </c>
      <c r="B695" s="1">
        <v>103</v>
      </c>
      <c r="C695" s="1">
        <v>8</v>
      </c>
      <c r="D695" s="1">
        <v>0</v>
      </c>
      <c r="E695">
        <f t="shared" si="30"/>
        <v>0</v>
      </c>
      <c r="F695">
        <f t="shared" si="31"/>
        <v>32</v>
      </c>
      <c r="G695">
        <f t="shared" si="32"/>
        <v>71</v>
      </c>
    </row>
    <row r="696" spans="1:7" x14ac:dyDescent="0.3">
      <c r="A696" s="1" t="s">
        <v>256</v>
      </c>
      <c r="B696" s="1">
        <v>139</v>
      </c>
      <c r="C696" s="1">
        <v>16</v>
      </c>
      <c r="D696" s="1">
        <v>2</v>
      </c>
      <c r="E696">
        <f t="shared" si="30"/>
        <v>12</v>
      </c>
      <c r="F696">
        <f t="shared" si="31"/>
        <v>64</v>
      </c>
      <c r="G696">
        <f t="shared" si="32"/>
        <v>63</v>
      </c>
    </row>
    <row r="697" spans="1:7" x14ac:dyDescent="0.3">
      <c r="A697" s="1" t="s">
        <v>160</v>
      </c>
      <c r="B697" s="1">
        <v>106</v>
      </c>
      <c r="C697" s="1">
        <v>5</v>
      </c>
      <c r="D697" s="1">
        <v>0</v>
      </c>
      <c r="E697">
        <f t="shared" si="30"/>
        <v>0</v>
      </c>
      <c r="F697">
        <f t="shared" si="31"/>
        <v>20</v>
      </c>
      <c r="G697">
        <f t="shared" si="32"/>
        <v>86</v>
      </c>
    </row>
    <row r="698" spans="1:7" x14ac:dyDescent="0.3">
      <c r="A698" s="1" t="s">
        <v>160</v>
      </c>
      <c r="B698" s="1">
        <v>131</v>
      </c>
      <c r="C698" s="1">
        <v>13</v>
      </c>
      <c r="D698" s="1">
        <v>1</v>
      </c>
      <c r="E698">
        <f t="shared" si="30"/>
        <v>6</v>
      </c>
      <c r="F698">
        <f t="shared" si="31"/>
        <v>52</v>
      </c>
      <c r="G698">
        <f t="shared" si="32"/>
        <v>73</v>
      </c>
    </row>
    <row r="699" spans="1:7" x14ac:dyDescent="0.3">
      <c r="A699" s="1" t="s">
        <v>150</v>
      </c>
      <c r="B699" s="1">
        <v>109</v>
      </c>
      <c r="C699" s="1">
        <v>9</v>
      </c>
      <c r="D699" s="1">
        <v>0</v>
      </c>
      <c r="E699">
        <f t="shared" si="30"/>
        <v>0</v>
      </c>
      <c r="F699">
        <f t="shared" si="31"/>
        <v>36</v>
      </c>
      <c r="G699">
        <f t="shared" si="32"/>
        <v>73</v>
      </c>
    </row>
    <row r="700" spans="1:7" x14ac:dyDescent="0.3">
      <c r="A700" s="1" t="s">
        <v>427</v>
      </c>
      <c r="B700" s="1">
        <v>100</v>
      </c>
      <c r="C700" s="1">
        <v>9</v>
      </c>
      <c r="D700" s="1">
        <v>1</v>
      </c>
      <c r="E700">
        <f t="shared" si="30"/>
        <v>6</v>
      </c>
      <c r="F700">
        <f t="shared" si="31"/>
        <v>36</v>
      </c>
      <c r="G700">
        <f t="shared" si="32"/>
        <v>58</v>
      </c>
    </row>
    <row r="701" spans="1:7" x14ac:dyDescent="0.3">
      <c r="A701" s="1" t="s">
        <v>257</v>
      </c>
      <c r="B701" s="1">
        <v>109</v>
      </c>
      <c r="C701" s="1">
        <v>6</v>
      </c>
      <c r="D701" s="1">
        <v>5</v>
      </c>
      <c r="E701">
        <f t="shared" si="30"/>
        <v>30</v>
      </c>
      <c r="F701">
        <f t="shared" si="31"/>
        <v>24</v>
      </c>
      <c r="G701">
        <f t="shared" si="32"/>
        <v>55</v>
      </c>
    </row>
    <row r="702" spans="1:7" x14ac:dyDescent="0.3">
      <c r="A702" s="1" t="s">
        <v>229</v>
      </c>
      <c r="B702" s="1">
        <v>152</v>
      </c>
      <c r="C702" s="1">
        <v>12</v>
      </c>
      <c r="D702" s="1">
        <v>3</v>
      </c>
      <c r="E702">
        <f t="shared" si="30"/>
        <v>18</v>
      </c>
      <c r="F702">
        <f t="shared" si="31"/>
        <v>48</v>
      </c>
      <c r="G702">
        <f t="shared" si="32"/>
        <v>86</v>
      </c>
    </row>
    <row r="703" spans="1:7" x14ac:dyDescent="0.3">
      <c r="A703" s="1" t="s">
        <v>257</v>
      </c>
      <c r="B703" s="1">
        <v>139</v>
      </c>
      <c r="C703" s="1">
        <v>11</v>
      </c>
      <c r="D703" s="1">
        <v>3</v>
      </c>
      <c r="E703">
        <f t="shared" si="30"/>
        <v>18</v>
      </c>
      <c r="F703">
        <f t="shared" si="31"/>
        <v>44</v>
      </c>
      <c r="G703">
        <f t="shared" si="32"/>
        <v>77</v>
      </c>
    </row>
    <row r="704" spans="1:7" x14ac:dyDescent="0.3">
      <c r="A704" s="1" t="s">
        <v>219</v>
      </c>
      <c r="B704" s="1">
        <v>126</v>
      </c>
      <c r="C704" s="1">
        <v>11</v>
      </c>
      <c r="D704" s="1">
        <v>3</v>
      </c>
      <c r="E704">
        <f t="shared" si="30"/>
        <v>18</v>
      </c>
      <c r="F704">
        <f t="shared" si="31"/>
        <v>44</v>
      </c>
      <c r="G704">
        <f t="shared" si="32"/>
        <v>64</v>
      </c>
    </row>
    <row r="705" spans="1:7" x14ac:dyDescent="0.3">
      <c r="A705" s="1" t="s">
        <v>264</v>
      </c>
      <c r="B705" s="1">
        <v>108</v>
      </c>
      <c r="C705" s="1">
        <v>10</v>
      </c>
      <c r="D705" s="1">
        <v>2</v>
      </c>
      <c r="E705">
        <f t="shared" si="30"/>
        <v>12</v>
      </c>
      <c r="F705">
        <f t="shared" si="31"/>
        <v>40</v>
      </c>
      <c r="G705">
        <f t="shared" si="32"/>
        <v>56</v>
      </c>
    </row>
    <row r="706" spans="1:7" x14ac:dyDescent="0.3">
      <c r="A706" s="1" t="s">
        <v>260</v>
      </c>
      <c r="B706" s="1">
        <v>101</v>
      </c>
      <c r="C706" s="1">
        <v>15</v>
      </c>
      <c r="D706" s="1">
        <v>0</v>
      </c>
      <c r="E706">
        <f t="shared" si="30"/>
        <v>0</v>
      </c>
      <c r="F706">
        <f t="shared" si="31"/>
        <v>60</v>
      </c>
      <c r="G706">
        <f t="shared" si="32"/>
        <v>41</v>
      </c>
    </row>
    <row r="707" spans="1:7" x14ac:dyDescent="0.3">
      <c r="A707" s="1" t="s">
        <v>858</v>
      </c>
      <c r="B707" s="1">
        <v>122</v>
      </c>
      <c r="C707" s="1">
        <v>12</v>
      </c>
      <c r="D707" s="1">
        <v>2</v>
      </c>
      <c r="E707">
        <f t="shared" ref="E707:E770" si="33">D707*6</f>
        <v>12</v>
      </c>
      <c r="F707">
        <f t="shared" ref="F707:F770" si="34">C707*4</f>
        <v>48</v>
      </c>
      <c r="G707">
        <f t="shared" ref="G707:G770" si="35">B707-E707-F707</f>
        <v>62</v>
      </c>
    </row>
    <row r="708" spans="1:7" x14ac:dyDescent="0.3">
      <c r="A708" s="1" t="s">
        <v>60</v>
      </c>
      <c r="B708" s="1">
        <v>141</v>
      </c>
      <c r="C708" s="1">
        <v>17</v>
      </c>
      <c r="D708" s="1">
        <v>1</v>
      </c>
      <c r="E708">
        <f t="shared" si="33"/>
        <v>6</v>
      </c>
      <c r="F708">
        <f t="shared" si="34"/>
        <v>68</v>
      </c>
      <c r="G708">
        <f t="shared" si="35"/>
        <v>67</v>
      </c>
    </row>
    <row r="709" spans="1:7" x14ac:dyDescent="0.3">
      <c r="A709" s="1" t="s">
        <v>858</v>
      </c>
      <c r="B709" s="1">
        <v>123</v>
      </c>
      <c r="C709" s="1">
        <v>9</v>
      </c>
      <c r="D709" s="1">
        <v>4</v>
      </c>
      <c r="E709">
        <f t="shared" si="33"/>
        <v>24</v>
      </c>
      <c r="F709">
        <f t="shared" si="34"/>
        <v>36</v>
      </c>
      <c r="G709">
        <f t="shared" si="35"/>
        <v>63</v>
      </c>
    </row>
    <row r="710" spans="1:7" x14ac:dyDescent="0.3">
      <c r="A710" s="1" t="s">
        <v>160</v>
      </c>
      <c r="B710" s="1">
        <v>107</v>
      </c>
      <c r="C710" s="1">
        <v>11</v>
      </c>
      <c r="D710" s="1">
        <v>0</v>
      </c>
      <c r="E710">
        <f t="shared" si="33"/>
        <v>0</v>
      </c>
      <c r="F710">
        <f t="shared" si="34"/>
        <v>44</v>
      </c>
      <c r="G710">
        <f t="shared" si="35"/>
        <v>63</v>
      </c>
    </row>
    <row r="711" spans="1:7" x14ac:dyDescent="0.3">
      <c r="A711" s="1" t="s">
        <v>110</v>
      </c>
      <c r="B711" s="1">
        <v>130</v>
      </c>
      <c r="C711" s="1">
        <v>13</v>
      </c>
      <c r="D711" s="1">
        <v>2</v>
      </c>
      <c r="E711">
        <f t="shared" si="33"/>
        <v>12</v>
      </c>
      <c r="F711">
        <f t="shared" si="34"/>
        <v>52</v>
      </c>
      <c r="G711">
        <f t="shared" si="35"/>
        <v>66</v>
      </c>
    </row>
    <row r="712" spans="1:7" x14ac:dyDescent="0.3">
      <c r="A712" s="1" t="s">
        <v>90</v>
      </c>
      <c r="B712" s="1">
        <v>104</v>
      </c>
      <c r="C712" s="1">
        <v>13</v>
      </c>
      <c r="D712" s="1">
        <v>0</v>
      </c>
      <c r="E712">
        <f t="shared" si="33"/>
        <v>0</v>
      </c>
      <c r="F712">
        <f t="shared" si="34"/>
        <v>52</v>
      </c>
      <c r="G712">
        <f t="shared" si="35"/>
        <v>52</v>
      </c>
    </row>
    <row r="713" spans="1:7" x14ac:dyDescent="0.3">
      <c r="A713" s="1" t="s">
        <v>79</v>
      </c>
      <c r="B713" s="1">
        <v>105</v>
      </c>
      <c r="C713" s="1">
        <v>16</v>
      </c>
      <c r="D713" s="1">
        <v>1</v>
      </c>
      <c r="E713">
        <f t="shared" si="33"/>
        <v>6</v>
      </c>
      <c r="F713">
        <f t="shared" si="34"/>
        <v>64</v>
      </c>
      <c r="G713">
        <f t="shared" si="35"/>
        <v>35</v>
      </c>
    </row>
    <row r="714" spans="1:7" x14ac:dyDescent="0.3">
      <c r="A714" s="1" t="s">
        <v>296</v>
      </c>
      <c r="B714" s="1">
        <v>106</v>
      </c>
      <c r="C714" s="1">
        <v>11</v>
      </c>
      <c r="D714" s="1">
        <v>2</v>
      </c>
      <c r="E714">
        <f t="shared" si="33"/>
        <v>12</v>
      </c>
      <c r="F714">
        <f t="shared" si="34"/>
        <v>44</v>
      </c>
      <c r="G714">
        <f t="shared" si="35"/>
        <v>50</v>
      </c>
    </row>
    <row r="715" spans="1:7" x14ac:dyDescent="0.3">
      <c r="A715" s="1" t="s">
        <v>229</v>
      </c>
      <c r="B715" s="1">
        <v>132</v>
      </c>
      <c r="C715" s="1">
        <v>12</v>
      </c>
      <c r="D715" s="1">
        <v>1</v>
      </c>
      <c r="E715">
        <f t="shared" si="33"/>
        <v>6</v>
      </c>
      <c r="F715">
        <f t="shared" si="34"/>
        <v>48</v>
      </c>
      <c r="G715">
        <f t="shared" si="35"/>
        <v>78</v>
      </c>
    </row>
    <row r="716" spans="1:7" x14ac:dyDescent="0.3">
      <c r="A716" s="1" t="s">
        <v>296</v>
      </c>
      <c r="B716" s="1">
        <v>123</v>
      </c>
      <c r="C716" s="1">
        <v>8</v>
      </c>
      <c r="D716" s="1">
        <v>7</v>
      </c>
      <c r="E716">
        <f t="shared" si="33"/>
        <v>42</v>
      </c>
      <c r="F716">
        <f t="shared" si="34"/>
        <v>32</v>
      </c>
      <c r="G716">
        <f t="shared" si="35"/>
        <v>49</v>
      </c>
    </row>
    <row r="717" spans="1:7" x14ac:dyDescent="0.3">
      <c r="A717" s="1" t="s">
        <v>112</v>
      </c>
      <c r="B717" s="1">
        <v>100</v>
      </c>
      <c r="C717" s="1">
        <v>8</v>
      </c>
      <c r="D717" s="1">
        <v>2</v>
      </c>
      <c r="E717">
        <f t="shared" si="33"/>
        <v>12</v>
      </c>
      <c r="F717">
        <f t="shared" si="34"/>
        <v>32</v>
      </c>
      <c r="G717">
        <f t="shared" si="35"/>
        <v>56</v>
      </c>
    </row>
    <row r="718" spans="1:7" x14ac:dyDescent="0.3">
      <c r="A718" s="1" t="s">
        <v>230</v>
      </c>
      <c r="B718" s="1">
        <v>104</v>
      </c>
      <c r="C718" s="1">
        <v>8</v>
      </c>
      <c r="D718" s="1">
        <v>0</v>
      </c>
      <c r="E718">
        <f t="shared" si="33"/>
        <v>0</v>
      </c>
      <c r="F718">
        <f t="shared" si="34"/>
        <v>32</v>
      </c>
      <c r="G718">
        <f t="shared" si="35"/>
        <v>72</v>
      </c>
    </row>
    <row r="719" spans="1:7" x14ac:dyDescent="0.3">
      <c r="A719" s="1" t="s">
        <v>175</v>
      </c>
      <c r="B719" s="1">
        <v>102</v>
      </c>
      <c r="C719" s="1">
        <v>10</v>
      </c>
      <c r="D719" s="1">
        <v>0</v>
      </c>
      <c r="E719">
        <f t="shared" si="33"/>
        <v>0</v>
      </c>
      <c r="F719">
        <f t="shared" si="34"/>
        <v>40</v>
      </c>
      <c r="G719">
        <f t="shared" si="35"/>
        <v>62</v>
      </c>
    </row>
    <row r="720" spans="1:7" x14ac:dyDescent="0.3">
      <c r="A720" s="1" t="s">
        <v>78</v>
      </c>
      <c r="B720" s="1">
        <v>144</v>
      </c>
      <c r="C720" s="1">
        <v>8</v>
      </c>
      <c r="D720" s="1">
        <v>3</v>
      </c>
      <c r="E720">
        <f t="shared" si="33"/>
        <v>18</v>
      </c>
      <c r="F720">
        <f t="shared" si="34"/>
        <v>32</v>
      </c>
      <c r="G720">
        <f t="shared" si="35"/>
        <v>94</v>
      </c>
    </row>
    <row r="721" spans="1:7" x14ac:dyDescent="0.3">
      <c r="A721" s="1" t="s">
        <v>94</v>
      </c>
      <c r="B721" s="1">
        <v>118</v>
      </c>
      <c r="C721" s="1">
        <v>10</v>
      </c>
      <c r="D721" s="1">
        <v>2</v>
      </c>
      <c r="E721">
        <f t="shared" si="33"/>
        <v>12</v>
      </c>
      <c r="F721">
        <f t="shared" si="34"/>
        <v>40</v>
      </c>
      <c r="G721">
        <f t="shared" si="35"/>
        <v>66</v>
      </c>
    </row>
    <row r="722" spans="1:7" x14ac:dyDescent="0.3">
      <c r="A722" s="1" t="s">
        <v>216</v>
      </c>
      <c r="B722" s="1">
        <v>107</v>
      </c>
      <c r="C722" s="1">
        <v>11</v>
      </c>
      <c r="D722" s="1">
        <v>0</v>
      </c>
      <c r="E722">
        <f t="shared" si="33"/>
        <v>0</v>
      </c>
      <c r="F722">
        <f t="shared" si="34"/>
        <v>44</v>
      </c>
      <c r="G722">
        <f t="shared" si="35"/>
        <v>63</v>
      </c>
    </row>
    <row r="723" spans="1:7" x14ac:dyDescent="0.3">
      <c r="A723" s="1" t="s">
        <v>94</v>
      </c>
      <c r="B723" s="1">
        <v>143</v>
      </c>
      <c r="C723" s="1">
        <v>18</v>
      </c>
      <c r="D723" s="1">
        <v>1</v>
      </c>
      <c r="E723">
        <f t="shared" si="33"/>
        <v>6</v>
      </c>
      <c r="F723">
        <f t="shared" si="34"/>
        <v>72</v>
      </c>
      <c r="G723">
        <f t="shared" si="35"/>
        <v>65</v>
      </c>
    </row>
    <row r="724" spans="1:7" x14ac:dyDescent="0.3">
      <c r="A724" s="1" t="s">
        <v>216</v>
      </c>
      <c r="B724" s="1">
        <v>130</v>
      </c>
      <c r="C724" s="1">
        <v>14</v>
      </c>
      <c r="D724" s="1">
        <v>1</v>
      </c>
      <c r="E724">
        <f t="shared" si="33"/>
        <v>6</v>
      </c>
      <c r="F724">
        <f t="shared" si="34"/>
        <v>56</v>
      </c>
      <c r="G724">
        <f t="shared" si="35"/>
        <v>68</v>
      </c>
    </row>
    <row r="725" spans="1:7" x14ac:dyDescent="0.3">
      <c r="A725" s="1" t="s">
        <v>257</v>
      </c>
      <c r="B725" s="1">
        <v>101</v>
      </c>
      <c r="C725" s="1">
        <v>7</v>
      </c>
      <c r="D725" s="1">
        <v>1</v>
      </c>
      <c r="E725">
        <f t="shared" si="33"/>
        <v>6</v>
      </c>
      <c r="F725">
        <f t="shared" si="34"/>
        <v>28</v>
      </c>
      <c r="G725">
        <f t="shared" si="35"/>
        <v>67</v>
      </c>
    </row>
    <row r="726" spans="1:7" x14ac:dyDescent="0.3">
      <c r="A726" s="1" t="s">
        <v>99</v>
      </c>
      <c r="B726" s="1">
        <v>104</v>
      </c>
      <c r="C726" s="1">
        <v>9</v>
      </c>
      <c r="D726" s="1">
        <v>1</v>
      </c>
      <c r="E726">
        <f t="shared" si="33"/>
        <v>6</v>
      </c>
      <c r="F726">
        <f t="shared" si="34"/>
        <v>36</v>
      </c>
      <c r="G726">
        <f t="shared" si="35"/>
        <v>62</v>
      </c>
    </row>
    <row r="727" spans="1:7" x14ac:dyDescent="0.3">
      <c r="A727" s="1" t="s">
        <v>73</v>
      </c>
      <c r="B727" s="1">
        <v>145</v>
      </c>
      <c r="C727" s="1">
        <v>13</v>
      </c>
      <c r="D727" s="1">
        <v>6</v>
      </c>
      <c r="E727">
        <f t="shared" si="33"/>
        <v>36</v>
      </c>
      <c r="F727">
        <f t="shared" si="34"/>
        <v>52</v>
      </c>
      <c r="G727">
        <f t="shared" si="35"/>
        <v>57</v>
      </c>
    </row>
    <row r="728" spans="1:7" x14ac:dyDescent="0.3">
      <c r="A728" s="1" t="s">
        <v>296</v>
      </c>
      <c r="B728" s="1">
        <v>104</v>
      </c>
      <c r="C728" s="1">
        <v>9</v>
      </c>
      <c r="D728" s="1">
        <v>3</v>
      </c>
      <c r="E728">
        <f t="shared" si="33"/>
        <v>18</v>
      </c>
      <c r="F728">
        <f t="shared" si="34"/>
        <v>36</v>
      </c>
      <c r="G728">
        <f t="shared" si="35"/>
        <v>50</v>
      </c>
    </row>
    <row r="729" spans="1:7" x14ac:dyDescent="0.3">
      <c r="A729" s="1" t="s">
        <v>68</v>
      </c>
      <c r="B729" s="1">
        <v>101</v>
      </c>
      <c r="C729" s="1">
        <v>9</v>
      </c>
      <c r="D729" s="1">
        <v>1</v>
      </c>
      <c r="E729">
        <f t="shared" si="33"/>
        <v>6</v>
      </c>
      <c r="F729">
        <f t="shared" si="34"/>
        <v>36</v>
      </c>
      <c r="G729">
        <f t="shared" si="35"/>
        <v>59</v>
      </c>
    </row>
    <row r="730" spans="1:7" x14ac:dyDescent="0.3">
      <c r="A730" s="1" t="s">
        <v>110</v>
      </c>
      <c r="B730" s="1">
        <v>104</v>
      </c>
      <c r="C730" s="1">
        <v>14</v>
      </c>
      <c r="D730" s="1">
        <v>0</v>
      </c>
      <c r="E730">
        <f t="shared" si="33"/>
        <v>0</v>
      </c>
      <c r="F730">
        <f t="shared" si="34"/>
        <v>56</v>
      </c>
      <c r="G730">
        <f t="shared" si="35"/>
        <v>48</v>
      </c>
    </row>
    <row r="731" spans="1:7" x14ac:dyDescent="0.3">
      <c r="A731" s="1" t="s">
        <v>351</v>
      </c>
      <c r="B731" s="1">
        <v>107</v>
      </c>
      <c r="C731" s="1">
        <v>5</v>
      </c>
      <c r="D731" s="1">
        <v>5</v>
      </c>
      <c r="E731">
        <f t="shared" si="33"/>
        <v>30</v>
      </c>
      <c r="F731">
        <f t="shared" si="34"/>
        <v>20</v>
      </c>
      <c r="G731">
        <f t="shared" si="35"/>
        <v>57</v>
      </c>
    </row>
    <row r="732" spans="1:7" x14ac:dyDescent="0.3">
      <c r="A732" s="1" t="s">
        <v>249</v>
      </c>
      <c r="B732" s="1">
        <v>107</v>
      </c>
      <c r="C732" s="1">
        <v>7</v>
      </c>
      <c r="D732" s="1">
        <v>1</v>
      </c>
      <c r="E732">
        <f t="shared" si="33"/>
        <v>6</v>
      </c>
      <c r="F732">
        <f t="shared" si="34"/>
        <v>28</v>
      </c>
      <c r="G732">
        <f t="shared" si="35"/>
        <v>73</v>
      </c>
    </row>
    <row r="733" spans="1:7" x14ac:dyDescent="0.3">
      <c r="A733" s="1" t="s">
        <v>66</v>
      </c>
      <c r="B733" s="1">
        <v>111</v>
      </c>
      <c r="C733" s="1">
        <v>8</v>
      </c>
      <c r="D733" s="1">
        <v>2</v>
      </c>
      <c r="E733">
        <f t="shared" si="33"/>
        <v>12</v>
      </c>
      <c r="F733">
        <f t="shared" si="34"/>
        <v>32</v>
      </c>
      <c r="G733">
        <f t="shared" si="35"/>
        <v>67</v>
      </c>
    </row>
    <row r="734" spans="1:7" x14ac:dyDescent="0.3">
      <c r="A734" s="1" t="s">
        <v>151</v>
      </c>
      <c r="B734" s="1">
        <v>108</v>
      </c>
      <c r="C734" s="1">
        <v>13</v>
      </c>
      <c r="D734" s="1">
        <v>0</v>
      </c>
      <c r="E734">
        <f t="shared" si="33"/>
        <v>0</v>
      </c>
      <c r="F734">
        <f t="shared" si="34"/>
        <v>52</v>
      </c>
      <c r="G734">
        <f t="shared" si="35"/>
        <v>56</v>
      </c>
    </row>
    <row r="735" spans="1:7" x14ac:dyDescent="0.3">
      <c r="A735" s="1" t="s">
        <v>389</v>
      </c>
      <c r="B735" s="1">
        <v>100</v>
      </c>
      <c r="C735" s="1">
        <v>14</v>
      </c>
      <c r="D735" s="1">
        <v>2</v>
      </c>
      <c r="E735">
        <f t="shared" si="33"/>
        <v>12</v>
      </c>
      <c r="F735">
        <f t="shared" si="34"/>
        <v>56</v>
      </c>
      <c r="G735">
        <f t="shared" si="35"/>
        <v>32</v>
      </c>
    </row>
    <row r="736" spans="1:7" x14ac:dyDescent="0.3">
      <c r="A736" s="1" t="s">
        <v>330</v>
      </c>
      <c r="B736" s="1">
        <v>115</v>
      </c>
      <c r="C736" s="1">
        <v>8</v>
      </c>
      <c r="D736" s="1">
        <v>3</v>
      </c>
      <c r="E736">
        <f t="shared" si="33"/>
        <v>18</v>
      </c>
      <c r="F736">
        <f t="shared" si="34"/>
        <v>32</v>
      </c>
      <c r="G736">
        <f t="shared" si="35"/>
        <v>65</v>
      </c>
    </row>
    <row r="737" spans="1:7" x14ac:dyDescent="0.3">
      <c r="A737" s="1" t="s">
        <v>145</v>
      </c>
      <c r="B737" s="1">
        <v>124</v>
      </c>
      <c r="C737" s="1">
        <v>12</v>
      </c>
      <c r="D737" s="1">
        <v>0</v>
      </c>
      <c r="E737">
        <f t="shared" si="33"/>
        <v>0</v>
      </c>
      <c r="F737">
        <f t="shared" si="34"/>
        <v>48</v>
      </c>
      <c r="G737">
        <f t="shared" si="35"/>
        <v>76</v>
      </c>
    </row>
    <row r="738" spans="1:7" x14ac:dyDescent="0.3">
      <c r="A738" s="1" t="s">
        <v>146</v>
      </c>
      <c r="B738" s="1">
        <v>107</v>
      </c>
      <c r="C738" s="1">
        <v>8</v>
      </c>
      <c r="D738" s="1">
        <v>0</v>
      </c>
      <c r="E738">
        <f t="shared" si="33"/>
        <v>0</v>
      </c>
      <c r="F738">
        <f t="shared" si="34"/>
        <v>32</v>
      </c>
      <c r="G738">
        <f t="shared" si="35"/>
        <v>75</v>
      </c>
    </row>
    <row r="739" spans="1:7" x14ac:dyDescent="0.3">
      <c r="A739" s="1" t="s">
        <v>79</v>
      </c>
      <c r="B739" s="1">
        <v>103</v>
      </c>
      <c r="C739" s="1">
        <v>14</v>
      </c>
      <c r="D739" s="1">
        <v>1</v>
      </c>
      <c r="E739">
        <f t="shared" si="33"/>
        <v>6</v>
      </c>
      <c r="F739">
        <f t="shared" si="34"/>
        <v>56</v>
      </c>
      <c r="G739">
        <f t="shared" si="35"/>
        <v>41</v>
      </c>
    </row>
    <row r="740" spans="1:7" x14ac:dyDescent="0.3">
      <c r="A740" s="1" t="s">
        <v>224</v>
      </c>
      <c r="B740" s="1">
        <v>156</v>
      </c>
      <c r="C740" s="1">
        <v>12</v>
      </c>
      <c r="D740" s="1">
        <v>5</v>
      </c>
      <c r="E740">
        <f t="shared" si="33"/>
        <v>30</v>
      </c>
      <c r="F740">
        <f t="shared" si="34"/>
        <v>48</v>
      </c>
      <c r="G740">
        <f t="shared" si="35"/>
        <v>78</v>
      </c>
    </row>
    <row r="741" spans="1:7" x14ac:dyDescent="0.3">
      <c r="A741" s="1" t="s">
        <v>249</v>
      </c>
      <c r="B741" s="1">
        <v>105</v>
      </c>
      <c r="C741" s="1">
        <v>9</v>
      </c>
      <c r="D741" s="1">
        <v>0</v>
      </c>
      <c r="E741">
        <f t="shared" si="33"/>
        <v>0</v>
      </c>
      <c r="F741">
        <f t="shared" si="34"/>
        <v>36</v>
      </c>
      <c r="G741">
        <f t="shared" si="35"/>
        <v>69</v>
      </c>
    </row>
    <row r="742" spans="1:7" x14ac:dyDescent="0.3">
      <c r="A742" s="1" t="s">
        <v>323</v>
      </c>
      <c r="B742" s="1">
        <v>108</v>
      </c>
      <c r="C742" s="1">
        <v>6</v>
      </c>
      <c r="D742" s="1">
        <v>2</v>
      </c>
      <c r="E742">
        <f t="shared" si="33"/>
        <v>12</v>
      </c>
      <c r="F742">
        <f t="shared" si="34"/>
        <v>24</v>
      </c>
      <c r="G742">
        <f t="shared" si="35"/>
        <v>72</v>
      </c>
    </row>
    <row r="743" spans="1:7" x14ac:dyDescent="0.3">
      <c r="A743" s="1" t="s">
        <v>251</v>
      </c>
      <c r="B743" s="1">
        <v>105</v>
      </c>
      <c r="C743" s="1">
        <v>9</v>
      </c>
      <c r="D743" s="1">
        <v>0</v>
      </c>
      <c r="E743">
        <f t="shared" si="33"/>
        <v>0</v>
      </c>
      <c r="F743">
        <f t="shared" si="34"/>
        <v>36</v>
      </c>
      <c r="G743">
        <f t="shared" si="35"/>
        <v>69</v>
      </c>
    </row>
    <row r="744" spans="1:7" x14ac:dyDescent="0.3">
      <c r="A744" s="1" t="s">
        <v>68</v>
      </c>
      <c r="B744" s="1">
        <v>100</v>
      </c>
      <c r="C744" s="1">
        <v>8</v>
      </c>
      <c r="D744" s="1">
        <v>3</v>
      </c>
      <c r="E744">
        <f t="shared" si="33"/>
        <v>18</v>
      </c>
      <c r="F744">
        <f t="shared" si="34"/>
        <v>32</v>
      </c>
      <c r="G744">
        <f t="shared" si="35"/>
        <v>50</v>
      </c>
    </row>
    <row r="745" spans="1:7" x14ac:dyDescent="0.3">
      <c r="A745" s="1" t="s">
        <v>251</v>
      </c>
      <c r="B745" s="1">
        <v>115</v>
      </c>
      <c r="C745" s="1">
        <v>7</v>
      </c>
      <c r="D745" s="1">
        <v>0</v>
      </c>
      <c r="E745">
        <f t="shared" si="33"/>
        <v>0</v>
      </c>
      <c r="F745">
        <f t="shared" si="34"/>
        <v>28</v>
      </c>
      <c r="G745">
        <f t="shared" si="35"/>
        <v>87</v>
      </c>
    </row>
    <row r="746" spans="1:7" x14ac:dyDescent="0.3">
      <c r="A746" s="1" t="s">
        <v>323</v>
      </c>
      <c r="B746" s="1">
        <v>100</v>
      </c>
      <c r="C746" s="1">
        <v>7</v>
      </c>
      <c r="D746" s="1">
        <v>4</v>
      </c>
      <c r="E746">
        <f t="shared" si="33"/>
        <v>24</v>
      </c>
      <c r="F746">
        <f t="shared" si="34"/>
        <v>28</v>
      </c>
      <c r="G746">
        <f t="shared" si="35"/>
        <v>48</v>
      </c>
    </row>
    <row r="747" spans="1:7" x14ac:dyDescent="0.3">
      <c r="A747" s="1" t="s">
        <v>68</v>
      </c>
      <c r="B747" s="1">
        <v>118</v>
      </c>
      <c r="C747" s="1">
        <v>10</v>
      </c>
      <c r="D747" s="1">
        <v>1</v>
      </c>
      <c r="E747">
        <f t="shared" si="33"/>
        <v>6</v>
      </c>
      <c r="F747">
        <f t="shared" si="34"/>
        <v>40</v>
      </c>
      <c r="G747">
        <f t="shared" si="35"/>
        <v>72</v>
      </c>
    </row>
    <row r="748" spans="1:7" x14ac:dyDescent="0.3">
      <c r="A748" s="1" t="s">
        <v>323</v>
      </c>
      <c r="B748" s="1">
        <v>116</v>
      </c>
      <c r="C748" s="1">
        <v>10</v>
      </c>
      <c r="D748" s="1">
        <v>6</v>
      </c>
      <c r="E748">
        <f t="shared" si="33"/>
        <v>36</v>
      </c>
      <c r="F748">
        <f t="shared" si="34"/>
        <v>40</v>
      </c>
      <c r="G748">
        <f t="shared" si="35"/>
        <v>40</v>
      </c>
    </row>
    <row r="749" spans="1:7" x14ac:dyDescent="0.3">
      <c r="A749" s="1" t="s">
        <v>219</v>
      </c>
      <c r="B749" s="1">
        <v>114</v>
      </c>
      <c r="C749" s="1">
        <v>12</v>
      </c>
      <c r="D749" s="1">
        <v>2</v>
      </c>
      <c r="E749">
        <f t="shared" si="33"/>
        <v>12</v>
      </c>
      <c r="F749">
        <f t="shared" si="34"/>
        <v>48</v>
      </c>
      <c r="G749">
        <f t="shared" si="35"/>
        <v>54</v>
      </c>
    </row>
    <row r="750" spans="1:7" x14ac:dyDescent="0.3">
      <c r="A750" s="1" t="s">
        <v>251</v>
      </c>
      <c r="B750" s="1">
        <v>117</v>
      </c>
      <c r="C750" s="1">
        <v>5</v>
      </c>
      <c r="D750" s="1">
        <v>4</v>
      </c>
      <c r="E750">
        <f t="shared" si="33"/>
        <v>24</v>
      </c>
      <c r="F750">
        <f t="shared" si="34"/>
        <v>20</v>
      </c>
      <c r="G750">
        <f t="shared" si="35"/>
        <v>73</v>
      </c>
    </row>
    <row r="751" spans="1:7" x14ac:dyDescent="0.3">
      <c r="A751" s="1" t="s">
        <v>225</v>
      </c>
      <c r="B751" s="1">
        <v>141</v>
      </c>
      <c r="C751" s="1">
        <v>10</v>
      </c>
      <c r="D751" s="1">
        <v>5</v>
      </c>
      <c r="E751">
        <f t="shared" si="33"/>
        <v>30</v>
      </c>
      <c r="F751">
        <f t="shared" si="34"/>
        <v>40</v>
      </c>
      <c r="G751">
        <f t="shared" si="35"/>
        <v>71</v>
      </c>
    </row>
    <row r="752" spans="1:7" x14ac:dyDescent="0.3">
      <c r="A752" s="1" t="s">
        <v>213</v>
      </c>
      <c r="B752" s="1">
        <v>108</v>
      </c>
      <c r="C752" s="1">
        <v>9</v>
      </c>
      <c r="D752" s="1">
        <v>3</v>
      </c>
      <c r="E752">
        <f t="shared" si="33"/>
        <v>18</v>
      </c>
      <c r="F752">
        <f t="shared" si="34"/>
        <v>36</v>
      </c>
      <c r="G752">
        <f t="shared" si="35"/>
        <v>54</v>
      </c>
    </row>
    <row r="753" spans="1:7" x14ac:dyDescent="0.3">
      <c r="A753" s="1" t="s">
        <v>230</v>
      </c>
      <c r="B753" s="1">
        <v>104</v>
      </c>
      <c r="C753" s="1">
        <v>6</v>
      </c>
      <c r="D753" s="1">
        <v>0</v>
      </c>
      <c r="E753">
        <f t="shared" si="33"/>
        <v>0</v>
      </c>
      <c r="F753">
        <f t="shared" si="34"/>
        <v>24</v>
      </c>
      <c r="G753">
        <f t="shared" si="35"/>
        <v>80</v>
      </c>
    </row>
    <row r="754" spans="1:7" x14ac:dyDescent="0.3">
      <c r="A754" s="1" t="s">
        <v>217</v>
      </c>
      <c r="B754" s="1">
        <v>148</v>
      </c>
      <c r="C754" s="1">
        <v>15</v>
      </c>
      <c r="D754" s="1">
        <v>4</v>
      </c>
      <c r="E754">
        <f t="shared" si="33"/>
        <v>24</v>
      </c>
      <c r="F754">
        <f t="shared" si="34"/>
        <v>60</v>
      </c>
      <c r="G754">
        <f t="shared" si="35"/>
        <v>64</v>
      </c>
    </row>
    <row r="755" spans="1:7" x14ac:dyDescent="0.3">
      <c r="A755" s="1" t="s">
        <v>151</v>
      </c>
      <c r="B755" s="1">
        <v>101</v>
      </c>
      <c r="C755" s="1">
        <v>10</v>
      </c>
      <c r="D755" s="1">
        <v>0</v>
      </c>
      <c r="E755">
        <f t="shared" si="33"/>
        <v>0</v>
      </c>
      <c r="F755">
        <f t="shared" si="34"/>
        <v>40</v>
      </c>
      <c r="G755">
        <f t="shared" si="35"/>
        <v>61</v>
      </c>
    </row>
    <row r="756" spans="1:7" x14ac:dyDescent="0.3">
      <c r="A756" s="1" t="s">
        <v>60</v>
      </c>
      <c r="B756" s="1">
        <v>123</v>
      </c>
      <c r="C756" s="1">
        <v>12</v>
      </c>
      <c r="D756" s="1">
        <v>2</v>
      </c>
      <c r="E756">
        <f t="shared" si="33"/>
        <v>12</v>
      </c>
      <c r="F756">
        <f t="shared" si="34"/>
        <v>48</v>
      </c>
      <c r="G756">
        <f t="shared" si="35"/>
        <v>63</v>
      </c>
    </row>
    <row r="757" spans="1:7" x14ac:dyDescent="0.3">
      <c r="A757" s="1" t="s">
        <v>289</v>
      </c>
      <c r="B757" s="1">
        <v>102</v>
      </c>
      <c r="C757" s="1">
        <v>10</v>
      </c>
      <c r="D757" s="1">
        <v>9</v>
      </c>
      <c r="E757">
        <f t="shared" si="33"/>
        <v>54</v>
      </c>
      <c r="F757">
        <f t="shared" si="34"/>
        <v>40</v>
      </c>
      <c r="G757">
        <f t="shared" si="35"/>
        <v>8</v>
      </c>
    </row>
    <row r="758" spans="1:7" x14ac:dyDescent="0.3">
      <c r="A758" s="1" t="s">
        <v>251</v>
      </c>
      <c r="B758" s="1">
        <v>103</v>
      </c>
      <c r="C758" s="1">
        <v>13</v>
      </c>
      <c r="D758" s="1">
        <v>0</v>
      </c>
      <c r="E758">
        <f t="shared" si="33"/>
        <v>0</v>
      </c>
      <c r="F758">
        <f t="shared" si="34"/>
        <v>52</v>
      </c>
      <c r="G758">
        <f t="shared" si="35"/>
        <v>51</v>
      </c>
    </row>
    <row r="759" spans="1:7" x14ac:dyDescent="0.3">
      <c r="A759" s="1" t="s">
        <v>229</v>
      </c>
      <c r="B759" s="1">
        <v>132</v>
      </c>
      <c r="C759" s="1">
        <v>7</v>
      </c>
      <c r="D759" s="1">
        <v>2</v>
      </c>
      <c r="E759">
        <f t="shared" si="33"/>
        <v>12</v>
      </c>
      <c r="F759">
        <f t="shared" si="34"/>
        <v>28</v>
      </c>
      <c r="G759">
        <f t="shared" si="35"/>
        <v>92</v>
      </c>
    </row>
    <row r="760" spans="1:7" x14ac:dyDescent="0.3">
      <c r="A760" s="1" t="s">
        <v>286</v>
      </c>
      <c r="B760" s="1">
        <v>123</v>
      </c>
      <c r="C760" s="1">
        <v>12</v>
      </c>
      <c r="D760" s="1">
        <v>0</v>
      </c>
      <c r="E760">
        <f t="shared" si="33"/>
        <v>0</v>
      </c>
      <c r="F760">
        <f t="shared" si="34"/>
        <v>48</v>
      </c>
      <c r="G760">
        <f t="shared" si="35"/>
        <v>75</v>
      </c>
    </row>
    <row r="761" spans="1:7" x14ac:dyDescent="0.3">
      <c r="A761" s="1" t="s">
        <v>229</v>
      </c>
      <c r="B761" s="1">
        <v>124</v>
      </c>
      <c r="C761" s="1">
        <v>13</v>
      </c>
      <c r="D761" s="1">
        <v>0</v>
      </c>
      <c r="E761">
        <f t="shared" si="33"/>
        <v>0</v>
      </c>
      <c r="F761">
        <f t="shared" si="34"/>
        <v>52</v>
      </c>
      <c r="G761">
        <f t="shared" si="35"/>
        <v>72</v>
      </c>
    </row>
    <row r="762" spans="1:7" x14ac:dyDescent="0.3">
      <c r="A762" s="1" t="s">
        <v>110</v>
      </c>
      <c r="B762" s="1">
        <v>100</v>
      </c>
      <c r="C762" s="1">
        <v>16</v>
      </c>
      <c r="D762" s="1">
        <v>0</v>
      </c>
      <c r="E762">
        <f t="shared" si="33"/>
        <v>0</v>
      </c>
      <c r="F762">
        <f t="shared" si="34"/>
        <v>64</v>
      </c>
      <c r="G762">
        <f t="shared" si="35"/>
        <v>36</v>
      </c>
    </row>
    <row r="763" spans="1:7" x14ac:dyDescent="0.3">
      <c r="A763" s="1" t="s">
        <v>368</v>
      </c>
      <c r="B763" s="1">
        <v>100</v>
      </c>
      <c r="C763" s="1">
        <v>11</v>
      </c>
      <c r="D763" s="1">
        <v>0</v>
      </c>
      <c r="E763">
        <f t="shared" si="33"/>
        <v>0</v>
      </c>
      <c r="F763">
        <f t="shared" si="34"/>
        <v>44</v>
      </c>
      <c r="G763">
        <f t="shared" si="35"/>
        <v>56</v>
      </c>
    </row>
    <row r="764" spans="1:7" x14ac:dyDescent="0.3">
      <c r="A764" s="1" t="s">
        <v>112</v>
      </c>
      <c r="B764" s="1">
        <v>152</v>
      </c>
      <c r="C764" s="1">
        <v>19</v>
      </c>
      <c r="D764" s="1">
        <v>0</v>
      </c>
      <c r="E764">
        <f t="shared" si="33"/>
        <v>0</v>
      </c>
      <c r="F764">
        <f t="shared" si="34"/>
        <v>76</v>
      </c>
      <c r="G764">
        <f t="shared" si="35"/>
        <v>76</v>
      </c>
    </row>
    <row r="765" spans="1:7" x14ac:dyDescent="0.3">
      <c r="A765" s="1" t="s">
        <v>98</v>
      </c>
      <c r="B765" s="1">
        <v>112</v>
      </c>
      <c r="C765" s="1">
        <v>10</v>
      </c>
      <c r="D765" s="1">
        <v>5</v>
      </c>
      <c r="E765">
        <f t="shared" si="33"/>
        <v>30</v>
      </c>
      <c r="F765">
        <f t="shared" si="34"/>
        <v>40</v>
      </c>
      <c r="G765">
        <f t="shared" si="35"/>
        <v>42</v>
      </c>
    </row>
    <row r="766" spans="1:7" x14ac:dyDescent="0.3">
      <c r="A766" s="1" t="s">
        <v>110</v>
      </c>
      <c r="B766" s="1">
        <v>104</v>
      </c>
      <c r="C766" s="1">
        <v>8</v>
      </c>
      <c r="D766" s="1">
        <v>1</v>
      </c>
      <c r="E766">
        <f t="shared" si="33"/>
        <v>6</v>
      </c>
      <c r="F766">
        <f t="shared" si="34"/>
        <v>32</v>
      </c>
      <c r="G766">
        <f t="shared" si="35"/>
        <v>66</v>
      </c>
    </row>
    <row r="767" spans="1:7" x14ac:dyDescent="0.3">
      <c r="A767" s="1" t="s">
        <v>225</v>
      </c>
      <c r="B767" s="1">
        <v>111</v>
      </c>
      <c r="C767" s="1">
        <v>14</v>
      </c>
      <c r="D767" s="1">
        <v>1</v>
      </c>
      <c r="E767">
        <f t="shared" si="33"/>
        <v>6</v>
      </c>
      <c r="F767">
        <f t="shared" si="34"/>
        <v>56</v>
      </c>
      <c r="G767">
        <f t="shared" si="35"/>
        <v>49</v>
      </c>
    </row>
    <row r="768" spans="1:7" x14ac:dyDescent="0.3">
      <c r="A768" s="1" t="s">
        <v>221</v>
      </c>
      <c r="B768" s="1">
        <v>121</v>
      </c>
      <c r="C768" s="1">
        <v>17</v>
      </c>
      <c r="D768" s="1">
        <v>2</v>
      </c>
      <c r="E768">
        <f t="shared" si="33"/>
        <v>12</v>
      </c>
      <c r="F768">
        <f t="shared" si="34"/>
        <v>68</v>
      </c>
      <c r="G768">
        <f t="shared" si="35"/>
        <v>41</v>
      </c>
    </row>
    <row r="769" spans="1:7" x14ac:dyDescent="0.3">
      <c r="A769" s="1" t="s">
        <v>256</v>
      </c>
      <c r="B769" s="1">
        <v>110</v>
      </c>
      <c r="C769" s="1">
        <v>11</v>
      </c>
      <c r="D769" s="1">
        <v>1</v>
      </c>
      <c r="E769">
        <f t="shared" si="33"/>
        <v>6</v>
      </c>
      <c r="F769">
        <f t="shared" si="34"/>
        <v>44</v>
      </c>
      <c r="G769">
        <f t="shared" si="35"/>
        <v>60</v>
      </c>
    </row>
    <row r="770" spans="1:7" x14ac:dyDescent="0.3">
      <c r="A770" s="1" t="s">
        <v>159</v>
      </c>
      <c r="B770" s="1">
        <v>172</v>
      </c>
      <c r="C770" s="1">
        <v>16</v>
      </c>
      <c r="D770" s="1">
        <v>9</v>
      </c>
      <c r="E770">
        <f t="shared" si="33"/>
        <v>54</v>
      </c>
      <c r="F770">
        <f t="shared" si="34"/>
        <v>64</v>
      </c>
      <c r="G770">
        <f t="shared" si="35"/>
        <v>54</v>
      </c>
    </row>
    <row r="771" spans="1:7" x14ac:dyDescent="0.3">
      <c r="A771" s="1" t="s">
        <v>268</v>
      </c>
      <c r="B771" s="1">
        <v>105</v>
      </c>
      <c r="C771" s="1">
        <v>9</v>
      </c>
      <c r="D771" s="1">
        <v>0</v>
      </c>
      <c r="E771">
        <f t="shared" ref="E771:E834" si="36">D771*6</f>
        <v>0</v>
      </c>
      <c r="F771">
        <f t="shared" ref="F771:F834" si="37">C771*4</f>
        <v>36</v>
      </c>
      <c r="G771">
        <f t="shared" ref="G771:G834" si="38">B771-E771-F771</f>
        <v>69</v>
      </c>
    </row>
    <row r="772" spans="1:7" x14ac:dyDescent="0.3">
      <c r="A772" s="1" t="s">
        <v>149</v>
      </c>
      <c r="B772" s="1">
        <v>102</v>
      </c>
      <c r="C772" s="1">
        <v>11</v>
      </c>
      <c r="D772" s="1">
        <v>0</v>
      </c>
      <c r="E772">
        <f t="shared" si="36"/>
        <v>0</v>
      </c>
      <c r="F772">
        <f t="shared" si="37"/>
        <v>44</v>
      </c>
      <c r="G772">
        <f t="shared" si="38"/>
        <v>58</v>
      </c>
    </row>
    <row r="773" spans="1:7" x14ac:dyDescent="0.3">
      <c r="A773" s="1" t="s">
        <v>256</v>
      </c>
      <c r="B773" s="1">
        <v>120</v>
      </c>
      <c r="C773" s="1">
        <v>12</v>
      </c>
      <c r="D773" s="1">
        <v>1</v>
      </c>
      <c r="E773">
        <f t="shared" si="36"/>
        <v>6</v>
      </c>
      <c r="F773">
        <f t="shared" si="37"/>
        <v>48</v>
      </c>
      <c r="G773">
        <f t="shared" si="38"/>
        <v>66</v>
      </c>
    </row>
    <row r="774" spans="1:7" x14ac:dyDescent="0.3">
      <c r="A774" s="1" t="s">
        <v>73</v>
      </c>
      <c r="B774" s="1">
        <v>115</v>
      </c>
      <c r="C774" s="1">
        <v>13</v>
      </c>
      <c r="D774" s="1">
        <v>1</v>
      </c>
      <c r="E774">
        <f t="shared" si="36"/>
        <v>6</v>
      </c>
      <c r="F774">
        <f t="shared" si="37"/>
        <v>52</v>
      </c>
      <c r="G774">
        <f t="shared" si="38"/>
        <v>57</v>
      </c>
    </row>
    <row r="775" spans="1:7" x14ac:dyDescent="0.3">
      <c r="A775" s="1" t="s">
        <v>221</v>
      </c>
      <c r="B775" s="1">
        <v>103</v>
      </c>
      <c r="C775" s="1">
        <v>8</v>
      </c>
      <c r="D775" s="1">
        <v>4</v>
      </c>
      <c r="E775">
        <f t="shared" si="36"/>
        <v>24</v>
      </c>
      <c r="F775">
        <f t="shared" si="37"/>
        <v>32</v>
      </c>
      <c r="G775">
        <f t="shared" si="38"/>
        <v>47</v>
      </c>
    </row>
    <row r="776" spans="1:7" x14ac:dyDescent="0.3">
      <c r="A776" s="1" t="s">
        <v>217</v>
      </c>
      <c r="B776" s="1">
        <v>183</v>
      </c>
      <c r="C776" s="1">
        <v>15</v>
      </c>
      <c r="D776" s="1">
        <v>10</v>
      </c>
      <c r="E776">
        <f t="shared" si="36"/>
        <v>60</v>
      </c>
      <c r="F776">
        <f t="shared" si="37"/>
        <v>60</v>
      </c>
      <c r="G776">
        <f t="shared" si="38"/>
        <v>63</v>
      </c>
    </row>
    <row r="777" spans="1:7" x14ac:dyDescent="0.3">
      <c r="A777" s="1" t="s">
        <v>260</v>
      </c>
      <c r="B777" s="1">
        <v>138</v>
      </c>
      <c r="C777" s="1">
        <v>13</v>
      </c>
      <c r="D777" s="1">
        <v>2</v>
      </c>
      <c r="E777">
        <f t="shared" si="36"/>
        <v>12</v>
      </c>
      <c r="F777">
        <f t="shared" si="37"/>
        <v>52</v>
      </c>
      <c r="G777">
        <f t="shared" si="38"/>
        <v>74</v>
      </c>
    </row>
    <row r="778" spans="1:7" x14ac:dyDescent="0.3">
      <c r="A778" s="1" t="s">
        <v>108</v>
      </c>
      <c r="B778" s="1">
        <v>103</v>
      </c>
      <c r="C778" s="1">
        <v>13</v>
      </c>
      <c r="D778" s="1">
        <v>1</v>
      </c>
      <c r="E778">
        <f t="shared" si="36"/>
        <v>6</v>
      </c>
      <c r="F778">
        <f t="shared" si="37"/>
        <v>52</v>
      </c>
      <c r="G778">
        <f t="shared" si="38"/>
        <v>45</v>
      </c>
    </row>
    <row r="779" spans="1:7" x14ac:dyDescent="0.3">
      <c r="A779" s="1" t="s">
        <v>230</v>
      </c>
      <c r="B779" s="1">
        <v>103</v>
      </c>
      <c r="C779" s="1">
        <v>8</v>
      </c>
      <c r="D779" s="1">
        <v>1</v>
      </c>
      <c r="E779">
        <f t="shared" si="36"/>
        <v>6</v>
      </c>
      <c r="F779">
        <f t="shared" si="37"/>
        <v>32</v>
      </c>
      <c r="G779">
        <f t="shared" si="38"/>
        <v>65</v>
      </c>
    </row>
    <row r="780" spans="1:7" x14ac:dyDescent="0.3">
      <c r="A780" s="1" t="s">
        <v>256</v>
      </c>
      <c r="B780" s="1">
        <v>103</v>
      </c>
      <c r="C780" s="1">
        <v>10</v>
      </c>
      <c r="D780" s="1">
        <v>3</v>
      </c>
      <c r="E780">
        <f t="shared" si="36"/>
        <v>18</v>
      </c>
      <c r="F780">
        <f t="shared" si="37"/>
        <v>40</v>
      </c>
      <c r="G780">
        <f t="shared" si="38"/>
        <v>45</v>
      </c>
    </row>
    <row r="781" spans="1:7" x14ac:dyDescent="0.3">
      <c r="A781" s="1" t="s">
        <v>251</v>
      </c>
      <c r="B781" s="1">
        <v>134</v>
      </c>
      <c r="C781" s="1">
        <v>20</v>
      </c>
      <c r="D781" s="1">
        <v>1</v>
      </c>
      <c r="E781">
        <f t="shared" si="36"/>
        <v>6</v>
      </c>
      <c r="F781">
        <f t="shared" si="37"/>
        <v>80</v>
      </c>
      <c r="G781">
        <f t="shared" si="38"/>
        <v>48</v>
      </c>
    </row>
    <row r="782" spans="1:7" x14ac:dyDescent="0.3">
      <c r="A782" s="1" t="s">
        <v>99</v>
      </c>
      <c r="B782" s="1">
        <v>156</v>
      </c>
      <c r="C782" s="1">
        <v>12</v>
      </c>
      <c r="D782" s="1">
        <v>8</v>
      </c>
      <c r="E782">
        <f t="shared" si="36"/>
        <v>48</v>
      </c>
      <c r="F782">
        <f t="shared" si="37"/>
        <v>48</v>
      </c>
      <c r="G782">
        <f t="shared" si="38"/>
        <v>60</v>
      </c>
    </row>
    <row r="783" spans="1:7" x14ac:dyDescent="0.3">
      <c r="A783" s="1" t="s">
        <v>105</v>
      </c>
      <c r="B783" s="1">
        <v>101</v>
      </c>
      <c r="C783" s="1">
        <v>12</v>
      </c>
      <c r="D783" s="1">
        <v>2</v>
      </c>
      <c r="E783">
        <f t="shared" si="36"/>
        <v>12</v>
      </c>
      <c r="F783">
        <f t="shared" si="37"/>
        <v>48</v>
      </c>
      <c r="G783">
        <f t="shared" si="38"/>
        <v>41</v>
      </c>
    </row>
    <row r="784" spans="1:7" x14ac:dyDescent="0.3">
      <c r="A784" s="1" t="s">
        <v>145</v>
      </c>
      <c r="B784" s="1">
        <v>102</v>
      </c>
      <c r="C784" s="1">
        <v>15</v>
      </c>
      <c r="D784" s="1">
        <v>1</v>
      </c>
      <c r="E784">
        <f t="shared" si="36"/>
        <v>6</v>
      </c>
      <c r="F784">
        <f t="shared" si="37"/>
        <v>60</v>
      </c>
      <c r="G784">
        <f t="shared" si="38"/>
        <v>36</v>
      </c>
    </row>
    <row r="785" spans="1:7" x14ac:dyDescent="0.3">
      <c r="A785" s="1" t="s">
        <v>145</v>
      </c>
      <c r="B785" s="1">
        <v>109</v>
      </c>
      <c r="C785" s="1">
        <v>12</v>
      </c>
      <c r="D785" s="1">
        <v>0</v>
      </c>
      <c r="E785">
        <f t="shared" si="36"/>
        <v>0</v>
      </c>
      <c r="F785">
        <f t="shared" si="37"/>
        <v>48</v>
      </c>
      <c r="G785">
        <f t="shared" si="38"/>
        <v>61</v>
      </c>
    </row>
    <row r="786" spans="1:7" x14ac:dyDescent="0.3">
      <c r="A786" s="1" t="s">
        <v>268</v>
      </c>
      <c r="B786" s="1">
        <v>103</v>
      </c>
      <c r="C786" s="1">
        <v>14</v>
      </c>
      <c r="D786" s="1">
        <v>0</v>
      </c>
      <c r="E786">
        <f t="shared" si="36"/>
        <v>0</v>
      </c>
      <c r="F786">
        <f t="shared" si="37"/>
        <v>56</v>
      </c>
      <c r="G786">
        <f t="shared" si="38"/>
        <v>47</v>
      </c>
    </row>
    <row r="787" spans="1:7" x14ac:dyDescent="0.3">
      <c r="A787" s="1" t="s">
        <v>352</v>
      </c>
      <c r="B787" s="1">
        <v>112</v>
      </c>
      <c r="C787" s="1">
        <v>8</v>
      </c>
      <c r="D787" s="1">
        <v>2</v>
      </c>
      <c r="E787">
        <f t="shared" si="36"/>
        <v>12</v>
      </c>
      <c r="F787">
        <f t="shared" si="37"/>
        <v>32</v>
      </c>
      <c r="G787">
        <f t="shared" si="38"/>
        <v>68</v>
      </c>
    </row>
    <row r="788" spans="1:7" x14ac:dyDescent="0.3">
      <c r="A788" s="1" t="s">
        <v>216</v>
      </c>
      <c r="B788" s="1">
        <v>114</v>
      </c>
      <c r="C788" s="1">
        <v>10</v>
      </c>
      <c r="D788" s="1">
        <v>4</v>
      </c>
      <c r="E788">
        <f t="shared" si="36"/>
        <v>24</v>
      </c>
      <c r="F788">
        <f t="shared" si="37"/>
        <v>40</v>
      </c>
      <c r="G788">
        <f t="shared" si="38"/>
        <v>50</v>
      </c>
    </row>
    <row r="789" spans="1:7" x14ac:dyDescent="0.3">
      <c r="A789" s="1" t="s">
        <v>286</v>
      </c>
      <c r="B789" s="1">
        <v>125</v>
      </c>
      <c r="C789" s="1">
        <v>7</v>
      </c>
      <c r="D789" s="1">
        <v>0</v>
      </c>
      <c r="E789">
        <f t="shared" si="36"/>
        <v>0</v>
      </c>
      <c r="F789">
        <f t="shared" si="37"/>
        <v>28</v>
      </c>
      <c r="G789">
        <f t="shared" si="38"/>
        <v>97</v>
      </c>
    </row>
    <row r="790" spans="1:7" x14ac:dyDescent="0.3">
      <c r="A790" s="1" t="s">
        <v>221</v>
      </c>
      <c r="B790" s="1">
        <v>116</v>
      </c>
      <c r="C790" s="1">
        <v>11</v>
      </c>
      <c r="D790" s="1">
        <v>4</v>
      </c>
      <c r="E790">
        <f t="shared" si="36"/>
        <v>24</v>
      </c>
      <c r="F790">
        <f t="shared" si="37"/>
        <v>44</v>
      </c>
      <c r="G790">
        <f t="shared" si="38"/>
        <v>48</v>
      </c>
    </row>
    <row r="791" spans="1:7" x14ac:dyDescent="0.3">
      <c r="A791" s="1" t="s">
        <v>151</v>
      </c>
      <c r="B791" s="1">
        <v>101</v>
      </c>
      <c r="C791" s="1">
        <v>15</v>
      </c>
      <c r="D791" s="1">
        <v>0</v>
      </c>
      <c r="E791">
        <f t="shared" si="36"/>
        <v>0</v>
      </c>
      <c r="F791">
        <f t="shared" si="37"/>
        <v>60</v>
      </c>
      <c r="G791">
        <f t="shared" si="38"/>
        <v>41</v>
      </c>
    </row>
    <row r="792" spans="1:7" x14ac:dyDescent="0.3">
      <c r="A792" s="1" t="s">
        <v>60</v>
      </c>
      <c r="B792" s="1">
        <v>100</v>
      </c>
      <c r="C792" s="1">
        <v>10</v>
      </c>
      <c r="D792" s="1">
        <v>1</v>
      </c>
      <c r="E792">
        <f t="shared" si="36"/>
        <v>6</v>
      </c>
      <c r="F792">
        <f t="shared" si="37"/>
        <v>40</v>
      </c>
      <c r="G792">
        <f t="shared" si="38"/>
        <v>54</v>
      </c>
    </row>
    <row r="793" spans="1:7" x14ac:dyDescent="0.3">
      <c r="A793" s="1" t="s">
        <v>99</v>
      </c>
      <c r="B793" s="1">
        <v>151</v>
      </c>
      <c r="C793" s="1">
        <v>13</v>
      </c>
      <c r="D793" s="1">
        <v>3</v>
      </c>
      <c r="E793">
        <f t="shared" si="36"/>
        <v>18</v>
      </c>
      <c r="F793">
        <f t="shared" si="37"/>
        <v>52</v>
      </c>
      <c r="G793">
        <f t="shared" si="38"/>
        <v>81</v>
      </c>
    </row>
    <row r="794" spans="1:7" x14ac:dyDescent="0.3">
      <c r="A794" s="1" t="s">
        <v>225</v>
      </c>
      <c r="B794" s="1">
        <v>124</v>
      </c>
      <c r="C794" s="1">
        <v>9</v>
      </c>
      <c r="D794" s="1">
        <v>3</v>
      </c>
      <c r="E794">
        <f t="shared" si="36"/>
        <v>18</v>
      </c>
      <c r="F794">
        <f t="shared" si="37"/>
        <v>36</v>
      </c>
      <c r="G794">
        <f t="shared" si="38"/>
        <v>70</v>
      </c>
    </row>
    <row r="795" spans="1:7" x14ac:dyDescent="0.3">
      <c r="A795" s="1" t="s">
        <v>94</v>
      </c>
      <c r="B795" s="1">
        <v>108</v>
      </c>
      <c r="C795" s="1">
        <v>11</v>
      </c>
      <c r="D795" s="1">
        <v>1</v>
      </c>
      <c r="E795">
        <f t="shared" si="36"/>
        <v>6</v>
      </c>
      <c r="F795">
        <f t="shared" si="37"/>
        <v>44</v>
      </c>
      <c r="G795">
        <f t="shared" si="38"/>
        <v>58</v>
      </c>
    </row>
    <row r="796" spans="1:7" x14ac:dyDescent="0.3">
      <c r="A796" s="1" t="s">
        <v>221</v>
      </c>
      <c r="B796" s="1">
        <v>122</v>
      </c>
      <c r="C796" s="1">
        <v>13</v>
      </c>
      <c r="D796" s="1">
        <v>4</v>
      </c>
      <c r="E796">
        <f t="shared" si="36"/>
        <v>24</v>
      </c>
      <c r="F796">
        <f t="shared" si="37"/>
        <v>52</v>
      </c>
      <c r="G796">
        <f t="shared" si="38"/>
        <v>46</v>
      </c>
    </row>
    <row r="797" spans="1:7" x14ac:dyDescent="0.3">
      <c r="A797" s="1" t="s">
        <v>375</v>
      </c>
      <c r="B797" s="1">
        <v>107</v>
      </c>
      <c r="C797" s="1">
        <v>9</v>
      </c>
      <c r="D797" s="1">
        <v>0</v>
      </c>
      <c r="E797">
        <f t="shared" si="36"/>
        <v>0</v>
      </c>
      <c r="F797">
        <f t="shared" si="37"/>
        <v>36</v>
      </c>
      <c r="G797">
        <f t="shared" si="38"/>
        <v>71</v>
      </c>
    </row>
    <row r="798" spans="1:7" x14ac:dyDescent="0.3">
      <c r="A798" s="1" t="s">
        <v>256</v>
      </c>
      <c r="B798" s="1">
        <v>107</v>
      </c>
      <c r="C798" s="1">
        <v>14</v>
      </c>
      <c r="D798" s="1">
        <v>0</v>
      </c>
      <c r="E798">
        <f t="shared" si="36"/>
        <v>0</v>
      </c>
      <c r="F798">
        <f t="shared" si="37"/>
        <v>56</v>
      </c>
      <c r="G798">
        <f t="shared" si="38"/>
        <v>51</v>
      </c>
    </row>
    <row r="799" spans="1:7" x14ac:dyDescent="0.3">
      <c r="A799" s="1" t="s">
        <v>73</v>
      </c>
      <c r="B799" s="1">
        <v>118</v>
      </c>
      <c r="C799" s="1">
        <v>7</v>
      </c>
      <c r="D799" s="1">
        <v>3</v>
      </c>
      <c r="E799">
        <f t="shared" si="36"/>
        <v>18</v>
      </c>
      <c r="F799">
        <f t="shared" si="37"/>
        <v>28</v>
      </c>
      <c r="G799">
        <f t="shared" si="38"/>
        <v>72</v>
      </c>
    </row>
    <row r="800" spans="1:7" x14ac:dyDescent="0.3">
      <c r="A800" s="1" t="s">
        <v>260</v>
      </c>
      <c r="B800" s="1">
        <v>109</v>
      </c>
      <c r="C800" s="1">
        <v>11</v>
      </c>
      <c r="D800" s="1">
        <v>0</v>
      </c>
      <c r="E800">
        <f t="shared" si="36"/>
        <v>0</v>
      </c>
      <c r="F800">
        <f t="shared" si="37"/>
        <v>44</v>
      </c>
      <c r="G800">
        <f t="shared" si="38"/>
        <v>65</v>
      </c>
    </row>
    <row r="801" spans="1:7" x14ac:dyDescent="0.3">
      <c r="A801" s="1" t="s">
        <v>251</v>
      </c>
      <c r="B801" s="1">
        <v>119</v>
      </c>
      <c r="C801" s="1">
        <v>12</v>
      </c>
      <c r="D801" s="1">
        <v>1</v>
      </c>
      <c r="E801">
        <f t="shared" si="36"/>
        <v>6</v>
      </c>
      <c r="F801">
        <f t="shared" si="37"/>
        <v>48</v>
      </c>
      <c r="G801">
        <f t="shared" si="38"/>
        <v>65</v>
      </c>
    </row>
    <row r="802" spans="1:7" x14ac:dyDescent="0.3">
      <c r="A802" s="1" t="s">
        <v>361</v>
      </c>
      <c r="B802" s="1">
        <v>110</v>
      </c>
      <c r="C802" s="1">
        <v>7</v>
      </c>
      <c r="D802" s="1">
        <v>0</v>
      </c>
      <c r="E802">
        <f t="shared" si="36"/>
        <v>0</v>
      </c>
      <c r="F802">
        <f t="shared" si="37"/>
        <v>28</v>
      </c>
      <c r="G802">
        <f t="shared" si="38"/>
        <v>82</v>
      </c>
    </row>
    <row r="803" spans="1:7" x14ac:dyDescent="0.3">
      <c r="A803" s="1" t="s">
        <v>159</v>
      </c>
      <c r="B803" s="1">
        <v>102</v>
      </c>
      <c r="C803" s="1">
        <v>10</v>
      </c>
      <c r="D803" s="1">
        <v>1</v>
      </c>
      <c r="E803">
        <f t="shared" si="36"/>
        <v>6</v>
      </c>
      <c r="F803">
        <f t="shared" si="37"/>
        <v>40</v>
      </c>
      <c r="G803">
        <f t="shared" si="38"/>
        <v>56</v>
      </c>
    </row>
    <row r="804" spans="1:7" x14ac:dyDescent="0.3">
      <c r="A804" s="1" t="s">
        <v>286</v>
      </c>
      <c r="B804" s="1">
        <v>101</v>
      </c>
      <c r="C804" s="1">
        <v>9</v>
      </c>
      <c r="D804" s="1">
        <v>0</v>
      </c>
      <c r="E804">
        <f t="shared" si="36"/>
        <v>0</v>
      </c>
      <c r="F804">
        <f t="shared" si="37"/>
        <v>36</v>
      </c>
      <c r="G804">
        <f t="shared" si="38"/>
        <v>65</v>
      </c>
    </row>
    <row r="805" spans="1:7" x14ac:dyDescent="0.3">
      <c r="A805" s="1" t="s">
        <v>68</v>
      </c>
      <c r="B805" s="1">
        <v>175</v>
      </c>
      <c r="C805" s="1">
        <v>21</v>
      </c>
      <c r="D805" s="1">
        <v>7</v>
      </c>
      <c r="E805">
        <f t="shared" si="36"/>
        <v>42</v>
      </c>
      <c r="F805">
        <f t="shared" si="37"/>
        <v>84</v>
      </c>
      <c r="G805">
        <f t="shared" si="38"/>
        <v>49</v>
      </c>
    </row>
    <row r="806" spans="1:7" x14ac:dyDescent="0.3">
      <c r="A806" s="1" t="s">
        <v>225</v>
      </c>
      <c r="B806" s="1">
        <v>164</v>
      </c>
      <c r="C806" s="1">
        <v>13</v>
      </c>
      <c r="D806" s="1">
        <v>9</v>
      </c>
      <c r="E806">
        <f t="shared" si="36"/>
        <v>54</v>
      </c>
      <c r="F806">
        <f t="shared" si="37"/>
        <v>52</v>
      </c>
      <c r="G806">
        <f t="shared" si="38"/>
        <v>58</v>
      </c>
    </row>
    <row r="807" spans="1:7" x14ac:dyDescent="0.3">
      <c r="A807" s="1" t="s">
        <v>370</v>
      </c>
      <c r="B807" s="1">
        <v>108</v>
      </c>
      <c r="C807" s="1">
        <v>16</v>
      </c>
      <c r="D807" s="1">
        <v>0</v>
      </c>
      <c r="E807">
        <f t="shared" si="36"/>
        <v>0</v>
      </c>
      <c r="F807">
        <f t="shared" si="37"/>
        <v>64</v>
      </c>
      <c r="G807">
        <f t="shared" si="38"/>
        <v>44</v>
      </c>
    </row>
    <row r="808" spans="1:7" x14ac:dyDescent="0.3">
      <c r="A808" s="1" t="s">
        <v>256</v>
      </c>
      <c r="B808" s="1">
        <v>103</v>
      </c>
      <c r="C808" s="1">
        <v>10</v>
      </c>
      <c r="D808" s="1">
        <v>3</v>
      </c>
      <c r="E808">
        <f t="shared" si="36"/>
        <v>18</v>
      </c>
      <c r="F808">
        <f t="shared" si="37"/>
        <v>40</v>
      </c>
      <c r="G808">
        <f t="shared" si="38"/>
        <v>45</v>
      </c>
    </row>
    <row r="809" spans="1:7" x14ac:dyDescent="0.3">
      <c r="A809" s="1" t="s">
        <v>99</v>
      </c>
      <c r="B809" s="1">
        <v>103</v>
      </c>
      <c r="C809" s="1">
        <v>6</v>
      </c>
      <c r="D809" s="1">
        <v>2</v>
      </c>
      <c r="E809">
        <f t="shared" si="36"/>
        <v>12</v>
      </c>
      <c r="F809">
        <f t="shared" si="37"/>
        <v>24</v>
      </c>
      <c r="G809">
        <f t="shared" si="38"/>
        <v>67</v>
      </c>
    </row>
    <row r="810" spans="1:7" x14ac:dyDescent="0.3">
      <c r="A810" s="1" t="s">
        <v>361</v>
      </c>
      <c r="B810" s="1">
        <v>109</v>
      </c>
      <c r="C810" s="1">
        <v>12</v>
      </c>
      <c r="D810" s="1">
        <v>1</v>
      </c>
      <c r="E810">
        <f t="shared" si="36"/>
        <v>6</v>
      </c>
      <c r="F810">
        <f t="shared" si="37"/>
        <v>48</v>
      </c>
      <c r="G810">
        <f t="shared" si="38"/>
        <v>55</v>
      </c>
    </row>
    <row r="811" spans="1:7" x14ac:dyDescent="0.3">
      <c r="A811" s="1" t="s">
        <v>229</v>
      </c>
      <c r="B811" s="1">
        <v>123</v>
      </c>
      <c r="C811" s="1">
        <v>18</v>
      </c>
      <c r="D811" s="1">
        <v>2</v>
      </c>
      <c r="E811">
        <f t="shared" si="36"/>
        <v>12</v>
      </c>
      <c r="F811">
        <f t="shared" si="37"/>
        <v>72</v>
      </c>
      <c r="G811">
        <f t="shared" si="38"/>
        <v>39</v>
      </c>
    </row>
    <row r="812" spans="1:7" x14ac:dyDescent="0.3">
      <c r="A812" s="1" t="s">
        <v>230</v>
      </c>
      <c r="B812" s="1">
        <v>105</v>
      </c>
      <c r="C812" s="1">
        <v>10</v>
      </c>
      <c r="D812" s="1">
        <v>2</v>
      </c>
      <c r="E812">
        <f t="shared" si="36"/>
        <v>12</v>
      </c>
      <c r="F812">
        <f t="shared" si="37"/>
        <v>40</v>
      </c>
      <c r="G812">
        <f t="shared" si="38"/>
        <v>53</v>
      </c>
    </row>
    <row r="813" spans="1:7" x14ac:dyDescent="0.3">
      <c r="A813" s="1" t="s">
        <v>324</v>
      </c>
      <c r="B813" s="1">
        <v>116</v>
      </c>
      <c r="C813" s="1">
        <v>9</v>
      </c>
      <c r="D813" s="1">
        <v>1</v>
      </c>
      <c r="E813">
        <f t="shared" si="36"/>
        <v>6</v>
      </c>
      <c r="F813">
        <f t="shared" si="37"/>
        <v>36</v>
      </c>
      <c r="G813">
        <f t="shared" si="38"/>
        <v>74</v>
      </c>
    </row>
    <row r="814" spans="1:7" x14ac:dyDescent="0.3">
      <c r="A814" s="1" t="s">
        <v>90</v>
      </c>
      <c r="B814" s="1">
        <v>115</v>
      </c>
      <c r="C814" s="1">
        <v>10</v>
      </c>
      <c r="D814" s="1">
        <v>2</v>
      </c>
      <c r="E814">
        <f t="shared" si="36"/>
        <v>12</v>
      </c>
      <c r="F814">
        <f t="shared" si="37"/>
        <v>40</v>
      </c>
      <c r="G814">
        <f t="shared" si="38"/>
        <v>63</v>
      </c>
    </row>
    <row r="815" spans="1:7" x14ac:dyDescent="0.3">
      <c r="A815" s="1" t="s">
        <v>110</v>
      </c>
      <c r="B815" s="1">
        <v>113</v>
      </c>
      <c r="C815" s="1">
        <v>12</v>
      </c>
      <c r="D815" s="1">
        <v>0</v>
      </c>
      <c r="E815">
        <f t="shared" si="36"/>
        <v>0</v>
      </c>
      <c r="F815">
        <f t="shared" si="37"/>
        <v>48</v>
      </c>
      <c r="G815">
        <f t="shared" si="38"/>
        <v>65</v>
      </c>
    </row>
    <row r="816" spans="1:7" x14ac:dyDescent="0.3">
      <c r="A816" s="1" t="s">
        <v>268</v>
      </c>
      <c r="B816" s="1">
        <v>120</v>
      </c>
      <c r="C816" s="1">
        <v>14</v>
      </c>
      <c r="D816" s="1">
        <v>0</v>
      </c>
      <c r="E816">
        <f t="shared" si="36"/>
        <v>0</v>
      </c>
      <c r="F816">
        <f t="shared" si="37"/>
        <v>56</v>
      </c>
      <c r="G816">
        <f t="shared" si="38"/>
        <v>64</v>
      </c>
    </row>
    <row r="817" spans="1:7" x14ac:dyDescent="0.3">
      <c r="A817" s="1" t="s">
        <v>216</v>
      </c>
      <c r="B817" s="1">
        <v>122</v>
      </c>
      <c r="C817" s="1">
        <v>15</v>
      </c>
      <c r="D817" s="1">
        <v>2</v>
      </c>
      <c r="E817">
        <f t="shared" si="36"/>
        <v>12</v>
      </c>
      <c r="F817">
        <f t="shared" si="37"/>
        <v>60</v>
      </c>
      <c r="G817">
        <f t="shared" si="38"/>
        <v>50</v>
      </c>
    </row>
    <row r="818" spans="1:7" x14ac:dyDescent="0.3">
      <c r="A818" s="1" t="s">
        <v>244</v>
      </c>
      <c r="B818" s="1">
        <v>126</v>
      </c>
      <c r="C818" s="1">
        <v>19</v>
      </c>
      <c r="D818" s="1">
        <v>0</v>
      </c>
      <c r="E818">
        <f t="shared" si="36"/>
        <v>0</v>
      </c>
      <c r="F818">
        <f t="shared" si="37"/>
        <v>76</v>
      </c>
      <c r="G818">
        <f t="shared" si="38"/>
        <v>50</v>
      </c>
    </row>
    <row r="819" spans="1:7" x14ac:dyDescent="0.3">
      <c r="A819" s="1" t="s">
        <v>244</v>
      </c>
      <c r="B819" s="1">
        <v>100</v>
      </c>
      <c r="C819" s="1">
        <v>9</v>
      </c>
      <c r="D819" s="1">
        <v>0</v>
      </c>
      <c r="E819">
        <f t="shared" si="36"/>
        <v>0</v>
      </c>
      <c r="F819">
        <f t="shared" si="37"/>
        <v>36</v>
      </c>
      <c r="G819">
        <f t="shared" si="38"/>
        <v>64</v>
      </c>
    </row>
    <row r="820" spans="1:7" x14ac:dyDescent="0.3">
      <c r="A820" s="1" t="s">
        <v>216</v>
      </c>
      <c r="B820" s="1">
        <v>152</v>
      </c>
      <c r="C820" s="1">
        <v>20</v>
      </c>
      <c r="D820" s="1">
        <v>4</v>
      </c>
      <c r="E820">
        <f t="shared" si="36"/>
        <v>24</v>
      </c>
      <c r="F820">
        <f t="shared" si="37"/>
        <v>80</v>
      </c>
      <c r="G820">
        <f t="shared" si="38"/>
        <v>48</v>
      </c>
    </row>
    <row r="821" spans="1:7" x14ac:dyDescent="0.3">
      <c r="A821" s="1" t="s">
        <v>110</v>
      </c>
      <c r="B821" s="1">
        <v>121</v>
      </c>
      <c r="C821" s="1">
        <v>16</v>
      </c>
      <c r="D821" s="1">
        <v>1</v>
      </c>
      <c r="E821">
        <f t="shared" si="36"/>
        <v>6</v>
      </c>
      <c r="F821">
        <f t="shared" si="37"/>
        <v>64</v>
      </c>
      <c r="G821">
        <f t="shared" si="38"/>
        <v>51</v>
      </c>
    </row>
    <row r="822" spans="1:7" x14ac:dyDescent="0.3">
      <c r="A822" s="1" t="s">
        <v>268</v>
      </c>
      <c r="B822" s="1">
        <v>109</v>
      </c>
      <c r="C822" s="1">
        <v>14</v>
      </c>
      <c r="D822" s="1">
        <v>1</v>
      </c>
      <c r="E822">
        <f t="shared" si="36"/>
        <v>6</v>
      </c>
      <c r="F822">
        <f t="shared" si="37"/>
        <v>56</v>
      </c>
      <c r="G822">
        <f t="shared" si="38"/>
        <v>47</v>
      </c>
    </row>
    <row r="823" spans="1:7" x14ac:dyDescent="0.3">
      <c r="A823" s="1" t="s">
        <v>216</v>
      </c>
      <c r="B823" s="1">
        <v>157</v>
      </c>
      <c r="C823" s="1">
        <v>24</v>
      </c>
      <c r="D823" s="1">
        <v>1</v>
      </c>
      <c r="E823">
        <f t="shared" si="36"/>
        <v>6</v>
      </c>
      <c r="F823">
        <f t="shared" si="37"/>
        <v>96</v>
      </c>
      <c r="G823">
        <f t="shared" si="38"/>
        <v>55</v>
      </c>
    </row>
    <row r="824" spans="1:7" x14ac:dyDescent="0.3">
      <c r="A824" s="1" t="s">
        <v>89</v>
      </c>
      <c r="B824" s="1">
        <v>117</v>
      </c>
      <c r="C824" s="1">
        <v>15</v>
      </c>
      <c r="D824" s="1">
        <v>2</v>
      </c>
      <c r="E824">
        <f t="shared" si="36"/>
        <v>12</v>
      </c>
      <c r="F824">
        <f t="shared" si="37"/>
        <v>60</v>
      </c>
      <c r="G824">
        <f t="shared" si="38"/>
        <v>45</v>
      </c>
    </row>
    <row r="825" spans="1:7" x14ac:dyDescent="0.3">
      <c r="A825" s="1" t="s">
        <v>170</v>
      </c>
      <c r="B825" s="1">
        <v>118</v>
      </c>
      <c r="C825" s="1">
        <v>12</v>
      </c>
      <c r="D825" s="1">
        <v>0</v>
      </c>
      <c r="E825">
        <f t="shared" si="36"/>
        <v>0</v>
      </c>
      <c r="F825">
        <f t="shared" si="37"/>
        <v>48</v>
      </c>
      <c r="G825">
        <f t="shared" si="38"/>
        <v>70</v>
      </c>
    </row>
    <row r="826" spans="1:7" x14ac:dyDescent="0.3">
      <c r="A826" s="1" t="s">
        <v>414</v>
      </c>
      <c r="B826" s="1">
        <v>101</v>
      </c>
      <c r="C826" s="1">
        <v>13</v>
      </c>
      <c r="D826" s="1">
        <v>5</v>
      </c>
      <c r="E826">
        <f t="shared" si="36"/>
        <v>30</v>
      </c>
      <c r="F826">
        <f t="shared" si="37"/>
        <v>52</v>
      </c>
      <c r="G826">
        <f t="shared" si="38"/>
        <v>19</v>
      </c>
    </row>
    <row r="827" spans="1:7" x14ac:dyDescent="0.3">
      <c r="A827" s="1" t="s">
        <v>78</v>
      </c>
      <c r="B827" s="1">
        <v>101</v>
      </c>
      <c r="C827" s="1">
        <v>13</v>
      </c>
      <c r="D827" s="1">
        <v>1</v>
      </c>
      <c r="E827">
        <f t="shared" si="36"/>
        <v>6</v>
      </c>
      <c r="F827">
        <f t="shared" si="37"/>
        <v>52</v>
      </c>
      <c r="G827">
        <f t="shared" si="38"/>
        <v>43</v>
      </c>
    </row>
    <row r="828" spans="1:7" x14ac:dyDescent="0.3">
      <c r="A828" s="1" t="s">
        <v>60</v>
      </c>
      <c r="B828" s="1">
        <v>141</v>
      </c>
      <c r="C828" s="1">
        <v>13</v>
      </c>
      <c r="D828" s="1">
        <v>5</v>
      </c>
      <c r="E828">
        <f t="shared" si="36"/>
        <v>30</v>
      </c>
      <c r="F828">
        <f t="shared" si="37"/>
        <v>52</v>
      </c>
      <c r="G828">
        <f t="shared" si="38"/>
        <v>59</v>
      </c>
    </row>
    <row r="829" spans="1:7" x14ac:dyDescent="0.3">
      <c r="A829" s="1" t="s">
        <v>100</v>
      </c>
      <c r="B829" s="1">
        <v>109</v>
      </c>
      <c r="C829" s="1">
        <v>10</v>
      </c>
      <c r="D829" s="1">
        <v>3</v>
      </c>
      <c r="E829">
        <f t="shared" si="36"/>
        <v>18</v>
      </c>
      <c r="F829">
        <f t="shared" si="37"/>
        <v>40</v>
      </c>
      <c r="G829">
        <f t="shared" si="38"/>
        <v>51</v>
      </c>
    </row>
    <row r="830" spans="1:7" x14ac:dyDescent="0.3">
      <c r="A830" s="1" t="s">
        <v>234</v>
      </c>
      <c r="B830" s="1">
        <v>147</v>
      </c>
      <c r="C830" s="1">
        <v>8</v>
      </c>
      <c r="D830" s="1">
        <v>10</v>
      </c>
      <c r="E830">
        <f t="shared" si="36"/>
        <v>60</v>
      </c>
      <c r="F830">
        <f t="shared" si="37"/>
        <v>32</v>
      </c>
      <c r="G830">
        <f t="shared" si="38"/>
        <v>55</v>
      </c>
    </row>
    <row r="831" spans="1:7" x14ac:dyDescent="0.3">
      <c r="A831" s="1" t="s">
        <v>268</v>
      </c>
      <c r="B831" s="1">
        <v>105</v>
      </c>
      <c r="C831" s="1">
        <v>11</v>
      </c>
      <c r="D831" s="1">
        <v>1</v>
      </c>
      <c r="E831">
        <f t="shared" si="36"/>
        <v>6</v>
      </c>
      <c r="F831">
        <f t="shared" si="37"/>
        <v>44</v>
      </c>
      <c r="G831">
        <f t="shared" si="38"/>
        <v>55</v>
      </c>
    </row>
    <row r="832" spans="1:7" x14ac:dyDescent="0.3">
      <c r="A832" s="1" t="s">
        <v>268</v>
      </c>
      <c r="B832" s="1">
        <v>110</v>
      </c>
      <c r="C832" s="1">
        <v>13</v>
      </c>
      <c r="D832" s="1">
        <v>1</v>
      </c>
      <c r="E832">
        <f t="shared" si="36"/>
        <v>6</v>
      </c>
      <c r="F832">
        <f t="shared" si="37"/>
        <v>52</v>
      </c>
      <c r="G832">
        <f t="shared" si="38"/>
        <v>52</v>
      </c>
    </row>
    <row r="833" spans="1:7" x14ac:dyDescent="0.3">
      <c r="A833" s="1" t="s">
        <v>229</v>
      </c>
      <c r="B833" s="1">
        <v>104</v>
      </c>
      <c r="C833" s="1">
        <v>11</v>
      </c>
      <c r="D833" s="1">
        <v>3</v>
      </c>
      <c r="E833">
        <f t="shared" si="36"/>
        <v>18</v>
      </c>
      <c r="F833">
        <f t="shared" si="37"/>
        <v>44</v>
      </c>
      <c r="G833">
        <f t="shared" si="38"/>
        <v>42</v>
      </c>
    </row>
    <row r="834" spans="1:7" x14ac:dyDescent="0.3">
      <c r="A834" s="1" t="s">
        <v>170</v>
      </c>
      <c r="B834" s="1">
        <v>123</v>
      </c>
      <c r="C834" s="1">
        <v>17</v>
      </c>
      <c r="D834" s="1">
        <v>1</v>
      </c>
      <c r="E834">
        <f t="shared" si="36"/>
        <v>6</v>
      </c>
      <c r="F834">
        <f t="shared" si="37"/>
        <v>68</v>
      </c>
      <c r="G834">
        <f t="shared" si="38"/>
        <v>49</v>
      </c>
    </row>
    <row r="835" spans="1:7" x14ac:dyDescent="0.3">
      <c r="A835" s="1" t="s">
        <v>182</v>
      </c>
      <c r="B835" s="1">
        <v>112</v>
      </c>
      <c r="C835" s="1">
        <v>14</v>
      </c>
      <c r="D835" s="1">
        <v>1</v>
      </c>
      <c r="E835">
        <f t="shared" ref="E835:E898" si="39">D835*6</f>
        <v>6</v>
      </c>
      <c r="F835">
        <f t="shared" ref="F835:F898" si="40">C835*4</f>
        <v>56</v>
      </c>
      <c r="G835">
        <f t="shared" ref="G835:G898" si="41">B835-E835-F835</f>
        <v>50</v>
      </c>
    </row>
    <row r="836" spans="1:7" x14ac:dyDescent="0.3">
      <c r="A836" s="1" t="s">
        <v>229</v>
      </c>
      <c r="B836" s="1">
        <v>101</v>
      </c>
      <c r="C836" s="1">
        <v>10</v>
      </c>
      <c r="D836" s="1">
        <v>1</v>
      </c>
      <c r="E836">
        <f t="shared" si="39"/>
        <v>6</v>
      </c>
      <c r="F836">
        <f t="shared" si="40"/>
        <v>40</v>
      </c>
      <c r="G836">
        <f t="shared" si="41"/>
        <v>55</v>
      </c>
    </row>
    <row r="837" spans="1:7" x14ac:dyDescent="0.3">
      <c r="A837" s="1" t="s">
        <v>229</v>
      </c>
      <c r="B837" s="1">
        <v>133</v>
      </c>
      <c r="C837" s="1">
        <v>17</v>
      </c>
      <c r="D837" s="1">
        <v>3</v>
      </c>
      <c r="E837">
        <f t="shared" si="39"/>
        <v>18</v>
      </c>
      <c r="F837">
        <f t="shared" si="40"/>
        <v>68</v>
      </c>
      <c r="G837">
        <f t="shared" si="41"/>
        <v>47</v>
      </c>
    </row>
    <row r="838" spans="1:7" x14ac:dyDescent="0.3">
      <c r="A838" s="1" t="s">
        <v>356</v>
      </c>
      <c r="B838" s="1">
        <v>111</v>
      </c>
      <c r="C838" s="1">
        <v>9</v>
      </c>
      <c r="D838" s="1">
        <v>1</v>
      </c>
      <c r="E838">
        <f t="shared" si="39"/>
        <v>6</v>
      </c>
      <c r="F838">
        <f t="shared" si="40"/>
        <v>36</v>
      </c>
      <c r="G838">
        <f t="shared" si="41"/>
        <v>69</v>
      </c>
    </row>
    <row r="839" spans="1:7" x14ac:dyDescent="0.3">
      <c r="A839" s="1" t="s">
        <v>257</v>
      </c>
      <c r="B839" s="1">
        <v>119</v>
      </c>
      <c r="C839" s="1">
        <v>15</v>
      </c>
      <c r="D839" s="1">
        <v>0</v>
      </c>
      <c r="E839">
        <f t="shared" si="39"/>
        <v>0</v>
      </c>
      <c r="F839">
        <f t="shared" si="40"/>
        <v>60</v>
      </c>
      <c r="G839">
        <f t="shared" si="41"/>
        <v>59</v>
      </c>
    </row>
    <row r="840" spans="1:7" x14ac:dyDescent="0.3">
      <c r="A840" s="1" t="s">
        <v>421</v>
      </c>
      <c r="B840" s="1">
        <v>100</v>
      </c>
      <c r="C840" s="1">
        <v>6</v>
      </c>
      <c r="D840" s="1">
        <v>7</v>
      </c>
      <c r="E840">
        <f t="shared" si="39"/>
        <v>42</v>
      </c>
      <c r="F840">
        <f t="shared" si="40"/>
        <v>24</v>
      </c>
      <c r="G840">
        <f t="shared" si="41"/>
        <v>34</v>
      </c>
    </row>
    <row r="841" spans="1:7" x14ac:dyDescent="0.3">
      <c r="A841" s="1" t="s">
        <v>170</v>
      </c>
      <c r="B841" s="1">
        <v>105</v>
      </c>
      <c r="C841" s="1">
        <v>13</v>
      </c>
      <c r="D841" s="1">
        <v>1</v>
      </c>
      <c r="E841">
        <f t="shared" si="39"/>
        <v>6</v>
      </c>
      <c r="F841">
        <f t="shared" si="40"/>
        <v>52</v>
      </c>
      <c r="G841">
        <f t="shared" si="41"/>
        <v>47</v>
      </c>
    </row>
    <row r="842" spans="1:7" x14ac:dyDescent="0.3">
      <c r="A842" s="1" t="s">
        <v>144</v>
      </c>
      <c r="B842" s="1">
        <v>100</v>
      </c>
      <c r="C842" s="1">
        <v>17</v>
      </c>
      <c r="D842" s="1">
        <v>1</v>
      </c>
      <c r="E842">
        <f t="shared" si="39"/>
        <v>6</v>
      </c>
      <c r="F842">
        <f t="shared" si="40"/>
        <v>68</v>
      </c>
      <c r="G842">
        <f t="shared" si="41"/>
        <v>26</v>
      </c>
    </row>
    <row r="843" spans="1:7" x14ac:dyDescent="0.3">
      <c r="A843" s="1" t="s">
        <v>64</v>
      </c>
      <c r="B843" s="1">
        <v>101</v>
      </c>
      <c r="C843" s="1">
        <v>8</v>
      </c>
      <c r="D843" s="1">
        <v>0</v>
      </c>
      <c r="E843">
        <f t="shared" si="39"/>
        <v>0</v>
      </c>
      <c r="F843">
        <f t="shared" si="40"/>
        <v>32</v>
      </c>
      <c r="G843">
        <f t="shared" si="41"/>
        <v>69</v>
      </c>
    </row>
    <row r="844" spans="1:7" x14ac:dyDescent="0.3">
      <c r="A844" s="1" t="s">
        <v>136</v>
      </c>
      <c r="B844" s="1">
        <v>128</v>
      </c>
      <c r="C844" s="1">
        <v>12</v>
      </c>
      <c r="D844" s="1">
        <v>4</v>
      </c>
      <c r="E844">
        <f t="shared" si="39"/>
        <v>24</v>
      </c>
      <c r="F844">
        <f t="shared" si="40"/>
        <v>48</v>
      </c>
      <c r="G844">
        <f t="shared" si="41"/>
        <v>56</v>
      </c>
    </row>
    <row r="845" spans="1:7" x14ac:dyDescent="0.3">
      <c r="A845" s="1" t="s">
        <v>216</v>
      </c>
      <c r="B845" s="1">
        <v>111</v>
      </c>
      <c r="C845" s="1">
        <v>12</v>
      </c>
      <c r="D845" s="1">
        <v>5</v>
      </c>
      <c r="E845">
        <f t="shared" si="39"/>
        <v>30</v>
      </c>
      <c r="F845">
        <f t="shared" si="40"/>
        <v>48</v>
      </c>
      <c r="G845">
        <f t="shared" si="41"/>
        <v>33</v>
      </c>
    </row>
    <row r="846" spans="1:7" x14ac:dyDescent="0.3">
      <c r="A846" s="1" t="s">
        <v>293</v>
      </c>
      <c r="B846" s="1">
        <v>123</v>
      </c>
      <c r="C846" s="1">
        <v>10</v>
      </c>
      <c r="D846" s="1">
        <v>2</v>
      </c>
      <c r="E846">
        <f t="shared" si="39"/>
        <v>12</v>
      </c>
      <c r="F846">
        <f t="shared" si="40"/>
        <v>40</v>
      </c>
      <c r="G846">
        <f t="shared" si="41"/>
        <v>71</v>
      </c>
    </row>
    <row r="847" spans="1:7" x14ac:dyDescent="0.3">
      <c r="A847" s="1" t="s">
        <v>64</v>
      </c>
      <c r="B847" s="1">
        <v>149</v>
      </c>
      <c r="C847" s="1">
        <v>16</v>
      </c>
      <c r="D847" s="1">
        <v>3</v>
      </c>
      <c r="E847">
        <f t="shared" si="39"/>
        <v>18</v>
      </c>
      <c r="F847">
        <f t="shared" si="40"/>
        <v>64</v>
      </c>
      <c r="G847">
        <f t="shared" si="41"/>
        <v>67</v>
      </c>
    </row>
    <row r="848" spans="1:7" x14ac:dyDescent="0.3">
      <c r="A848" s="1" t="s">
        <v>346</v>
      </c>
      <c r="B848" s="1">
        <v>113</v>
      </c>
      <c r="C848" s="1">
        <v>8</v>
      </c>
      <c r="D848" s="1">
        <v>3</v>
      </c>
      <c r="E848">
        <f t="shared" si="39"/>
        <v>18</v>
      </c>
      <c r="F848">
        <f t="shared" si="40"/>
        <v>32</v>
      </c>
      <c r="G848">
        <f t="shared" si="41"/>
        <v>63</v>
      </c>
    </row>
    <row r="849" spans="1:7" x14ac:dyDescent="0.3">
      <c r="A849" s="1" t="s">
        <v>219</v>
      </c>
      <c r="B849" s="1">
        <v>117</v>
      </c>
      <c r="C849" s="1">
        <v>15</v>
      </c>
      <c r="D849" s="1">
        <v>0</v>
      </c>
      <c r="E849">
        <f t="shared" si="39"/>
        <v>0</v>
      </c>
      <c r="F849">
        <f t="shared" si="40"/>
        <v>60</v>
      </c>
      <c r="G849">
        <f t="shared" si="41"/>
        <v>57</v>
      </c>
    </row>
    <row r="850" spans="1:7" x14ac:dyDescent="0.3">
      <c r="A850" s="1" t="s">
        <v>225</v>
      </c>
      <c r="B850" s="1">
        <v>111</v>
      </c>
      <c r="C850" s="1">
        <v>8</v>
      </c>
      <c r="D850" s="1">
        <v>1</v>
      </c>
      <c r="E850">
        <f t="shared" si="39"/>
        <v>6</v>
      </c>
      <c r="F850">
        <f t="shared" si="40"/>
        <v>32</v>
      </c>
      <c r="G850">
        <f t="shared" si="41"/>
        <v>73</v>
      </c>
    </row>
    <row r="851" spans="1:7" x14ac:dyDescent="0.3">
      <c r="A851" s="1" t="s">
        <v>165</v>
      </c>
      <c r="B851" s="1">
        <v>101</v>
      </c>
      <c r="C851" s="1">
        <v>4</v>
      </c>
      <c r="D851" s="1">
        <v>6</v>
      </c>
      <c r="E851">
        <f t="shared" si="39"/>
        <v>36</v>
      </c>
      <c r="F851">
        <f t="shared" si="40"/>
        <v>16</v>
      </c>
      <c r="G851">
        <f t="shared" si="41"/>
        <v>49</v>
      </c>
    </row>
    <row r="852" spans="1:7" x14ac:dyDescent="0.3">
      <c r="A852" s="1" t="s">
        <v>325</v>
      </c>
      <c r="B852" s="1">
        <v>116</v>
      </c>
      <c r="C852" s="1">
        <v>10</v>
      </c>
      <c r="D852" s="1">
        <v>4</v>
      </c>
      <c r="E852">
        <f t="shared" si="39"/>
        <v>24</v>
      </c>
      <c r="F852">
        <f t="shared" si="40"/>
        <v>40</v>
      </c>
      <c r="G852">
        <f t="shared" si="41"/>
        <v>52</v>
      </c>
    </row>
    <row r="853" spans="1:7" x14ac:dyDescent="0.3">
      <c r="A853" s="1" t="s">
        <v>302</v>
      </c>
      <c r="B853" s="1">
        <v>100</v>
      </c>
      <c r="C853" s="1">
        <v>7</v>
      </c>
      <c r="D853" s="1">
        <v>3</v>
      </c>
      <c r="E853">
        <f t="shared" si="39"/>
        <v>18</v>
      </c>
      <c r="F853">
        <f t="shared" si="40"/>
        <v>28</v>
      </c>
      <c r="G853">
        <f t="shared" si="41"/>
        <v>54</v>
      </c>
    </row>
    <row r="854" spans="1:7" x14ac:dyDescent="0.3">
      <c r="A854" s="1" t="s">
        <v>180</v>
      </c>
      <c r="B854" s="1">
        <v>137</v>
      </c>
      <c r="C854" s="1">
        <v>12</v>
      </c>
      <c r="D854" s="1">
        <v>1</v>
      </c>
      <c r="E854">
        <f t="shared" si="39"/>
        <v>6</v>
      </c>
      <c r="F854">
        <f t="shared" si="40"/>
        <v>48</v>
      </c>
      <c r="G854">
        <f t="shared" si="41"/>
        <v>83</v>
      </c>
    </row>
    <row r="855" spans="1:7" x14ac:dyDescent="0.3">
      <c r="A855" s="1" t="s">
        <v>193</v>
      </c>
      <c r="B855" s="1">
        <v>112</v>
      </c>
      <c r="C855" s="1">
        <v>9</v>
      </c>
      <c r="D855" s="1">
        <v>0</v>
      </c>
      <c r="E855">
        <f t="shared" si="39"/>
        <v>0</v>
      </c>
      <c r="F855">
        <f t="shared" si="40"/>
        <v>36</v>
      </c>
      <c r="G855">
        <f t="shared" si="41"/>
        <v>76</v>
      </c>
    </row>
    <row r="856" spans="1:7" x14ac:dyDescent="0.3">
      <c r="A856" s="1" t="s">
        <v>60</v>
      </c>
      <c r="B856" s="1">
        <v>100</v>
      </c>
      <c r="C856" s="1">
        <v>10</v>
      </c>
      <c r="D856" s="1">
        <v>1</v>
      </c>
      <c r="E856">
        <f t="shared" si="39"/>
        <v>6</v>
      </c>
      <c r="F856">
        <f t="shared" si="40"/>
        <v>40</v>
      </c>
      <c r="G856">
        <f t="shared" si="41"/>
        <v>54</v>
      </c>
    </row>
    <row r="857" spans="1:7" x14ac:dyDescent="0.3">
      <c r="A857" s="1" t="s">
        <v>247</v>
      </c>
      <c r="B857" s="1">
        <v>142</v>
      </c>
      <c r="C857" s="1">
        <v>10</v>
      </c>
      <c r="D857" s="1">
        <v>6</v>
      </c>
      <c r="E857">
        <f t="shared" si="39"/>
        <v>36</v>
      </c>
      <c r="F857">
        <f t="shared" si="40"/>
        <v>40</v>
      </c>
      <c r="G857">
        <f t="shared" si="41"/>
        <v>66</v>
      </c>
    </row>
    <row r="858" spans="1:7" x14ac:dyDescent="0.3">
      <c r="A858" s="1" t="s">
        <v>380</v>
      </c>
      <c r="B858" s="1">
        <v>107</v>
      </c>
      <c r="C858" s="1">
        <v>10</v>
      </c>
      <c r="D858" s="1">
        <v>0</v>
      </c>
      <c r="E858">
        <f t="shared" si="39"/>
        <v>0</v>
      </c>
      <c r="F858">
        <f t="shared" si="40"/>
        <v>40</v>
      </c>
      <c r="G858">
        <f t="shared" si="41"/>
        <v>67</v>
      </c>
    </row>
    <row r="859" spans="1:7" x14ac:dyDescent="0.3">
      <c r="A859" s="1" t="s">
        <v>193</v>
      </c>
      <c r="B859" s="1">
        <v>104</v>
      </c>
      <c r="C859" s="1">
        <v>5</v>
      </c>
      <c r="D859" s="1">
        <v>0</v>
      </c>
      <c r="E859">
        <f t="shared" si="39"/>
        <v>0</v>
      </c>
      <c r="F859">
        <f t="shared" si="40"/>
        <v>20</v>
      </c>
      <c r="G859">
        <f t="shared" si="41"/>
        <v>84</v>
      </c>
    </row>
    <row r="860" spans="1:7" x14ac:dyDescent="0.3">
      <c r="A860" s="1" t="s">
        <v>180</v>
      </c>
      <c r="B860" s="1">
        <v>122</v>
      </c>
      <c r="C860" s="1">
        <v>10</v>
      </c>
      <c r="D860" s="1">
        <v>0</v>
      </c>
      <c r="E860">
        <f t="shared" si="39"/>
        <v>0</v>
      </c>
      <c r="F860">
        <f t="shared" si="40"/>
        <v>40</v>
      </c>
      <c r="G860">
        <f t="shared" si="41"/>
        <v>82</v>
      </c>
    </row>
    <row r="861" spans="1:7" x14ac:dyDescent="0.3">
      <c r="A861" s="1" t="s">
        <v>331</v>
      </c>
      <c r="B861" s="1">
        <v>115</v>
      </c>
      <c r="C861" s="1">
        <v>10</v>
      </c>
      <c r="D861" s="1">
        <v>2</v>
      </c>
      <c r="E861">
        <f t="shared" si="39"/>
        <v>12</v>
      </c>
      <c r="F861">
        <f t="shared" si="40"/>
        <v>40</v>
      </c>
      <c r="G861">
        <f t="shared" si="41"/>
        <v>63</v>
      </c>
    </row>
    <row r="862" spans="1:7" x14ac:dyDescent="0.3">
      <c r="A862" s="1" t="s">
        <v>311</v>
      </c>
      <c r="B862" s="1">
        <v>109</v>
      </c>
      <c r="C862" s="1">
        <v>9</v>
      </c>
      <c r="D862" s="1">
        <v>0</v>
      </c>
      <c r="E862">
        <f t="shared" si="39"/>
        <v>0</v>
      </c>
      <c r="F862">
        <f t="shared" si="40"/>
        <v>36</v>
      </c>
      <c r="G862">
        <f t="shared" si="41"/>
        <v>73</v>
      </c>
    </row>
    <row r="863" spans="1:7" x14ac:dyDescent="0.3">
      <c r="A863" s="1" t="s">
        <v>225</v>
      </c>
      <c r="B863" s="1">
        <v>104</v>
      </c>
      <c r="C863" s="1">
        <v>6</v>
      </c>
      <c r="D863" s="1">
        <v>1</v>
      </c>
      <c r="E863">
        <f t="shared" si="39"/>
        <v>6</v>
      </c>
      <c r="F863">
        <f t="shared" si="40"/>
        <v>24</v>
      </c>
      <c r="G863">
        <f t="shared" si="41"/>
        <v>74</v>
      </c>
    </row>
    <row r="864" spans="1:7" x14ac:dyDescent="0.3">
      <c r="A864" s="1" t="s">
        <v>400</v>
      </c>
      <c r="B864" s="1">
        <v>104</v>
      </c>
      <c r="C864" s="1">
        <v>12</v>
      </c>
      <c r="D864" s="1">
        <v>3</v>
      </c>
      <c r="E864">
        <f t="shared" si="39"/>
        <v>18</v>
      </c>
      <c r="F864">
        <f t="shared" si="40"/>
        <v>48</v>
      </c>
      <c r="G864">
        <f t="shared" si="41"/>
        <v>38</v>
      </c>
    </row>
    <row r="865" spans="1:7" x14ac:dyDescent="0.3">
      <c r="A865" s="1" t="s">
        <v>98</v>
      </c>
      <c r="B865" s="1">
        <v>106</v>
      </c>
      <c r="C865" s="1">
        <v>8</v>
      </c>
      <c r="D865" s="1">
        <v>0</v>
      </c>
      <c r="E865">
        <f t="shared" si="39"/>
        <v>0</v>
      </c>
      <c r="F865">
        <f t="shared" si="40"/>
        <v>32</v>
      </c>
      <c r="G865">
        <f t="shared" si="41"/>
        <v>74</v>
      </c>
    </row>
    <row r="866" spans="1:7" x14ac:dyDescent="0.3">
      <c r="A866" s="1" t="s">
        <v>264</v>
      </c>
      <c r="B866" s="1">
        <v>106</v>
      </c>
      <c r="C866" s="1">
        <v>11</v>
      </c>
      <c r="D866" s="1">
        <v>0</v>
      </c>
      <c r="E866">
        <f t="shared" si="39"/>
        <v>0</v>
      </c>
      <c r="F866">
        <f t="shared" si="40"/>
        <v>44</v>
      </c>
      <c r="G866">
        <f t="shared" si="41"/>
        <v>62</v>
      </c>
    </row>
    <row r="867" spans="1:7" x14ac:dyDescent="0.3">
      <c r="A867" s="1" t="s">
        <v>249</v>
      </c>
      <c r="B867" s="1">
        <v>101</v>
      </c>
      <c r="C867" s="1">
        <v>12</v>
      </c>
      <c r="D867" s="1">
        <v>0</v>
      </c>
      <c r="E867">
        <f t="shared" si="39"/>
        <v>0</v>
      </c>
      <c r="F867">
        <f t="shared" si="40"/>
        <v>48</v>
      </c>
      <c r="G867">
        <f t="shared" si="41"/>
        <v>53</v>
      </c>
    </row>
    <row r="868" spans="1:7" x14ac:dyDescent="0.3">
      <c r="A868" s="1" t="s">
        <v>98</v>
      </c>
      <c r="B868" s="1">
        <v>120</v>
      </c>
      <c r="C868" s="1">
        <v>7</v>
      </c>
      <c r="D868" s="1">
        <v>1</v>
      </c>
      <c r="E868">
        <f t="shared" si="39"/>
        <v>6</v>
      </c>
      <c r="F868">
        <f t="shared" si="40"/>
        <v>28</v>
      </c>
      <c r="G868">
        <f t="shared" si="41"/>
        <v>86</v>
      </c>
    </row>
    <row r="869" spans="1:7" x14ac:dyDescent="0.3">
      <c r="A869" s="1" t="s">
        <v>260</v>
      </c>
      <c r="B869" s="1">
        <v>110</v>
      </c>
      <c r="C869" s="1">
        <v>11</v>
      </c>
      <c r="D869" s="1">
        <v>4</v>
      </c>
      <c r="E869">
        <f t="shared" si="39"/>
        <v>24</v>
      </c>
      <c r="F869">
        <f t="shared" si="40"/>
        <v>44</v>
      </c>
      <c r="G869">
        <f t="shared" si="41"/>
        <v>42</v>
      </c>
    </row>
    <row r="870" spans="1:7" x14ac:dyDescent="0.3">
      <c r="A870" s="1" t="s">
        <v>376</v>
      </c>
      <c r="B870" s="1">
        <v>107</v>
      </c>
      <c r="C870" s="1">
        <v>12</v>
      </c>
      <c r="D870" s="1">
        <v>1</v>
      </c>
      <c r="E870">
        <f t="shared" si="39"/>
        <v>6</v>
      </c>
      <c r="F870">
        <f t="shared" si="40"/>
        <v>48</v>
      </c>
      <c r="G870">
        <f t="shared" si="41"/>
        <v>53</v>
      </c>
    </row>
    <row r="871" spans="1:7" x14ac:dyDescent="0.3">
      <c r="A871" s="1" t="s">
        <v>136</v>
      </c>
      <c r="B871" s="1">
        <v>117</v>
      </c>
      <c r="C871" s="1">
        <v>16</v>
      </c>
      <c r="D871" s="1">
        <v>1</v>
      </c>
      <c r="E871">
        <f t="shared" si="39"/>
        <v>6</v>
      </c>
      <c r="F871">
        <f t="shared" si="40"/>
        <v>64</v>
      </c>
      <c r="G871">
        <f t="shared" si="41"/>
        <v>47</v>
      </c>
    </row>
    <row r="872" spans="1:7" x14ac:dyDescent="0.3">
      <c r="A872" s="1" t="s">
        <v>100</v>
      </c>
      <c r="B872" s="1">
        <v>105</v>
      </c>
      <c r="C872" s="1">
        <v>8</v>
      </c>
      <c r="D872" s="1">
        <v>6</v>
      </c>
      <c r="E872">
        <f t="shared" si="39"/>
        <v>36</v>
      </c>
      <c r="F872">
        <f t="shared" si="40"/>
        <v>32</v>
      </c>
      <c r="G872">
        <f t="shared" si="41"/>
        <v>37</v>
      </c>
    </row>
    <row r="873" spans="1:7" x14ac:dyDescent="0.3">
      <c r="A873" s="1" t="s">
        <v>219</v>
      </c>
      <c r="B873" s="1">
        <v>201</v>
      </c>
      <c r="C873" s="1">
        <v>11</v>
      </c>
      <c r="D873" s="1">
        <v>10</v>
      </c>
      <c r="E873">
        <f t="shared" si="39"/>
        <v>60</v>
      </c>
      <c r="F873">
        <f t="shared" si="40"/>
        <v>44</v>
      </c>
      <c r="G873">
        <f t="shared" si="41"/>
        <v>97</v>
      </c>
    </row>
    <row r="874" spans="1:7" x14ac:dyDescent="0.3">
      <c r="A874" s="1" t="s">
        <v>102</v>
      </c>
      <c r="B874" s="1">
        <v>117</v>
      </c>
      <c r="C874" s="1">
        <v>13</v>
      </c>
      <c r="D874" s="1">
        <v>5</v>
      </c>
      <c r="E874">
        <f t="shared" si="39"/>
        <v>30</v>
      </c>
      <c r="F874">
        <f t="shared" si="40"/>
        <v>52</v>
      </c>
      <c r="G874">
        <f t="shared" si="41"/>
        <v>35</v>
      </c>
    </row>
    <row r="875" spans="1:7" x14ac:dyDescent="0.3">
      <c r="A875" s="1" t="s">
        <v>170</v>
      </c>
      <c r="B875" s="1">
        <v>104</v>
      </c>
      <c r="C875" s="1">
        <v>8</v>
      </c>
      <c r="D875" s="1">
        <v>3</v>
      </c>
      <c r="E875">
        <f t="shared" si="39"/>
        <v>18</v>
      </c>
      <c r="F875">
        <f t="shared" si="40"/>
        <v>32</v>
      </c>
      <c r="G875">
        <f t="shared" si="41"/>
        <v>54</v>
      </c>
    </row>
    <row r="876" spans="1:7" x14ac:dyDescent="0.3">
      <c r="A876" s="1" t="s">
        <v>132</v>
      </c>
      <c r="B876" s="1">
        <v>134</v>
      </c>
      <c r="C876" s="1">
        <v>14</v>
      </c>
      <c r="D876" s="1">
        <v>0</v>
      </c>
      <c r="E876">
        <f t="shared" si="39"/>
        <v>0</v>
      </c>
      <c r="F876">
        <f t="shared" si="40"/>
        <v>56</v>
      </c>
      <c r="G876">
        <f t="shared" si="41"/>
        <v>78</v>
      </c>
    </row>
    <row r="877" spans="1:7" x14ac:dyDescent="0.3">
      <c r="A877" s="1" t="s">
        <v>225</v>
      </c>
      <c r="B877" s="1">
        <v>113</v>
      </c>
      <c r="C877" s="1">
        <v>9</v>
      </c>
      <c r="D877" s="1">
        <v>5</v>
      </c>
      <c r="E877">
        <f t="shared" si="39"/>
        <v>30</v>
      </c>
      <c r="F877">
        <f t="shared" si="40"/>
        <v>36</v>
      </c>
      <c r="G877">
        <f t="shared" si="41"/>
        <v>47</v>
      </c>
    </row>
    <row r="878" spans="1:7" x14ac:dyDescent="0.3">
      <c r="A878" s="1" t="s">
        <v>325</v>
      </c>
      <c r="B878" s="1">
        <v>115</v>
      </c>
      <c r="C878" s="1">
        <v>10</v>
      </c>
      <c r="D878" s="1">
        <v>2</v>
      </c>
      <c r="E878">
        <f t="shared" si="39"/>
        <v>12</v>
      </c>
      <c r="F878">
        <f t="shared" si="40"/>
        <v>40</v>
      </c>
      <c r="G878">
        <f t="shared" si="41"/>
        <v>63</v>
      </c>
    </row>
    <row r="879" spans="1:7" x14ac:dyDescent="0.3">
      <c r="A879" s="1" t="s">
        <v>257</v>
      </c>
      <c r="B879" s="1">
        <v>128</v>
      </c>
      <c r="C879" s="1">
        <v>11</v>
      </c>
      <c r="D879" s="1">
        <v>5</v>
      </c>
      <c r="E879">
        <f t="shared" si="39"/>
        <v>30</v>
      </c>
      <c r="F879">
        <f t="shared" si="40"/>
        <v>44</v>
      </c>
      <c r="G879">
        <f t="shared" si="41"/>
        <v>54</v>
      </c>
    </row>
    <row r="880" spans="1:7" x14ac:dyDescent="0.3">
      <c r="A880" s="1" t="s">
        <v>297</v>
      </c>
      <c r="B880" s="1">
        <v>123</v>
      </c>
      <c r="C880" s="1">
        <v>8</v>
      </c>
      <c r="D880" s="1">
        <v>7</v>
      </c>
      <c r="E880">
        <f t="shared" si="39"/>
        <v>42</v>
      </c>
      <c r="F880">
        <f t="shared" si="40"/>
        <v>32</v>
      </c>
      <c r="G880">
        <f t="shared" si="41"/>
        <v>49</v>
      </c>
    </row>
    <row r="881" spans="1:7" x14ac:dyDescent="0.3">
      <c r="A881" s="1" t="s">
        <v>213</v>
      </c>
      <c r="B881" s="1">
        <v>114</v>
      </c>
      <c r="C881" s="1">
        <v>17</v>
      </c>
      <c r="D881" s="1">
        <v>3</v>
      </c>
      <c r="E881">
        <f t="shared" si="39"/>
        <v>18</v>
      </c>
      <c r="F881">
        <f t="shared" si="40"/>
        <v>68</v>
      </c>
      <c r="G881">
        <f t="shared" si="41"/>
        <v>28</v>
      </c>
    </row>
    <row r="882" spans="1:7" x14ac:dyDescent="0.3">
      <c r="A882" s="1" t="s">
        <v>183</v>
      </c>
      <c r="B882" s="1">
        <v>160</v>
      </c>
      <c r="C882" s="1">
        <v>14</v>
      </c>
      <c r="D882" s="1">
        <v>8</v>
      </c>
      <c r="E882">
        <f t="shared" si="39"/>
        <v>48</v>
      </c>
      <c r="F882">
        <f t="shared" si="40"/>
        <v>56</v>
      </c>
      <c r="G882">
        <f t="shared" si="41"/>
        <v>56</v>
      </c>
    </row>
    <row r="883" spans="1:7" x14ac:dyDescent="0.3">
      <c r="A883" s="1" t="s">
        <v>216</v>
      </c>
      <c r="B883" s="1">
        <v>109</v>
      </c>
      <c r="C883" s="1">
        <v>7</v>
      </c>
      <c r="D883" s="1">
        <v>7</v>
      </c>
      <c r="E883">
        <f t="shared" si="39"/>
        <v>42</v>
      </c>
      <c r="F883">
        <f t="shared" si="40"/>
        <v>28</v>
      </c>
      <c r="G883">
        <f t="shared" si="41"/>
        <v>39</v>
      </c>
    </row>
    <row r="884" spans="1:7" x14ac:dyDescent="0.3">
      <c r="A884" s="1" t="s">
        <v>159</v>
      </c>
      <c r="B884" s="1">
        <v>101</v>
      </c>
      <c r="C884" s="1">
        <v>9</v>
      </c>
      <c r="D884" s="1">
        <v>1</v>
      </c>
      <c r="E884">
        <f t="shared" si="39"/>
        <v>6</v>
      </c>
      <c r="F884">
        <f t="shared" si="40"/>
        <v>36</v>
      </c>
      <c r="G884">
        <f t="shared" si="41"/>
        <v>59</v>
      </c>
    </row>
    <row r="885" spans="1:7" x14ac:dyDescent="0.3">
      <c r="A885" s="1" t="s">
        <v>64</v>
      </c>
      <c r="B885" s="1">
        <v>102</v>
      </c>
      <c r="C885" s="1">
        <v>10</v>
      </c>
      <c r="D885" s="1">
        <v>4</v>
      </c>
      <c r="E885">
        <f t="shared" si="39"/>
        <v>24</v>
      </c>
      <c r="F885">
        <f t="shared" si="40"/>
        <v>40</v>
      </c>
      <c r="G885">
        <f t="shared" si="41"/>
        <v>38</v>
      </c>
    </row>
    <row r="886" spans="1:7" x14ac:dyDescent="0.3">
      <c r="A886" s="1" t="s">
        <v>219</v>
      </c>
      <c r="B886" s="1">
        <v>101</v>
      </c>
      <c r="C886" s="1">
        <v>14</v>
      </c>
      <c r="D886" s="1">
        <v>4</v>
      </c>
      <c r="E886">
        <f t="shared" si="39"/>
        <v>24</v>
      </c>
      <c r="F886">
        <f t="shared" si="40"/>
        <v>56</v>
      </c>
      <c r="G886">
        <f t="shared" si="41"/>
        <v>21</v>
      </c>
    </row>
    <row r="887" spans="1:7" x14ac:dyDescent="0.3">
      <c r="A887" s="1" t="s">
        <v>219</v>
      </c>
      <c r="B887" s="1">
        <v>158</v>
      </c>
      <c r="C887" s="1">
        <v>14</v>
      </c>
      <c r="D887" s="1">
        <v>4</v>
      </c>
      <c r="E887">
        <f t="shared" si="39"/>
        <v>24</v>
      </c>
      <c r="F887">
        <f t="shared" si="40"/>
        <v>56</v>
      </c>
      <c r="G887">
        <f t="shared" si="41"/>
        <v>78</v>
      </c>
    </row>
    <row r="888" spans="1:7" x14ac:dyDescent="0.3">
      <c r="A888" s="1" t="s">
        <v>216</v>
      </c>
      <c r="B888" s="1">
        <v>115</v>
      </c>
      <c r="C888" s="1">
        <v>10</v>
      </c>
      <c r="D888" s="1">
        <v>4</v>
      </c>
      <c r="E888">
        <f t="shared" si="39"/>
        <v>24</v>
      </c>
      <c r="F888">
        <f t="shared" si="40"/>
        <v>40</v>
      </c>
      <c r="G888">
        <f t="shared" si="41"/>
        <v>51</v>
      </c>
    </row>
    <row r="889" spans="1:7" x14ac:dyDescent="0.3">
      <c r="A889" s="1" t="s">
        <v>264</v>
      </c>
      <c r="B889" s="1">
        <v>102</v>
      </c>
      <c r="C889" s="1">
        <v>10</v>
      </c>
      <c r="D889" s="1">
        <v>3</v>
      </c>
      <c r="E889">
        <f t="shared" si="39"/>
        <v>18</v>
      </c>
      <c r="F889">
        <f t="shared" si="40"/>
        <v>40</v>
      </c>
      <c r="G889">
        <f t="shared" si="41"/>
        <v>44</v>
      </c>
    </row>
    <row r="890" spans="1:7" x14ac:dyDescent="0.3">
      <c r="A890" s="1" t="s">
        <v>323</v>
      </c>
      <c r="B890" s="1">
        <v>104</v>
      </c>
      <c r="C890" s="1">
        <v>6</v>
      </c>
      <c r="D890" s="1">
        <v>1</v>
      </c>
      <c r="E890">
        <f t="shared" si="39"/>
        <v>6</v>
      </c>
      <c r="F890">
        <f t="shared" si="40"/>
        <v>24</v>
      </c>
      <c r="G890">
        <f t="shared" si="41"/>
        <v>74</v>
      </c>
    </row>
    <row r="891" spans="1:7" x14ac:dyDescent="0.3">
      <c r="A891" s="1" t="s">
        <v>238</v>
      </c>
      <c r="B891" s="1">
        <v>146</v>
      </c>
      <c r="C891" s="1">
        <v>12</v>
      </c>
      <c r="D891" s="1">
        <v>5</v>
      </c>
      <c r="E891">
        <f t="shared" si="39"/>
        <v>30</v>
      </c>
      <c r="F891">
        <f t="shared" si="40"/>
        <v>48</v>
      </c>
      <c r="G891">
        <f t="shared" si="41"/>
        <v>68</v>
      </c>
    </row>
    <row r="892" spans="1:7" x14ac:dyDescent="0.3">
      <c r="A892" s="1" t="s">
        <v>105</v>
      </c>
      <c r="B892" s="1">
        <v>111</v>
      </c>
      <c r="C892" s="1">
        <v>8</v>
      </c>
      <c r="D892" s="1">
        <v>0</v>
      </c>
      <c r="E892">
        <f t="shared" si="39"/>
        <v>0</v>
      </c>
      <c r="F892">
        <f t="shared" si="40"/>
        <v>32</v>
      </c>
      <c r="G892">
        <f t="shared" si="41"/>
        <v>79</v>
      </c>
    </row>
    <row r="893" spans="1:7" x14ac:dyDescent="0.3">
      <c r="A893" s="1" t="s">
        <v>219</v>
      </c>
      <c r="B893" s="1">
        <v>103</v>
      </c>
      <c r="C893" s="1">
        <v>10</v>
      </c>
      <c r="D893" s="1">
        <v>2</v>
      </c>
      <c r="E893">
        <f t="shared" si="39"/>
        <v>12</v>
      </c>
      <c r="F893">
        <f t="shared" si="40"/>
        <v>40</v>
      </c>
      <c r="G893">
        <f t="shared" si="41"/>
        <v>51</v>
      </c>
    </row>
    <row r="894" spans="1:7" x14ac:dyDescent="0.3">
      <c r="A894" s="1" t="s">
        <v>323</v>
      </c>
      <c r="B894" s="1">
        <v>100</v>
      </c>
      <c r="C894" s="1">
        <v>10</v>
      </c>
      <c r="D894" s="1">
        <v>1</v>
      </c>
      <c r="E894">
        <f t="shared" si="39"/>
        <v>6</v>
      </c>
      <c r="F894">
        <f t="shared" si="40"/>
        <v>40</v>
      </c>
      <c r="G894">
        <f t="shared" si="41"/>
        <v>54</v>
      </c>
    </row>
    <row r="895" spans="1:7" x14ac:dyDescent="0.3">
      <c r="A895" s="1" t="s">
        <v>244</v>
      </c>
      <c r="B895" s="1">
        <v>115</v>
      </c>
      <c r="C895" s="1">
        <v>10</v>
      </c>
      <c r="D895" s="1">
        <v>3</v>
      </c>
      <c r="E895">
        <f t="shared" si="39"/>
        <v>18</v>
      </c>
      <c r="F895">
        <f t="shared" si="40"/>
        <v>40</v>
      </c>
      <c r="G895">
        <f t="shared" si="41"/>
        <v>57</v>
      </c>
    </row>
    <row r="896" spans="1:7" x14ac:dyDescent="0.3">
      <c r="A896" s="1" t="s">
        <v>221</v>
      </c>
      <c r="B896" s="1">
        <v>149</v>
      </c>
      <c r="C896" s="1">
        <v>13</v>
      </c>
      <c r="D896" s="1">
        <v>8</v>
      </c>
      <c r="E896">
        <f t="shared" si="39"/>
        <v>48</v>
      </c>
      <c r="F896">
        <f t="shared" si="40"/>
        <v>52</v>
      </c>
      <c r="G896">
        <f t="shared" si="41"/>
        <v>49</v>
      </c>
    </row>
    <row r="897" spans="1:7" x14ac:dyDescent="0.3">
      <c r="A897" s="1" t="s">
        <v>108</v>
      </c>
      <c r="B897" s="1">
        <v>101</v>
      </c>
      <c r="C897" s="1">
        <v>11</v>
      </c>
      <c r="D897" s="1">
        <v>0</v>
      </c>
      <c r="E897">
        <f t="shared" si="39"/>
        <v>0</v>
      </c>
      <c r="F897">
        <f t="shared" si="40"/>
        <v>44</v>
      </c>
      <c r="G897">
        <f t="shared" si="41"/>
        <v>57</v>
      </c>
    </row>
    <row r="898" spans="1:7" x14ac:dyDescent="0.3">
      <c r="A898" s="1" t="s">
        <v>273</v>
      </c>
      <c r="B898" s="1">
        <v>130</v>
      </c>
      <c r="C898" s="1">
        <v>19</v>
      </c>
      <c r="D898" s="1">
        <v>1</v>
      </c>
      <c r="E898">
        <f t="shared" si="39"/>
        <v>6</v>
      </c>
      <c r="F898">
        <f t="shared" si="40"/>
        <v>76</v>
      </c>
      <c r="G898">
        <f t="shared" si="41"/>
        <v>48</v>
      </c>
    </row>
    <row r="899" spans="1:7" x14ac:dyDescent="0.3">
      <c r="A899" s="1" t="s">
        <v>255</v>
      </c>
      <c r="B899" s="1">
        <v>139</v>
      </c>
      <c r="C899" s="1">
        <v>15</v>
      </c>
      <c r="D899" s="1">
        <v>5</v>
      </c>
      <c r="E899">
        <f t="shared" ref="E899:E962" si="42">D899*6</f>
        <v>30</v>
      </c>
      <c r="F899">
        <f t="shared" ref="F899:F962" si="43">C899*4</f>
        <v>60</v>
      </c>
      <c r="G899">
        <f t="shared" ref="G899:G962" si="44">B899-E899-F899</f>
        <v>49</v>
      </c>
    </row>
    <row r="900" spans="1:7" x14ac:dyDescent="0.3">
      <c r="A900" s="1" t="s">
        <v>381</v>
      </c>
      <c r="B900" s="1">
        <v>107</v>
      </c>
      <c r="C900" s="1">
        <v>9</v>
      </c>
      <c r="D900" s="1">
        <v>2</v>
      </c>
      <c r="E900">
        <f t="shared" si="42"/>
        <v>12</v>
      </c>
      <c r="F900">
        <f t="shared" si="43"/>
        <v>36</v>
      </c>
      <c r="G900">
        <f t="shared" si="44"/>
        <v>59</v>
      </c>
    </row>
    <row r="901" spans="1:7" x14ac:dyDescent="0.3">
      <c r="A901" s="1" t="s">
        <v>64</v>
      </c>
      <c r="B901" s="1">
        <v>116</v>
      </c>
      <c r="C901" s="1">
        <v>9</v>
      </c>
      <c r="D901" s="1">
        <v>3</v>
      </c>
      <c r="E901">
        <f t="shared" si="42"/>
        <v>18</v>
      </c>
      <c r="F901">
        <f t="shared" si="43"/>
        <v>36</v>
      </c>
      <c r="G901">
        <f t="shared" si="44"/>
        <v>62</v>
      </c>
    </row>
    <row r="902" spans="1:7" x14ac:dyDescent="0.3">
      <c r="A902" s="1" t="s">
        <v>134</v>
      </c>
      <c r="B902" s="1">
        <v>126</v>
      </c>
      <c r="C902" s="1">
        <v>10</v>
      </c>
      <c r="D902" s="1">
        <v>1</v>
      </c>
      <c r="E902">
        <f t="shared" si="42"/>
        <v>6</v>
      </c>
      <c r="F902">
        <f t="shared" si="43"/>
        <v>40</v>
      </c>
      <c r="G902">
        <f t="shared" si="44"/>
        <v>80</v>
      </c>
    </row>
    <row r="903" spans="1:7" x14ac:dyDescent="0.3">
      <c r="A903" s="1" t="s">
        <v>312</v>
      </c>
      <c r="B903" s="1">
        <v>102</v>
      </c>
      <c r="C903" s="1">
        <v>8</v>
      </c>
      <c r="D903" s="1">
        <v>0</v>
      </c>
      <c r="E903">
        <f t="shared" si="42"/>
        <v>0</v>
      </c>
      <c r="F903">
        <f t="shared" si="43"/>
        <v>32</v>
      </c>
      <c r="G903">
        <f t="shared" si="44"/>
        <v>70</v>
      </c>
    </row>
    <row r="904" spans="1:7" x14ac:dyDescent="0.3">
      <c r="A904" s="1" t="s">
        <v>68</v>
      </c>
      <c r="B904" s="1">
        <v>111</v>
      </c>
      <c r="C904" s="1">
        <v>16</v>
      </c>
      <c r="D904" s="1">
        <v>2</v>
      </c>
      <c r="E904">
        <f t="shared" si="42"/>
        <v>12</v>
      </c>
      <c r="F904">
        <f t="shared" si="43"/>
        <v>64</v>
      </c>
      <c r="G904">
        <f t="shared" si="44"/>
        <v>35</v>
      </c>
    </row>
    <row r="905" spans="1:7" x14ac:dyDescent="0.3">
      <c r="A905" s="1" t="s">
        <v>238</v>
      </c>
      <c r="B905" s="1">
        <v>107</v>
      </c>
      <c r="C905" s="1">
        <v>8</v>
      </c>
      <c r="D905" s="1">
        <v>6</v>
      </c>
      <c r="E905">
        <f t="shared" si="42"/>
        <v>36</v>
      </c>
      <c r="F905">
        <f t="shared" si="43"/>
        <v>32</v>
      </c>
      <c r="G905">
        <f t="shared" si="44"/>
        <v>39</v>
      </c>
    </row>
    <row r="906" spans="1:7" x14ac:dyDescent="0.3">
      <c r="A906" s="1" t="s">
        <v>377</v>
      </c>
      <c r="B906" s="1">
        <v>107</v>
      </c>
      <c r="C906" s="1">
        <v>9</v>
      </c>
      <c r="D906" s="1">
        <v>1</v>
      </c>
      <c r="E906">
        <f t="shared" si="42"/>
        <v>6</v>
      </c>
      <c r="F906">
        <f t="shared" si="43"/>
        <v>36</v>
      </c>
      <c r="G906">
        <f t="shared" si="44"/>
        <v>65</v>
      </c>
    </row>
    <row r="907" spans="1:7" x14ac:dyDescent="0.3">
      <c r="A907" s="1" t="s">
        <v>186</v>
      </c>
      <c r="B907" s="1">
        <v>107</v>
      </c>
      <c r="C907" s="1">
        <v>11</v>
      </c>
      <c r="D907" s="1">
        <v>2</v>
      </c>
      <c r="E907">
        <f t="shared" si="42"/>
        <v>12</v>
      </c>
      <c r="F907">
        <f t="shared" si="43"/>
        <v>44</v>
      </c>
      <c r="G907">
        <f t="shared" si="44"/>
        <v>51</v>
      </c>
    </row>
    <row r="908" spans="1:7" x14ac:dyDescent="0.3">
      <c r="A908" s="1" t="s">
        <v>79</v>
      </c>
      <c r="B908" s="1">
        <v>130</v>
      </c>
      <c r="C908" s="1">
        <v>10</v>
      </c>
      <c r="D908" s="1">
        <v>3</v>
      </c>
      <c r="E908">
        <f t="shared" si="42"/>
        <v>18</v>
      </c>
      <c r="F908">
        <f t="shared" si="43"/>
        <v>40</v>
      </c>
      <c r="G908">
        <f t="shared" si="44"/>
        <v>72</v>
      </c>
    </row>
    <row r="909" spans="1:7" x14ac:dyDescent="0.3">
      <c r="A909" s="1" t="s">
        <v>256</v>
      </c>
      <c r="B909" s="1">
        <v>121</v>
      </c>
      <c r="C909" s="1">
        <v>12</v>
      </c>
      <c r="D909" s="1">
        <v>3</v>
      </c>
      <c r="E909">
        <f t="shared" si="42"/>
        <v>18</v>
      </c>
      <c r="F909">
        <f t="shared" si="43"/>
        <v>48</v>
      </c>
      <c r="G909">
        <f t="shared" si="44"/>
        <v>55</v>
      </c>
    </row>
    <row r="910" spans="1:7" x14ac:dyDescent="0.3">
      <c r="A910" s="1" t="s">
        <v>99</v>
      </c>
      <c r="B910" s="1">
        <v>107</v>
      </c>
      <c r="C910" s="1">
        <v>9</v>
      </c>
      <c r="D910" s="1">
        <v>4</v>
      </c>
      <c r="E910">
        <f t="shared" si="42"/>
        <v>24</v>
      </c>
      <c r="F910">
        <f t="shared" si="43"/>
        <v>36</v>
      </c>
      <c r="G910">
        <f t="shared" si="44"/>
        <v>47</v>
      </c>
    </row>
    <row r="911" spans="1:7" x14ac:dyDescent="0.3">
      <c r="A911" s="1" t="s">
        <v>354</v>
      </c>
      <c r="B911" s="1">
        <v>111</v>
      </c>
      <c r="C911" s="1">
        <v>11</v>
      </c>
      <c r="D911" s="1">
        <v>0</v>
      </c>
      <c r="E911">
        <f t="shared" si="42"/>
        <v>0</v>
      </c>
      <c r="F911">
        <f t="shared" si="43"/>
        <v>44</v>
      </c>
      <c r="G911">
        <f t="shared" si="44"/>
        <v>67</v>
      </c>
    </row>
    <row r="912" spans="1:7" x14ac:dyDescent="0.3">
      <c r="A912" s="1" t="s">
        <v>238</v>
      </c>
      <c r="B912" s="1">
        <v>103</v>
      </c>
      <c r="C912" s="1">
        <v>9</v>
      </c>
      <c r="D912" s="1">
        <v>3</v>
      </c>
      <c r="E912">
        <f t="shared" si="42"/>
        <v>18</v>
      </c>
      <c r="F912">
        <f t="shared" si="43"/>
        <v>36</v>
      </c>
      <c r="G912">
        <f t="shared" si="44"/>
        <v>49</v>
      </c>
    </row>
    <row r="913" spans="1:7" x14ac:dyDescent="0.3">
      <c r="A913" s="1" t="s">
        <v>68</v>
      </c>
      <c r="B913" s="1">
        <v>102</v>
      </c>
      <c r="C913" s="1">
        <v>11</v>
      </c>
      <c r="D913" s="1">
        <v>1</v>
      </c>
      <c r="E913">
        <f t="shared" si="42"/>
        <v>6</v>
      </c>
      <c r="F913">
        <f t="shared" si="43"/>
        <v>44</v>
      </c>
      <c r="G913">
        <f t="shared" si="44"/>
        <v>52</v>
      </c>
    </row>
    <row r="914" spans="1:7" x14ac:dyDescent="0.3">
      <c r="A914" s="1" t="s">
        <v>249</v>
      </c>
      <c r="B914" s="1">
        <v>117</v>
      </c>
      <c r="C914" s="1">
        <v>9</v>
      </c>
      <c r="D914" s="1">
        <v>0</v>
      </c>
      <c r="E914">
        <f t="shared" si="42"/>
        <v>0</v>
      </c>
      <c r="F914">
        <f t="shared" si="43"/>
        <v>36</v>
      </c>
      <c r="G914">
        <f t="shared" si="44"/>
        <v>81</v>
      </c>
    </row>
    <row r="915" spans="1:7" x14ac:dyDescent="0.3">
      <c r="A915" s="1" t="s">
        <v>78</v>
      </c>
      <c r="B915" s="1">
        <v>117</v>
      </c>
      <c r="C915" s="1">
        <v>9</v>
      </c>
      <c r="D915" s="1">
        <v>2</v>
      </c>
      <c r="E915">
        <f t="shared" si="42"/>
        <v>12</v>
      </c>
      <c r="F915">
        <f t="shared" si="43"/>
        <v>36</v>
      </c>
      <c r="G915">
        <f t="shared" si="44"/>
        <v>69</v>
      </c>
    </row>
    <row r="916" spans="1:7" x14ac:dyDescent="0.3">
      <c r="A916" s="1" t="s">
        <v>151</v>
      </c>
      <c r="B916" s="1">
        <v>129</v>
      </c>
      <c r="C916" s="1">
        <v>17</v>
      </c>
      <c r="D916" s="1">
        <v>0</v>
      </c>
      <c r="E916">
        <f t="shared" si="42"/>
        <v>0</v>
      </c>
      <c r="F916">
        <f t="shared" si="43"/>
        <v>68</v>
      </c>
      <c r="G916">
        <f t="shared" si="44"/>
        <v>61</v>
      </c>
    </row>
    <row r="917" spans="1:7" x14ac:dyDescent="0.3">
      <c r="A917" s="1" t="s">
        <v>64</v>
      </c>
      <c r="B917" s="1">
        <v>127</v>
      </c>
      <c r="C917" s="1">
        <v>5</v>
      </c>
      <c r="D917" s="1">
        <v>2</v>
      </c>
      <c r="E917">
        <f t="shared" si="42"/>
        <v>12</v>
      </c>
      <c r="F917">
        <f t="shared" si="43"/>
        <v>20</v>
      </c>
      <c r="G917">
        <f t="shared" si="44"/>
        <v>95</v>
      </c>
    </row>
    <row r="918" spans="1:7" x14ac:dyDescent="0.3">
      <c r="A918" s="1" t="s">
        <v>68</v>
      </c>
      <c r="B918" s="1">
        <v>119</v>
      </c>
      <c r="C918" s="1">
        <v>10</v>
      </c>
      <c r="D918" s="1">
        <v>7</v>
      </c>
      <c r="E918">
        <f t="shared" si="42"/>
        <v>42</v>
      </c>
      <c r="F918">
        <f t="shared" si="43"/>
        <v>40</v>
      </c>
      <c r="G918">
        <f t="shared" si="44"/>
        <v>37</v>
      </c>
    </row>
    <row r="919" spans="1:7" x14ac:dyDescent="0.3">
      <c r="A919" s="1" t="s">
        <v>225</v>
      </c>
      <c r="B919" s="1">
        <v>107</v>
      </c>
      <c r="C919" s="1">
        <v>13</v>
      </c>
      <c r="D919" s="1">
        <v>0</v>
      </c>
      <c r="E919">
        <f t="shared" si="42"/>
        <v>0</v>
      </c>
      <c r="F919">
        <f t="shared" si="43"/>
        <v>52</v>
      </c>
      <c r="G919">
        <f t="shared" si="44"/>
        <v>55</v>
      </c>
    </row>
    <row r="920" spans="1:7" x14ac:dyDescent="0.3">
      <c r="A920" s="1" t="s">
        <v>225</v>
      </c>
      <c r="B920" s="1">
        <v>134</v>
      </c>
      <c r="C920" s="1">
        <v>10</v>
      </c>
      <c r="D920" s="1">
        <v>2</v>
      </c>
      <c r="E920">
        <f t="shared" si="42"/>
        <v>12</v>
      </c>
      <c r="F920">
        <f t="shared" si="43"/>
        <v>40</v>
      </c>
      <c r="G920">
        <f t="shared" si="44"/>
        <v>82</v>
      </c>
    </row>
    <row r="921" spans="1:7" x14ac:dyDescent="0.3">
      <c r="A921" s="1" t="s">
        <v>257</v>
      </c>
      <c r="B921" s="1">
        <v>121</v>
      </c>
      <c r="C921" s="1">
        <v>12</v>
      </c>
      <c r="D921" s="1">
        <v>1</v>
      </c>
      <c r="E921">
        <f t="shared" si="42"/>
        <v>6</v>
      </c>
      <c r="F921">
        <f t="shared" si="43"/>
        <v>48</v>
      </c>
      <c r="G921">
        <f t="shared" si="44"/>
        <v>67</v>
      </c>
    </row>
    <row r="922" spans="1:7" x14ac:dyDescent="0.3">
      <c r="A922" s="1" t="s">
        <v>249</v>
      </c>
      <c r="B922" s="1">
        <v>108</v>
      </c>
      <c r="C922" s="1">
        <v>10</v>
      </c>
      <c r="D922" s="1">
        <v>1</v>
      </c>
      <c r="E922">
        <f t="shared" si="42"/>
        <v>6</v>
      </c>
      <c r="F922">
        <f t="shared" si="43"/>
        <v>40</v>
      </c>
      <c r="G922">
        <f t="shared" si="44"/>
        <v>62</v>
      </c>
    </row>
    <row r="923" spans="1:7" x14ac:dyDescent="0.3">
      <c r="A923" s="1" t="s">
        <v>68</v>
      </c>
      <c r="B923" s="1">
        <v>102</v>
      </c>
      <c r="C923" s="1">
        <v>13</v>
      </c>
      <c r="D923" s="1">
        <v>3</v>
      </c>
      <c r="E923">
        <f t="shared" si="42"/>
        <v>18</v>
      </c>
      <c r="F923">
        <f t="shared" si="43"/>
        <v>52</v>
      </c>
      <c r="G923">
        <f t="shared" si="44"/>
        <v>32</v>
      </c>
    </row>
    <row r="924" spans="1:7" x14ac:dyDescent="0.3">
      <c r="A924" s="1" t="s">
        <v>108</v>
      </c>
      <c r="B924" s="1">
        <v>102</v>
      </c>
      <c r="C924" s="1">
        <v>10</v>
      </c>
      <c r="D924" s="1">
        <v>1</v>
      </c>
      <c r="E924">
        <f t="shared" si="42"/>
        <v>6</v>
      </c>
      <c r="F924">
        <f t="shared" si="43"/>
        <v>40</v>
      </c>
      <c r="G924">
        <f t="shared" si="44"/>
        <v>56</v>
      </c>
    </row>
    <row r="925" spans="1:7" x14ac:dyDescent="0.3">
      <c r="A925" s="1" t="s">
        <v>221</v>
      </c>
      <c r="B925" s="1">
        <v>118</v>
      </c>
      <c r="C925" s="1">
        <v>9</v>
      </c>
      <c r="D925" s="1">
        <v>3</v>
      </c>
      <c r="E925">
        <f t="shared" si="42"/>
        <v>18</v>
      </c>
      <c r="F925">
        <f t="shared" si="43"/>
        <v>36</v>
      </c>
      <c r="G925">
        <f t="shared" si="44"/>
        <v>64</v>
      </c>
    </row>
    <row r="926" spans="1:7" x14ac:dyDescent="0.3">
      <c r="A926" s="1" t="s">
        <v>260</v>
      </c>
      <c r="B926" s="1">
        <v>128</v>
      </c>
      <c r="C926" s="1">
        <v>12</v>
      </c>
      <c r="D926" s="1">
        <v>0</v>
      </c>
      <c r="E926">
        <f t="shared" si="42"/>
        <v>0</v>
      </c>
      <c r="F926">
        <f t="shared" si="43"/>
        <v>48</v>
      </c>
      <c r="G926">
        <f t="shared" si="44"/>
        <v>80</v>
      </c>
    </row>
    <row r="927" spans="1:7" x14ac:dyDescent="0.3">
      <c r="A927" s="1" t="s">
        <v>258</v>
      </c>
      <c r="B927" s="1">
        <v>139</v>
      </c>
      <c r="C927" s="1">
        <v>10</v>
      </c>
      <c r="D927" s="1">
        <v>3</v>
      </c>
      <c r="E927">
        <f t="shared" si="42"/>
        <v>18</v>
      </c>
      <c r="F927">
        <f t="shared" si="43"/>
        <v>40</v>
      </c>
      <c r="G927">
        <f t="shared" si="44"/>
        <v>81</v>
      </c>
    </row>
    <row r="928" spans="1:7" x14ac:dyDescent="0.3">
      <c r="A928" s="1" t="s">
        <v>225</v>
      </c>
      <c r="B928" s="1">
        <v>124</v>
      </c>
      <c r="C928" s="1">
        <v>7</v>
      </c>
      <c r="D928" s="1">
        <v>1</v>
      </c>
      <c r="E928">
        <f t="shared" si="42"/>
        <v>6</v>
      </c>
      <c r="F928">
        <f t="shared" si="43"/>
        <v>28</v>
      </c>
      <c r="G928">
        <f t="shared" si="44"/>
        <v>90</v>
      </c>
    </row>
    <row r="929" spans="1:7" x14ac:dyDescent="0.3">
      <c r="A929" s="1" t="s">
        <v>108</v>
      </c>
      <c r="B929" s="1">
        <v>113</v>
      </c>
      <c r="C929" s="1">
        <v>9</v>
      </c>
      <c r="D929" s="1">
        <v>1</v>
      </c>
      <c r="E929">
        <f t="shared" si="42"/>
        <v>6</v>
      </c>
      <c r="F929">
        <f t="shared" si="43"/>
        <v>36</v>
      </c>
      <c r="G929">
        <f t="shared" si="44"/>
        <v>71</v>
      </c>
    </row>
    <row r="930" spans="1:7" x14ac:dyDescent="0.3">
      <c r="A930" s="1" t="s">
        <v>60</v>
      </c>
      <c r="B930" s="1">
        <v>117</v>
      </c>
      <c r="C930" s="1">
        <v>10</v>
      </c>
      <c r="D930" s="1">
        <v>0</v>
      </c>
      <c r="E930">
        <f t="shared" si="42"/>
        <v>0</v>
      </c>
      <c r="F930">
        <f t="shared" si="43"/>
        <v>40</v>
      </c>
      <c r="G930">
        <f t="shared" si="44"/>
        <v>77</v>
      </c>
    </row>
    <row r="931" spans="1:7" x14ac:dyDescent="0.3">
      <c r="A931" s="1" t="s">
        <v>251</v>
      </c>
      <c r="B931" s="1">
        <v>103</v>
      </c>
      <c r="C931" s="1">
        <v>14</v>
      </c>
      <c r="D931" s="1">
        <v>1</v>
      </c>
      <c r="E931">
        <f t="shared" si="42"/>
        <v>6</v>
      </c>
      <c r="F931">
        <f t="shared" si="43"/>
        <v>56</v>
      </c>
      <c r="G931">
        <f t="shared" si="44"/>
        <v>41</v>
      </c>
    </row>
    <row r="932" spans="1:7" x14ac:dyDescent="0.3">
      <c r="A932" s="1" t="s">
        <v>139</v>
      </c>
      <c r="B932" s="1">
        <v>129</v>
      </c>
      <c r="C932" s="1">
        <v>15</v>
      </c>
      <c r="D932" s="1">
        <v>1</v>
      </c>
      <c r="E932">
        <f t="shared" si="42"/>
        <v>6</v>
      </c>
      <c r="F932">
        <f t="shared" si="43"/>
        <v>60</v>
      </c>
      <c r="G932">
        <f t="shared" si="44"/>
        <v>63</v>
      </c>
    </row>
    <row r="933" spans="1:7" x14ac:dyDescent="0.3">
      <c r="A933" s="1" t="s">
        <v>249</v>
      </c>
      <c r="B933" s="1">
        <v>108</v>
      </c>
      <c r="C933" s="1">
        <v>11</v>
      </c>
      <c r="D933" s="1">
        <v>0</v>
      </c>
      <c r="E933">
        <f t="shared" si="42"/>
        <v>0</v>
      </c>
      <c r="F933">
        <f t="shared" si="43"/>
        <v>44</v>
      </c>
      <c r="G933">
        <f t="shared" si="44"/>
        <v>64</v>
      </c>
    </row>
    <row r="934" spans="1:7" x14ac:dyDescent="0.3">
      <c r="A934" s="1" t="s">
        <v>151</v>
      </c>
      <c r="B934" s="1">
        <v>132</v>
      </c>
      <c r="C934" s="1">
        <v>15</v>
      </c>
      <c r="D934" s="1">
        <v>0</v>
      </c>
      <c r="E934">
        <f t="shared" si="42"/>
        <v>0</v>
      </c>
      <c r="F934">
        <f t="shared" si="43"/>
        <v>60</v>
      </c>
      <c r="G934">
        <f t="shared" si="44"/>
        <v>72</v>
      </c>
    </row>
    <row r="935" spans="1:7" x14ac:dyDescent="0.3">
      <c r="A935" s="1" t="s">
        <v>145</v>
      </c>
      <c r="B935" s="1">
        <v>100</v>
      </c>
      <c r="C935" s="1">
        <v>16</v>
      </c>
      <c r="D935" s="1">
        <v>1</v>
      </c>
      <c r="E935">
        <f t="shared" si="42"/>
        <v>6</v>
      </c>
      <c r="F935">
        <f t="shared" si="43"/>
        <v>64</v>
      </c>
      <c r="G935">
        <f t="shared" si="44"/>
        <v>30</v>
      </c>
    </row>
    <row r="936" spans="1:7" x14ac:dyDescent="0.3">
      <c r="A936" s="1" t="s">
        <v>132</v>
      </c>
      <c r="B936" s="1">
        <v>108</v>
      </c>
      <c r="C936" s="1">
        <v>8</v>
      </c>
      <c r="D936" s="1">
        <v>0</v>
      </c>
      <c r="E936">
        <f t="shared" si="42"/>
        <v>0</v>
      </c>
      <c r="F936">
        <f t="shared" si="43"/>
        <v>32</v>
      </c>
      <c r="G936">
        <f t="shared" si="44"/>
        <v>76</v>
      </c>
    </row>
    <row r="937" spans="1:7" x14ac:dyDescent="0.3">
      <c r="A937" s="1" t="s">
        <v>151</v>
      </c>
      <c r="B937" s="1">
        <v>136</v>
      </c>
      <c r="C937" s="1">
        <v>14</v>
      </c>
      <c r="D937" s="1">
        <v>1</v>
      </c>
      <c r="E937">
        <f t="shared" si="42"/>
        <v>6</v>
      </c>
      <c r="F937">
        <f t="shared" si="43"/>
        <v>56</v>
      </c>
      <c r="G937">
        <f t="shared" si="44"/>
        <v>74</v>
      </c>
    </row>
    <row r="938" spans="1:7" x14ac:dyDescent="0.3">
      <c r="A938" s="1" t="s">
        <v>108</v>
      </c>
      <c r="B938" s="1">
        <v>107</v>
      </c>
      <c r="C938" s="1">
        <v>13</v>
      </c>
      <c r="D938" s="1">
        <v>1</v>
      </c>
      <c r="E938">
        <f t="shared" si="42"/>
        <v>6</v>
      </c>
      <c r="F938">
        <f t="shared" si="43"/>
        <v>52</v>
      </c>
      <c r="G938">
        <f t="shared" si="44"/>
        <v>49</v>
      </c>
    </row>
    <row r="939" spans="1:7" x14ac:dyDescent="0.3">
      <c r="A939" s="1" t="s">
        <v>151</v>
      </c>
      <c r="B939" s="1">
        <v>129</v>
      </c>
      <c r="C939" s="1">
        <v>12</v>
      </c>
      <c r="D939" s="1">
        <v>3</v>
      </c>
      <c r="E939">
        <f t="shared" si="42"/>
        <v>18</v>
      </c>
      <c r="F939">
        <f t="shared" si="43"/>
        <v>48</v>
      </c>
      <c r="G939">
        <f t="shared" si="44"/>
        <v>63</v>
      </c>
    </row>
    <row r="940" spans="1:7" x14ac:dyDescent="0.3">
      <c r="A940" s="1" t="s">
        <v>78</v>
      </c>
      <c r="B940" s="1">
        <v>108</v>
      </c>
      <c r="C940" s="1">
        <v>8</v>
      </c>
      <c r="D940" s="1">
        <v>3</v>
      </c>
      <c r="E940">
        <f t="shared" si="42"/>
        <v>18</v>
      </c>
      <c r="F940">
        <f t="shared" si="43"/>
        <v>32</v>
      </c>
      <c r="G940">
        <f t="shared" si="44"/>
        <v>58</v>
      </c>
    </row>
    <row r="941" spans="1:7" x14ac:dyDescent="0.3">
      <c r="A941" s="1" t="s">
        <v>323</v>
      </c>
      <c r="B941" s="1">
        <v>110</v>
      </c>
      <c r="C941" s="1">
        <v>8</v>
      </c>
      <c r="D941" s="1">
        <v>3</v>
      </c>
      <c r="E941">
        <f t="shared" si="42"/>
        <v>18</v>
      </c>
      <c r="F941">
        <f t="shared" si="43"/>
        <v>32</v>
      </c>
      <c r="G941">
        <f t="shared" si="44"/>
        <v>60</v>
      </c>
    </row>
    <row r="942" spans="1:7" x14ac:dyDescent="0.3">
      <c r="A942" s="1" t="s">
        <v>368</v>
      </c>
      <c r="B942" s="1">
        <v>109</v>
      </c>
      <c r="C942" s="1">
        <v>8</v>
      </c>
      <c r="D942" s="1">
        <v>0</v>
      </c>
      <c r="E942">
        <f t="shared" si="42"/>
        <v>0</v>
      </c>
      <c r="F942">
        <f t="shared" si="43"/>
        <v>32</v>
      </c>
      <c r="G942">
        <f t="shared" si="44"/>
        <v>77</v>
      </c>
    </row>
    <row r="943" spans="1:7" x14ac:dyDescent="0.3">
      <c r="A943" s="1" t="s">
        <v>217</v>
      </c>
      <c r="B943" s="1">
        <v>109</v>
      </c>
      <c r="C943" s="1">
        <v>6</v>
      </c>
      <c r="D943" s="1">
        <v>6</v>
      </c>
      <c r="E943">
        <f t="shared" si="42"/>
        <v>36</v>
      </c>
      <c r="F943">
        <f t="shared" si="43"/>
        <v>24</v>
      </c>
      <c r="G943">
        <f t="shared" si="44"/>
        <v>49</v>
      </c>
    </row>
    <row r="944" spans="1:7" x14ac:dyDescent="0.3">
      <c r="A944" s="1" t="s">
        <v>135</v>
      </c>
      <c r="B944" s="1">
        <v>101</v>
      </c>
      <c r="C944" s="1">
        <v>7</v>
      </c>
      <c r="D944" s="1">
        <v>5</v>
      </c>
      <c r="E944">
        <f t="shared" si="42"/>
        <v>30</v>
      </c>
      <c r="F944">
        <f t="shared" si="43"/>
        <v>28</v>
      </c>
      <c r="G944">
        <f t="shared" si="44"/>
        <v>43</v>
      </c>
    </row>
    <row r="945" spans="1:7" x14ac:dyDescent="0.3">
      <c r="A945" s="1" t="s">
        <v>260</v>
      </c>
      <c r="B945" s="1">
        <v>101</v>
      </c>
      <c r="C945" s="1">
        <v>16</v>
      </c>
      <c r="D945" s="1">
        <v>0</v>
      </c>
      <c r="E945">
        <f t="shared" si="42"/>
        <v>0</v>
      </c>
      <c r="F945">
        <f t="shared" si="43"/>
        <v>64</v>
      </c>
      <c r="G945">
        <f t="shared" si="44"/>
        <v>37</v>
      </c>
    </row>
    <row r="946" spans="1:7" x14ac:dyDescent="0.3">
      <c r="A946" s="1" t="s">
        <v>94</v>
      </c>
      <c r="B946" s="1">
        <v>125</v>
      </c>
      <c r="C946" s="1">
        <v>16</v>
      </c>
      <c r="D946" s="1">
        <v>1</v>
      </c>
      <c r="E946">
        <f t="shared" si="42"/>
        <v>6</v>
      </c>
      <c r="F946">
        <f t="shared" si="43"/>
        <v>64</v>
      </c>
      <c r="G946">
        <f t="shared" si="44"/>
        <v>55</v>
      </c>
    </row>
    <row r="947" spans="1:7" x14ac:dyDescent="0.3">
      <c r="A947" s="1" t="s">
        <v>213</v>
      </c>
      <c r="B947" s="1">
        <v>119</v>
      </c>
      <c r="C947" s="1">
        <v>12</v>
      </c>
      <c r="D947" s="1">
        <v>5</v>
      </c>
      <c r="E947">
        <f t="shared" si="42"/>
        <v>30</v>
      </c>
      <c r="F947">
        <f t="shared" si="43"/>
        <v>48</v>
      </c>
      <c r="G947">
        <f t="shared" si="44"/>
        <v>41</v>
      </c>
    </row>
    <row r="948" spans="1:7" x14ac:dyDescent="0.3">
      <c r="A948" s="1" t="s">
        <v>135</v>
      </c>
      <c r="B948" s="1">
        <v>116</v>
      </c>
      <c r="C948" s="1">
        <v>11</v>
      </c>
      <c r="D948" s="1">
        <v>3</v>
      </c>
      <c r="E948">
        <f t="shared" si="42"/>
        <v>18</v>
      </c>
      <c r="F948">
        <f t="shared" si="43"/>
        <v>44</v>
      </c>
      <c r="G948">
        <f t="shared" si="44"/>
        <v>54</v>
      </c>
    </row>
    <row r="949" spans="1:7" x14ac:dyDescent="0.3">
      <c r="A949" s="1" t="s">
        <v>333</v>
      </c>
      <c r="B949" s="1">
        <v>115</v>
      </c>
      <c r="C949" s="1">
        <v>10</v>
      </c>
      <c r="D949" s="1">
        <v>5</v>
      </c>
      <c r="E949">
        <f t="shared" si="42"/>
        <v>30</v>
      </c>
      <c r="F949">
        <f t="shared" si="43"/>
        <v>40</v>
      </c>
      <c r="G949">
        <f t="shared" si="44"/>
        <v>45</v>
      </c>
    </row>
    <row r="950" spans="1:7" x14ac:dyDescent="0.3">
      <c r="A950" s="1" t="s">
        <v>113</v>
      </c>
      <c r="B950" s="1">
        <v>126</v>
      </c>
      <c r="C950" s="1">
        <v>15</v>
      </c>
      <c r="D950" s="1">
        <v>2</v>
      </c>
      <c r="E950">
        <f t="shared" si="42"/>
        <v>12</v>
      </c>
      <c r="F950">
        <f t="shared" si="43"/>
        <v>60</v>
      </c>
      <c r="G950">
        <f t="shared" si="44"/>
        <v>54</v>
      </c>
    </row>
    <row r="951" spans="1:7" x14ac:dyDescent="0.3">
      <c r="A951" s="1" t="s">
        <v>260</v>
      </c>
      <c r="B951" s="1">
        <v>112</v>
      </c>
      <c r="C951" s="1">
        <v>10</v>
      </c>
      <c r="D951" s="1">
        <v>1</v>
      </c>
      <c r="E951">
        <f t="shared" si="42"/>
        <v>6</v>
      </c>
      <c r="F951">
        <f t="shared" si="43"/>
        <v>40</v>
      </c>
      <c r="G951">
        <f t="shared" si="44"/>
        <v>66</v>
      </c>
    </row>
    <row r="952" spans="1:7" x14ac:dyDescent="0.3">
      <c r="A952" s="1" t="s">
        <v>216</v>
      </c>
      <c r="B952" s="1">
        <v>130</v>
      </c>
      <c r="C952" s="1">
        <v>16</v>
      </c>
      <c r="D952" s="1">
        <v>6</v>
      </c>
      <c r="E952">
        <f t="shared" si="42"/>
        <v>36</v>
      </c>
      <c r="F952">
        <f t="shared" si="43"/>
        <v>64</v>
      </c>
      <c r="G952">
        <f t="shared" si="44"/>
        <v>30</v>
      </c>
    </row>
    <row r="953" spans="1:7" x14ac:dyDescent="0.3">
      <c r="A953" s="1" t="s">
        <v>260</v>
      </c>
      <c r="B953" s="1">
        <v>121</v>
      </c>
      <c r="C953" s="1">
        <v>16</v>
      </c>
      <c r="D953" s="1">
        <v>1</v>
      </c>
      <c r="E953">
        <f t="shared" si="42"/>
        <v>6</v>
      </c>
      <c r="F953">
        <f t="shared" si="43"/>
        <v>64</v>
      </c>
      <c r="G953">
        <f t="shared" si="44"/>
        <v>51</v>
      </c>
    </row>
    <row r="954" spans="1:7" x14ac:dyDescent="0.3">
      <c r="A954" s="1" t="s">
        <v>114</v>
      </c>
      <c r="B954" s="1">
        <v>166</v>
      </c>
      <c r="C954" s="1">
        <v>12</v>
      </c>
      <c r="D954" s="1">
        <v>10</v>
      </c>
      <c r="E954">
        <f t="shared" si="42"/>
        <v>60</v>
      </c>
      <c r="F954">
        <f t="shared" si="43"/>
        <v>48</v>
      </c>
      <c r="G954">
        <f t="shared" si="44"/>
        <v>58</v>
      </c>
    </row>
    <row r="955" spans="1:7" x14ac:dyDescent="0.3">
      <c r="A955" s="1" t="s">
        <v>226</v>
      </c>
      <c r="B955" s="1">
        <v>161</v>
      </c>
      <c r="C955" s="1">
        <v>11</v>
      </c>
      <c r="D955" s="1">
        <v>4</v>
      </c>
      <c r="E955">
        <f t="shared" si="42"/>
        <v>24</v>
      </c>
      <c r="F955">
        <f t="shared" si="43"/>
        <v>44</v>
      </c>
      <c r="G955">
        <f t="shared" si="44"/>
        <v>93</v>
      </c>
    </row>
    <row r="956" spans="1:7" x14ac:dyDescent="0.3">
      <c r="A956" s="1" t="s">
        <v>274</v>
      </c>
      <c r="B956" s="1">
        <v>130</v>
      </c>
      <c r="C956" s="1">
        <v>12</v>
      </c>
      <c r="D956" s="1">
        <v>2</v>
      </c>
      <c r="E956">
        <f t="shared" si="42"/>
        <v>12</v>
      </c>
      <c r="F956">
        <f t="shared" si="43"/>
        <v>48</v>
      </c>
      <c r="G956">
        <f t="shared" si="44"/>
        <v>70</v>
      </c>
    </row>
    <row r="957" spans="1:7" x14ac:dyDescent="0.3">
      <c r="A957" s="1" t="s">
        <v>78</v>
      </c>
      <c r="B957" s="1">
        <v>123</v>
      </c>
      <c r="C957" s="1">
        <v>11</v>
      </c>
      <c r="D957" s="1">
        <v>1</v>
      </c>
      <c r="E957">
        <f t="shared" si="42"/>
        <v>6</v>
      </c>
      <c r="F957">
        <f t="shared" si="43"/>
        <v>44</v>
      </c>
      <c r="G957">
        <f t="shared" si="44"/>
        <v>73</v>
      </c>
    </row>
    <row r="958" spans="1:7" x14ac:dyDescent="0.3">
      <c r="A958" s="1" t="s">
        <v>310</v>
      </c>
      <c r="B958" s="1">
        <v>115</v>
      </c>
      <c r="C958" s="1">
        <v>13</v>
      </c>
      <c r="D958" s="1">
        <v>0</v>
      </c>
      <c r="E958">
        <f t="shared" si="42"/>
        <v>0</v>
      </c>
      <c r="F958">
        <f t="shared" si="43"/>
        <v>52</v>
      </c>
      <c r="G958">
        <f t="shared" si="44"/>
        <v>63</v>
      </c>
    </row>
    <row r="959" spans="1:7" x14ac:dyDescent="0.3">
      <c r="A959" s="1" t="s">
        <v>216</v>
      </c>
      <c r="B959" s="1">
        <v>125</v>
      </c>
      <c r="C959" s="1">
        <v>9</v>
      </c>
      <c r="D959" s="1">
        <v>5</v>
      </c>
      <c r="E959">
        <f t="shared" si="42"/>
        <v>30</v>
      </c>
      <c r="F959">
        <f t="shared" si="43"/>
        <v>36</v>
      </c>
      <c r="G959">
        <f t="shared" si="44"/>
        <v>59</v>
      </c>
    </row>
    <row r="960" spans="1:7" x14ac:dyDescent="0.3">
      <c r="A960" s="1" t="s">
        <v>228</v>
      </c>
      <c r="B960" s="1">
        <v>157</v>
      </c>
      <c r="C960" s="1">
        <v>11</v>
      </c>
      <c r="D960" s="1">
        <v>12</v>
      </c>
      <c r="E960">
        <f t="shared" si="42"/>
        <v>72</v>
      </c>
      <c r="F960">
        <f t="shared" si="43"/>
        <v>44</v>
      </c>
      <c r="G960">
        <f t="shared" si="44"/>
        <v>41</v>
      </c>
    </row>
    <row r="961" spans="1:7" x14ac:dyDescent="0.3">
      <c r="A961" s="1" t="s">
        <v>229</v>
      </c>
      <c r="B961" s="1">
        <v>110</v>
      </c>
      <c r="C961" s="1">
        <v>14</v>
      </c>
      <c r="D961" s="1">
        <v>6</v>
      </c>
      <c r="E961">
        <f t="shared" si="42"/>
        <v>36</v>
      </c>
      <c r="F961">
        <f t="shared" si="43"/>
        <v>56</v>
      </c>
      <c r="G961">
        <f t="shared" si="44"/>
        <v>18</v>
      </c>
    </row>
    <row r="962" spans="1:7" x14ac:dyDescent="0.3">
      <c r="A962" s="1" t="s">
        <v>136</v>
      </c>
      <c r="B962" s="1">
        <v>103</v>
      </c>
      <c r="C962" s="1">
        <v>5</v>
      </c>
      <c r="D962" s="1">
        <v>4</v>
      </c>
      <c r="E962">
        <f t="shared" si="42"/>
        <v>24</v>
      </c>
      <c r="F962">
        <f t="shared" si="43"/>
        <v>20</v>
      </c>
      <c r="G962">
        <f t="shared" si="44"/>
        <v>59</v>
      </c>
    </row>
    <row r="963" spans="1:7" x14ac:dyDescent="0.3">
      <c r="A963" s="1" t="s">
        <v>356</v>
      </c>
      <c r="B963" s="1">
        <v>102</v>
      </c>
      <c r="C963" s="1">
        <v>12</v>
      </c>
      <c r="D963" s="1">
        <v>2</v>
      </c>
      <c r="E963">
        <f t="shared" ref="E963:E1026" si="45">D963*6</f>
        <v>12</v>
      </c>
      <c r="F963">
        <f t="shared" ref="F963:F1026" si="46">C963*4</f>
        <v>48</v>
      </c>
      <c r="G963">
        <f t="shared" ref="G963:G1026" si="47">B963-E963-F963</f>
        <v>42</v>
      </c>
    </row>
    <row r="964" spans="1:7" x14ac:dyDescent="0.3">
      <c r="A964" s="1" t="s">
        <v>155</v>
      </c>
      <c r="B964" s="1">
        <v>140</v>
      </c>
      <c r="C964" s="1">
        <v>8</v>
      </c>
      <c r="D964" s="1">
        <v>4</v>
      </c>
      <c r="E964">
        <f t="shared" si="45"/>
        <v>24</v>
      </c>
      <c r="F964">
        <f t="shared" si="46"/>
        <v>32</v>
      </c>
      <c r="G964">
        <f t="shared" si="47"/>
        <v>84</v>
      </c>
    </row>
    <row r="965" spans="1:7" x14ac:dyDescent="0.3">
      <c r="A965" s="1" t="s">
        <v>229</v>
      </c>
      <c r="B965" s="1">
        <v>113</v>
      </c>
      <c r="C965" s="1">
        <v>11</v>
      </c>
      <c r="D965" s="1">
        <v>5</v>
      </c>
      <c r="E965">
        <f t="shared" si="45"/>
        <v>30</v>
      </c>
      <c r="F965">
        <f t="shared" si="46"/>
        <v>44</v>
      </c>
      <c r="G965">
        <f t="shared" si="47"/>
        <v>39</v>
      </c>
    </row>
    <row r="966" spans="1:7" x14ac:dyDescent="0.3">
      <c r="A966" s="1" t="s">
        <v>256</v>
      </c>
      <c r="B966" s="1">
        <v>138</v>
      </c>
      <c r="C966" s="1">
        <v>16</v>
      </c>
      <c r="D966" s="1">
        <v>6</v>
      </c>
      <c r="E966">
        <f t="shared" si="45"/>
        <v>36</v>
      </c>
      <c r="F966">
        <f t="shared" si="46"/>
        <v>64</v>
      </c>
      <c r="G966">
        <f t="shared" si="47"/>
        <v>38</v>
      </c>
    </row>
    <row r="967" spans="1:7" x14ac:dyDescent="0.3">
      <c r="A967" s="1" t="s">
        <v>64</v>
      </c>
      <c r="B967" s="1">
        <v>107</v>
      </c>
      <c r="C967" s="1">
        <v>6</v>
      </c>
      <c r="D967" s="1">
        <v>0</v>
      </c>
      <c r="E967">
        <f t="shared" si="45"/>
        <v>0</v>
      </c>
      <c r="F967">
        <f t="shared" si="46"/>
        <v>24</v>
      </c>
      <c r="G967">
        <f t="shared" si="47"/>
        <v>83</v>
      </c>
    </row>
    <row r="968" spans="1:7" x14ac:dyDescent="0.3">
      <c r="A968" s="1" t="s">
        <v>229</v>
      </c>
      <c r="B968" s="1">
        <v>122</v>
      </c>
      <c r="C968" s="1">
        <v>5</v>
      </c>
      <c r="D968" s="1">
        <v>6</v>
      </c>
      <c r="E968">
        <f t="shared" si="45"/>
        <v>36</v>
      </c>
      <c r="F968">
        <f t="shared" si="46"/>
        <v>20</v>
      </c>
      <c r="G968">
        <f t="shared" si="47"/>
        <v>66</v>
      </c>
    </row>
    <row r="969" spans="1:7" x14ac:dyDescent="0.3">
      <c r="A969" s="1" t="s">
        <v>78</v>
      </c>
      <c r="B969" s="1">
        <v>101</v>
      </c>
      <c r="C969" s="1">
        <v>5</v>
      </c>
      <c r="D969" s="1">
        <v>1</v>
      </c>
      <c r="E969">
        <f t="shared" si="45"/>
        <v>6</v>
      </c>
      <c r="F969">
        <f t="shared" si="46"/>
        <v>20</v>
      </c>
      <c r="G969">
        <f t="shared" si="47"/>
        <v>75</v>
      </c>
    </row>
    <row r="970" spans="1:7" x14ac:dyDescent="0.3">
      <c r="A970" s="1" t="s">
        <v>256</v>
      </c>
      <c r="B970" s="1">
        <v>118</v>
      </c>
      <c r="C970" s="1">
        <v>15</v>
      </c>
      <c r="D970" s="1">
        <v>2</v>
      </c>
      <c r="E970">
        <f t="shared" si="45"/>
        <v>12</v>
      </c>
      <c r="F970">
        <f t="shared" si="46"/>
        <v>60</v>
      </c>
      <c r="G970">
        <f t="shared" si="47"/>
        <v>46</v>
      </c>
    </row>
    <row r="971" spans="1:7" x14ac:dyDescent="0.3">
      <c r="A971" s="1" t="s">
        <v>323</v>
      </c>
      <c r="B971" s="1">
        <v>111</v>
      </c>
      <c r="C971" s="1">
        <v>10</v>
      </c>
      <c r="D971" s="1">
        <v>1</v>
      </c>
      <c r="E971">
        <f t="shared" si="45"/>
        <v>6</v>
      </c>
      <c r="F971">
        <f t="shared" si="46"/>
        <v>40</v>
      </c>
      <c r="G971">
        <f t="shared" si="47"/>
        <v>65</v>
      </c>
    </row>
    <row r="972" spans="1:7" x14ac:dyDescent="0.3">
      <c r="A972" s="1" t="s">
        <v>192</v>
      </c>
      <c r="B972" s="1">
        <v>122</v>
      </c>
      <c r="C972" s="1">
        <v>8</v>
      </c>
      <c r="D972" s="1">
        <v>2</v>
      </c>
      <c r="E972">
        <f t="shared" si="45"/>
        <v>12</v>
      </c>
      <c r="F972">
        <f t="shared" si="46"/>
        <v>32</v>
      </c>
      <c r="G972">
        <f t="shared" si="47"/>
        <v>78</v>
      </c>
    </row>
    <row r="973" spans="1:7" x14ac:dyDescent="0.3">
      <c r="A973" s="1" t="s">
        <v>229</v>
      </c>
      <c r="B973" s="1">
        <v>135</v>
      </c>
      <c r="C973" s="1">
        <v>9</v>
      </c>
      <c r="D973" s="1">
        <v>5</v>
      </c>
      <c r="E973">
        <f t="shared" si="45"/>
        <v>30</v>
      </c>
      <c r="F973">
        <f t="shared" si="46"/>
        <v>36</v>
      </c>
      <c r="G973">
        <f t="shared" si="47"/>
        <v>69</v>
      </c>
    </row>
    <row r="974" spans="1:7" x14ac:dyDescent="0.3">
      <c r="A974" s="1" t="s">
        <v>151</v>
      </c>
      <c r="B974" s="1">
        <v>100</v>
      </c>
      <c r="C974" s="1">
        <v>13</v>
      </c>
      <c r="D974" s="1">
        <v>0</v>
      </c>
      <c r="E974">
        <f t="shared" si="45"/>
        <v>0</v>
      </c>
      <c r="F974">
        <f t="shared" si="46"/>
        <v>52</v>
      </c>
      <c r="G974">
        <f t="shared" si="47"/>
        <v>48</v>
      </c>
    </row>
    <row r="975" spans="1:7" x14ac:dyDescent="0.3">
      <c r="A975" s="1" t="s">
        <v>89</v>
      </c>
      <c r="B975" s="1">
        <v>137</v>
      </c>
      <c r="C975" s="1">
        <v>10</v>
      </c>
      <c r="D975" s="1">
        <v>0</v>
      </c>
      <c r="E975">
        <f t="shared" si="45"/>
        <v>0</v>
      </c>
      <c r="F975">
        <f t="shared" si="46"/>
        <v>40</v>
      </c>
      <c r="G975">
        <f t="shared" si="47"/>
        <v>97</v>
      </c>
    </row>
    <row r="976" spans="1:7" x14ac:dyDescent="0.3">
      <c r="A976" s="1" t="s">
        <v>216</v>
      </c>
      <c r="B976" s="1">
        <v>107</v>
      </c>
      <c r="C976" s="1">
        <v>10</v>
      </c>
      <c r="D976" s="1">
        <v>1</v>
      </c>
      <c r="E976">
        <f t="shared" si="45"/>
        <v>6</v>
      </c>
      <c r="F976">
        <f t="shared" si="46"/>
        <v>40</v>
      </c>
      <c r="G976">
        <f t="shared" si="47"/>
        <v>61</v>
      </c>
    </row>
    <row r="977" spans="1:7" x14ac:dyDescent="0.3">
      <c r="A977" s="1" t="s">
        <v>256</v>
      </c>
      <c r="B977" s="1">
        <v>117</v>
      </c>
      <c r="C977" s="1">
        <v>17</v>
      </c>
      <c r="D977" s="1">
        <v>1</v>
      </c>
      <c r="E977">
        <f t="shared" si="45"/>
        <v>6</v>
      </c>
      <c r="F977">
        <f t="shared" si="46"/>
        <v>68</v>
      </c>
      <c r="G977">
        <f t="shared" si="47"/>
        <v>43</v>
      </c>
    </row>
    <row r="978" spans="1:7" x14ac:dyDescent="0.3">
      <c r="A978" s="1" t="s">
        <v>213</v>
      </c>
      <c r="B978" s="1">
        <v>116</v>
      </c>
      <c r="C978" s="1">
        <v>17</v>
      </c>
      <c r="D978" s="1">
        <v>0</v>
      </c>
      <c r="E978">
        <f t="shared" si="45"/>
        <v>0</v>
      </c>
      <c r="F978">
        <f t="shared" si="46"/>
        <v>68</v>
      </c>
      <c r="G978">
        <f t="shared" si="47"/>
        <v>48</v>
      </c>
    </row>
    <row r="979" spans="1:7" x14ac:dyDescent="0.3">
      <c r="A979" s="1" t="s">
        <v>108</v>
      </c>
      <c r="B979" s="1">
        <v>150</v>
      </c>
      <c r="C979" s="1">
        <v>14</v>
      </c>
      <c r="D979" s="1">
        <v>1</v>
      </c>
      <c r="E979">
        <f t="shared" si="45"/>
        <v>6</v>
      </c>
      <c r="F979">
        <f t="shared" si="46"/>
        <v>56</v>
      </c>
      <c r="G979">
        <f t="shared" si="47"/>
        <v>88</v>
      </c>
    </row>
    <row r="980" spans="1:7" x14ac:dyDescent="0.3">
      <c r="A980" s="1" t="s">
        <v>334</v>
      </c>
      <c r="B980" s="1">
        <v>115</v>
      </c>
      <c r="C980" s="1">
        <v>8</v>
      </c>
      <c r="D980" s="1">
        <v>0</v>
      </c>
      <c r="E980">
        <f t="shared" si="45"/>
        <v>0</v>
      </c>
      <c r="F980">
        <f t="shared" si="46"/>
        <v>32</v>
      </c>
      <c r="G980">
        <f t="shared" si="47"/>
        <v>83</v>
      </c>
    </row>
    <row r="981" spans="1:7" x14ac:dyDescent="0.3">
      <c r="A981" s="1" t="s">
        <v>156</v>
      </c>
      <c r="B981" s="1">
        <v>109</v>
      </c>
      <c r="C981" s="1">
        <v>8</v>
      </c>
      <c r="D981" s="1">
        <v>3</v>
      </c>
      <c r="E981">
        <f t="shared" si="45"/>
        <v>18</v>
      </c>
      <c r="F981">
        <f t="shared" si="46"/>
        <v>32</v>
      </c>
      <c r="G981">
        <f t="shared" si="47"/>
        <v>59</v>
      </c>
    </row>
    <row r="982" spans="1:7" x14ac:dyDescent="0.3">
      <c r="A982" s="1" t="s">
        <v>60</v>
      </c>
      <c r="B982" s="1">
        <v>163</v>
      </c>
      <c r="C982" s="1">
        <v>16</v>
      </c>
      <c r="D982" s="1">
        <v>5</v>
      </c>
      <c r="E982">
        <f t="shared" si="45"/>
        <v>30</v>
      </c>
      <c r="F982">
        <f t="shared" si="46"/>
        <v>64</v>
      </c>
      <c r="G982">
        <f t="shared" si="47"/>
        <v>69</v>
      </c>
    </row>
    <row r="983" spans="1:7" x14ac:dyDescent="0.3">
      <c r="A983" s="1" t="s">
        <v>383</v>
      </c>
      <c r="B983" s="1">
        <v>105</v>
      </c>
      <c r="C983" s="1">
        <v>12</v>
      </c>
      <c r="D983" s="1">
        <v>4</v>
      </c>
      <c r="E983">
        <f t="shared" si="45"/>
        <v>24</v>
      </c>
      <c r="F983">
        <f t="shared" si="46"/>
        <v>48</v>
      </c>
      <c r="G983">
        <f t="shared" si="47"/>
        <v>33</v>
      </c>
    </row>
    <row r="984" spans="1:7" x14ac:dyDescent="0.3">
      <c r="A984" s="1" t="s">
        <v>213</v>
      </c>
      <c r="B984" s="1">
        <v>125</v>
      </c>
      <c r="C984" s="1">
        <v>14</v>
      </c>
      <c r="D984" s="1">
        <v>6</v>
      </c>
      <c r="E984">
        <f t="shared" si="45"/>
        <v>36</v>
      </c>
      <c r="F984">
        <f t="shared" si="46"/>
        <v>56</v>
      </c>
      <c r="G984">
        <f t="shared" si="47"/>
        <v>33</v>
      </c>
    </row>
    <row r="985" spans="1:7" x14ac:dyDescent="0.3">
      <c r="A985" s="1" t="s">
        <v>64</v>
      </c>
      <c r="B985" s="1">
        <v>112</v>
      </c>
      <c r="C985" s="1">
        <v>10</v>
      </c>
      <c r="D985" s="1">
        <v>0</v>
      </c>
      <c r="E985">
        <f t="shared" si="45"/>
        <v>0</v>
      </c>
      <c r="F985">
        <f t="shared" si="46"/>
        <v>40</v>
      </c>
      <c r="G985">
        <f t="shared" si="47"/>
        <v>72</v>
      </c>
    </row>
    <row r="986" spans="1:7" x14ac:dyDescent="0.3">
      <c r="A986" s="1" t="s">
        <v>112</v>
      </c>
      <c r="B986" s="1">
        <v>105</v>
      </c>
      <c r="C986" s="1">
        <v>7</v>
      </c>
      <c r="D986" s="1">
        <v>0</v>
      </c>
      <c r="E986">
        <f t="shared" si="45"/>
        <v>0</v>
      </c>
      <c r="F986">
        <f t="shared" si="46"/>
        <v>28</v>
      </c>
      <c r="G986">
        <f t="shared" si="47"/>
        <v>77</v>
      </c>
    </row>
    <row r="987" spans="1:7" x14ac:dyDescent="0.3">
      <c r="A987" s="1" t="s">
        <v>302</v>
      </c>
      <c r="B987" s="1">
        <v>121</v>
      </c>
      <c r="C987" s="1">
        <v>12</v>
      </c>
      <c r="D987" s="1">
        <v>3</v>
      </c>
      <c r="E987">
        <f t="shared" si="45"/>
        <v>18</v>
      </c>
      <c r="F987">
        <f t="shared" si="46"/>
        <v>48</v>
      </c>
      <c r="G987">
        <f t="shared" si="47"/>
        <v>55</v>
      </c>
    </row>
    <row r="988" spans="1:7" x14ac:dyDescent="0.3">
      <c r="A988" s="1" t="s">
        <v>311</v>
      </c>
      <c r="B988" s="1">
        <v>106</v>
      </c>
      <c r="C988" s="1">
        <v>9</v>
      </c>
      <c r="D988" s="1">
        <v>3</v>
      </c>
      <c r="E988">
        <f t="shared" si="45"/>
        <v>18</v>
      </c>
      <c r="F988">
        <f t="shared" si="46"/>
        <v>36</v>
      </c>
      <c r="G988">
        <f t="shared" si="47"/>
        <v>52</v>
      </c>
    </row>
    <row r="989" spans="1:7" x14ac:dyDescent="0.3">
      <c r="A989" s="1" t="s">
        <v>193</v>
      </c>
      <c r="B989" s="1">
        <v>101</v>
      </c>
      <c r="C989" s="1">
        <v>12</v>
      </c>
      <c r="D989" s="1">
        <v>3</v>
      </c>
      <c r="E989">
        <f t="shared" si="45"/>
        <v>18</v>
      </c>
      <c r="F989">
        <f t="shared" si="46"/>
        <v>48</v>
      </c>
      <c r="G989">
        <f t="shared" si="47"/>
        <v>35</v>
      </c>
    </row>
    <row r="990" spans="1:7" x14ac:dyDescent="0.3">
      <c r="A990" s="1" t="s">
        <v>405</v>
      </c>
      <c r="B990" s="1">
        <v>102</v>
      </c>
      <c r="C990" s="1">
        <v>9</v>
      </c>
      <c r="D990" s="1">
        <v>0</v>
      </c>
      <c r="E990">
        <f t="shared" si="45"/>
        <v>0</v>
      </c>
      <c r="F990">
        <f t="shared" si="46"/>
        <v>36</v>
      </c>
      <c r="G990">
        <f t="shared" si="47"/>
        <v>66</v>
      </c>
    </row>
    <row r="991" spans="1:7" x14ac:dyDescent="0.3">
      <c r="A991" s="1" t="s">
        <v>68</v>
      </c>
      <c r="B991" s="1">
        <v>110</v>
      </c>
      <c r="C991" s="1">
        <v>9</v>
      </c>
      <c r="D991" s="1">
        <v>2</v>
      </c>
      <c r="E991">
        <f t="shared" si="45"/>
        <v>12</v>
      </c>
      <c r="F991">
        <f t="shared" si="46"/>
        <v>36</v>
      </c>
      <c r="G991">
        <f t="shared" si="47"/>
        <v>62</v>
      </c>
    </row>
    <row r="992" spans="1:7" x14ac:dyDescent="0.3">
      <c r="A992" s="1" t="s">
        <v>193</v>
      </c>
      <c r="B992" s="1">
        <v>104</v>
      </c>
      <c r="C992" s="1">
        <v>13</v>
      </c>
      <c r="D992" s="1">
        <v>0</v>
      </c>
      <c r="E992">
        <f t="shared" si="45"/>
        <v>0</v>
      </c>
      <c r="F992">
        <f t="shared" si="46"/>
        <v>52</v>
      </c>
      <c r="G992">
        <f t="shared" si="47"/>
        <v>52</v>
      </c>
    </row>
    <row r="993" spans="1:7" x14ac:dyDescent="0.3">
      <c r="A993" s="1" t="s">
        <v>79</v>
      </c>
      <c r="B993" s="1">
        <v>100</v>
      </c>
      <c r="C993" s="1">
        <v>14</v>
      </c>
      <c r="D993" s="1">
        <v>0</v>
      </c>
      <c r="E993">
        <f t="shared" si="45"/>
        <v>0</v>
      </c>
      <c r="F993">
        <f t="shared" si="46"/>
        <v>56</v>
      </c>
      <c r="G993">
        <f t="shared" si="47"/>
        <v>44</v>
      </c>
    </row>
    <row r="994" spans="1:7" x14ac:dyDescent="0.3">
      <c r="A994" s="1" t="s">
        <v>145</v>
      </c>
      <c r="B994" s="1">
        <v>116</v>
      </c>
      <c r="C994" s="1">
        <v>13</v>
      </c>
      <c r="D994" s="1">
        <v>0</v>
      </c>
      <c r="E994">
        <f t="shared" si="45"/>
        <v>0</v>
      </c>
      <c r="F994">
        <f t="shared" si="46"/>
        <v>52</v>
      </c>
      <c r="G994">
        <f t="shared" si="47"/>
        <v>64</v>
      </c>
    </row>
    <row r="995" spans="1:7" x14ac:dyDescent="0.3">
      <c r="A995" s="1" t="s">
        <v>113</v>
      </c>
      <c r="B995" s="1">
        <v>116</v>
      </c>
      <c r="C995" s="1">
        <v>6</v>
      </c>
      <c r="D995" s="1">
        <v>2</v>
      </c>
      <c r="E995">
        <f t="shared" si="45"/>
        <v>12</v>
      </c>
      <c r="F995">
        <f t="shared" si="46"/>
        <v>24</v>
      </c>
      <c r="G995">
        <f t="shared" si="47"/>
        <v>80</v>
      </c>
    </row>
    <row r="996" spans="1:7" x14ac:dyDescent="0.3">
      <c r="A996" s="1" t="s">
        <v>256</v>
      </c>
      <c r="B996" s="1">
        <v>131</v>
      </c>
      <c r="C996" s="1">
        <v>10</v>
      </c>
      <c r="D996" s="1">
        <v>7</v>
      </c>
      <c r="E996">
        <f t="shared" si="45"/>
        <v>42</v>
      </c>
      <c r="F996">
        <f t="shared" si="46"/>
        <v>40</v>
      </c>
      <c r="G996">
        <f t="shared" si="47"/>
        <v>49</v>
      </c>
    </row>
    <row r="997" spans="1:7" x14ac:dyDescent="0.3">
      <c r="A997" s="1" t="s">
        <v>310</v>
      </c>
      <c r="B997" s="1">
        <v>119</v>
      </c>
      <c r="C997" s="1">
        <v>3</v>
      </c>
      <c r="D997" s="1">
        <v>1</v>
      </c>
      <c r="E997">
        <f t="shared" si="45"/>
        <v>6</v>
      </c>
      <c r="F997">
        <f t="shared" si="46"/>
        <v>12</v>
      </c>
      <c r="G997">
        <f t="shared" si="47"/>
        <v>101</v>
      </c>
    </row>
    <row r="998" spans="1:7" x14ac:dyDescent="0.3">
      <c r="A998" s="1" t="s">
        <v>321</v>
      </c>
      <c r="B998" s="1">
        <v>117</v>
      </c>
      <c r="C998" s="1">
        <v>10</v>
      </c>
      <c r="D998" s="1">
        <v>1</v>
      </c>
      <c r="E998">
        <f t="shared" si="45"/>
        <v>6</v>
      </c>
      <c r="F998">
        <f t="shared" si="46"/>
        <v>40</v>
      </c>
      <c r="G998">
        <f t="shared" si="47"/>
        <v>71</v>
      </c>
    </row>
    <row r="999" spans="1:7" x14ac:dyDescent="0.3">
      <c r="A999" s="1" t="s">
        <v>415</v>
      </c>
      <c r="B999" s="1">
        <v>101</v>
      </c>
      <c r="C999" s="1">
        <v>6</v>
      </c>
      <c r="D999" s="1">
        <v>2</v>
      </c>
      <c r="E999">
        <f t="shared" si="45"/>
        <v>12</v>
      </c>
      <c r="F999">
        <f t="shared" si="46"/>
        <v>24</v>
      </c>
      <c r="G999">
        <f t="shared" si="47"/>
        <v>65</v>
      </c>
    </row>
    <row r="1000" spans="1:7" x14ac:dyDescent="0.3">
      <c r="A1000" s="1" t="s">
        <v>422</v>
      </c>
      <c r="B1000" s="1">
        <v>100</v>
      </c>
      <c r="C1000" s="1">
        <v>6</v>
      </c>
      <c r="D1000" s="1">
        <v>1</v>
      </c>
      <c r="E1000">
        <f t="shared" si="45"/>
        <v>6</v>
      </c>
      <c r="F1000">
        <f t="shared" si="46"/>
        <v>24</v>
      </c>
      <c r="G1000">
        <f t="shared" si="47"/>
        <v>70</v>
      </c>
    </row>
    <row r="1001" spans="1:7" x14ac:dyDescent="0.3">
      <c r="A1001" s="1" t="s">
        <v>244</v>
      </c>
      <c r="B1001" s="1">
        <v>123</v>
      </c>
      <c r="C1001" s="1">
        <v>14</v>
      </c>
      <c r="D1001" s="1">
        <v>1</v>
      </c>
      <c r="E1001">
        <f t="shared" si="45"/>
        <v>6</v>
      </c>
      <c r="F1001">
        <f t="shared" si="46"/>
        <v>56</v>
      </c>
      <c r="G1001">
        <f t="shared" si="47"/>
        <v>61</v>
      </c>
    </row>
    <row r="1002" spans="1:7" x14ac:dyDescent="0.3">
      <c r="A1002" s="1" t="s">
        <v>406</v>
      </c>
      <c r="B1002" s="1">
        <v>102</v>
      </c>
      <c r="C1002" s="1">
        <v>5</v>
      </c>
      <c r="D1002" s="1">
        <v>4</v>
      </c>
      <c r="E1002">
        <f t="shared" si="45"/>
        <v>24</v>
      </c>
      <c r="F1002">
        <f t="shared" si="46"/>
        <v>20</v>
      </c>
      <c r="G1002">
        <f t="shared" si="47"/>
        <v>58</v>
      </c>
    </row>
    <row r="1003" spans="1:7" x14ac:dyDescent="0.3">
      <c r="A1003" s="1" t="s">
        <v>368</v>
      </c>
      <c r="B1003" s="1">
        <v>103</v>
      </c>
      <c r="C1003" s="1">
        <v>12</v>
      </c>
      <c r="D1003" s="1">
        <v>2</v>
      </c>
      <c r="E1003">
        <f t="shared" si="45"/>
        <v>12</v>
      </c>
      <c r="F1003">
        <f t="shared" si="46"/>
        <v>48</v>
      </c>
      <c r="G1003">
        <f t="shared" si="47"/>
        <v>43</v>
      </c>
    </row>
    <row r="1004" spans="1:7" x14ac:dyDescent="0.3">
      <c r="A1004" s="1" t="s">
        <v>132</v>
      </c>
      <c r="B1004" s="1">
        <v>104</v>
      </c>
      <c r="C1004" s="1">
        <v>9</v>
      </c>
      <c r="D1004" s="1">
        <v>4</v>
      </c>
      <c r="E1004">
        <f t="shared" si="45"/>
        <v>24</v>
      </c>
      <c r="F1004">
        <f t="shared" si="46"/>
        <v>36</v>
      </c>
      <c r="G1004">
        <f t="shared" si="47"/>
        <v>44</v>
      </c>
    </row>
    <row r="1005" spans="1:7" x14ac:dyDescent="0.3">
      <c r="A1005" s="1" t="s">
        <v>143</v>
      </c>
      <c r="B1005" s="1">
        <v>102</v>
      </c>
      <c r="C1005" s="1">
        <v>4</v>
      </c>
      <c r="D1005" s="1">
        <v>2</v>
      </c>
      <c r="E1005">
        <f t="shared" si="45"/>
        <v>12</v>
      </c>
      <c r="F1005">
        <f t="shared" si="46"/>
        <v>16</v>
      </c>
      <c r="G1005">
        <f t="shared" si="47"/>
        <v>74</v>
      </c>
    </row>
    <row r="1006" spans="1:7" x14ac:dyDescent="0.3">
      <c r="A1006" s="1" t="s">
        <v>215</v>
      </c>
      <c r="B1006" s="1">
        <v>194</v>
      </c>
      <c r="C1006" s="1">
        <v>16</v>
      </c>
      <c r="D1006" s="1">
        <v>7</v>
      </c>
      <c r="E1006">
        <f t="shared" si="45"/>
        <v>42</v>
      </c>
      <c r="F1006">
        <f t="shared" si="46"/>
        <v>64</v>
      </c>
      <c r="G1006">
        <f t="shared" si="47"/>
        <v>88</v>
      </c>
    </row>
    <row r="1007" spans="1:7" x14ac:dyDescent="0.3">
      <c r="A1007" s="1" t="s">
        <v>139</v>
      </c>
      <c r="B1007" s="1">
        <v>154</v>
      </c>
      <c r="C1007" s="1">
        <v>7</v>
      </c>
      <c r="D1007" s="1">
        <v>6</v>
      </c>
      <c r="E1007">
        <f t="shared" si="45"/>
        <v>36</v>
      </c>
      <c r="F1007">
        <f t="shared" si="46"/>
        <v>28</v>
      </c>
      <c r="G1007">
        <f t="shared" si="47"/>
        <v>90</v>
      </c>
    </row>
    <row r="1008" spans="1:7" x14ac:dyDescent="0.3">
      <c r="A1008" s="1" t="s">
        <v>357</v>
      </c>
      <c r="B1008" s="1">
        <v>111</v>
      </c>
      <c r="C1008" s="1">
        <v>8</v>
      </c>
      <c r="D1008" s="1">
        <v>6</v>
      </c>
      <c r="E1008">
        <f t="shared" si="45"/>
        <v>36</v>
      </c>
      <c r="F1008">
        <f t="shared" si="46"/>
        <v>32</v>
      </c>
      <c r="G1008">
        <f t="shared" si="47"/>
        <v>43</v>
      </c>
    </row>
    <row r="1009" spans="1:7" x14ac:dyDescent="0.3">
      <c r="A1009" s="1" t="s">
        <v>316</v>
      </c>
      <c r="B1009" s="1">
        <v>110</v>
      </c>
      <c r="C1009" s="1">
        <v>11</v>
      </c>
      <c r="D1009" s="1">
        <v>0</v>
      </c>
      <c r="E1009">
        <f t="shared" si="45"/>
        <v>0</v>
      </c>
      <c r="F1009">
        <f t="shared" si="46"/>
        <v>44</v>
      </c>
      <c r="G1009">
        <f t="shared" si="47"/>
        <v>66</v>
      </c>
    </row>
    <row r="1010" spans="1:7" x14ac:dyDescent="0.3">
      <c r="A1010" s="1" t="s">
        <v>393</v>
      </c>
      <c r="B1010" s="1">
        <v>104</v>
      </c>
      <c r="C1010" s="1">
        <v>10</v>
      </c>
      <c r="D1010" s="1">
        <v>0</v>
      </c>
      <c r="E1010">
        <f t="shared" si="45"/>
        <v>0</v>
      </c>
      <c r="F1010">
        <f t="shared" si="46"/>
        <v>40</v>
      </c>
      <c r="G1010">
        <f t="shared" si="47"/>
        <v>64</v>
      </c>
    </row>
    <row r="1011" spans="1:7" x14ac:dyDescent="0.3">
      <c r="A1011" s="1" t="s">
        <v>174</v>
      </c>
      <c r="B1011" s="1">
        <v>105</v>
      </c>
      <c r="C1011" s="1">
        <v>9</v>
      </c>
      <c r="D1011" s="1">
        <v>1</v>
      </c>
      <c r="E1011">
        <f t="shared" si="45"/>
        <v>6</v>
      </c>
      <c r="F1011">
        <f t="shared" si="46"/>
        <v>36</v>
      </c>
      <c r="G1011">
        <f t="shared" si="47"/>
        <v>63</v>
      </c>
    </row>
    <row r="1012" spans="1:7" x14ac:dyDescent="0.3">
      <c r="A1012" s="1" t="s">
        <v>60</v>
      </c>
      <c r="B1012" s="1">
        <v>138</v>
      </c>
      <c r="C1012" s="1">
        <v>10</v>
      </c>
      <c r="D1012" s="1">
        <v>1</v>
      </c>
      <c r="E1012">
        <f t="shared" si="45"/>
        <v>6</v>
      </c>
      <c r="F1012">
        <f t="shared" si="46"/>
        <v>40</v>
      </c>
      <c r="G1012">
        <f t="shared" si="47"/>
        <v>92</v>
      </c>
    </row>
    <row r="1013" spans="1:7" x14ac:dyDescent="0.3">
      <c r="A1013" s="1" t="s">
        <v>225</v>
      </c>
      <c r="B1013" s="1">
        <v>126</v>
      </c>
      <c r="C1013" s="1">
        <v>14</v>
      </c>
      <c r="D1013" s="1">
        <v>3</v>
      </c>
      <c r="E1013">
        <f t="shared" si="45"/>
        <v>18</v>
      </c>
      <c r="F1013">
        <f t="shared" si="46"/>
        <v>56</v>
      </c>
      <c r="G1013">
        <f t="shared" si="47"/>
        <v>52</v>
      </c>
    </row>
    <row r="1014" spans="1:7" x14ac:dyDescent="0.3">
      <c r="A1014" s="1" t="s">
        <v>358</v>
      </c>
      <c r="B1014" s="1">
        <v>111</v>
      </c>
      <c r="C1014" s="1">
        <v>14</v>
      </c>
      <c r="D1014" s="1">
        <v>1</v>
      </c>
      <c r="E1014">
        <f t="shared" si="45"/>
        <v>6</v>
      </c>
      <c r="F1014">
        <f t="shared" si="46"/>
        <v>56</v>
      </c>
      <c r="G1014">
        <f t="shared" si="47"/>
        <v>49</v>
      </c>
    </row>
    <row r="1015" spans="1:7" x14ac:dyDescent="0.3">
      <c r="A1015" s="1" t="s">
        <v>89</v>
      </c>
      <c r="B1015" s="1">
        <v>106</v>
      </c>
      <c r="C1015" s="1">
        <v>16</v>
      </c>
      <c r="D1015" s="1">
        <v>1</v>
      </c>
      <c r="E1015">
        <f t="shared" si="45"/>
        <v>6</v>
      </c>
      <c r="F1015">
        <f t="shared" si="46"/>
        <v>64</v>
      </c>
      <c r="G1015">
        <f t="shared" si="47"/>
        <v>36</v>
      </c>
    </row>
    <row r="1016" spans="1:7" x14ac:dyDescent="0.3">
      <c r="A1016" s="1" t="s">
        <v>94</v>
      </c>
      <c r="B1016" s="1">
        <v>128</v>
      </c>
      <c r="C1016" s="1">
        <v>16</v>
      </c>
      <c r="D1016" s="1">
        <v>0</v>
      </c>
      <c r="E1016">
        <f t="shared" si="45"/>
        <v>0</v>
      </c>
      <c r="F1016">
        <f t="shared" si="46"/>
        <v>64</v>
      </c>
      <c r="G1016">
        <f t="shared" si="47"/>
        <v>64</v>
      </c>
    </row>
    <row r="1017" spans="1:7" x14ac:dyDescent="0.3">
      <c r="A1017" s="1" t="s">
        <v>251</v>
      </c>
      <c r="B1017" s="1">
        <v>141</v>
      </c>
      <c r="C1017" s="1">
        <v>16</v>
      </c>
      <c r="D1017" s="1">
        <v>0</v>
      </c>
      <c r="E1017">
        <f t="shared" si="45"/>
        <v>0</v>
      </c>
      <c r="F1017">
        <f t="shared" si="46"/>
        <v>64</v>
      </c>
      <c r="G1017">
        <f t="shared" si="47"/>
        <v>77</v>
      </c>
    </row>
    <row r="1018" spans="1:7" x14ac:dyDescent="0.3">
      <c r="A1018" s="1" t="s">
        <v>113</v>
      </c>
      <c r="B1018" s="1">
        <v>136</v>
      </c>
      <c r="C1018" s="1">
        <v>10</v>
      </c>
      <c r="D1018" s="1">
        <v>7</v>
      </c>
      <c r="E1018">
        <f t="shared" si="45"/>
        <v>42</v>
      </c>
      <c r="F1018">
        <f t="shared" si="46"/>
        <v>40</v>
      </c>
      <c r="G1018">
        <f t="shared" si="47"/>
        <v>54</v>
      </c>
    </row>
    <row r="1019" spans="1:7" x14ac:dyDescent="0.3">
      <c r="A1019" s="1" t="s">
        <v>225</v>
      </c>
      <c r="B1019" s="1">
        <v>111</v>
      </c>
      <c r="C1019" s="1">
        <v>12</v>
      </c>
      <c r="D1019" s="1">
        <v>1</v>
      </c>
      <c r="E1019">
        <f t="shared" si="45"/>
        <v>6</v>
      </c>
      <c r="F1019">
        <f t="shared" si="46"/>
        <v>48</v>
      </c>
      <c r="G1019">
        <f t="shared" si="47"/>
        <v>57</v>
      </c>
    </row>
    <row r="1020" spans="1:7" x14ac:dyDescent="0.3">
      <c r="A1020" s="1" t="s">
        <v>113</v>
      </c>
      <c r="B1020" s="1">
        <v>105</v>
      </c>
      <c r="C1020" s="1">
        <v>10</v>
      </c>
      <c r="D1020" s="1">
        <v>4</v>
      </c>
      <c r="E1020">
        <f t="shared" si="45"/>
        <v>24</v>
      </c>
      <c r="F1020">
        <f t="shared" si="46"/>
        <v>40</v>
      </c>
      <c r="G1020">
        <f t="shared" si="47"/>
        <v>41</v>
      </c>
    </row>
    <row r="1021" spans="1:7" x14ac:dyDescent="0.3">
      <c r="A1021" s="1" t="s">
        <v>143</v>
      </c>
      <c r="B1021" s="1">
        <v>156</v>
      </c>
      <c r="C1021" s="1">
        <v>11</v>
      </c>
      <c r="D1021" s="1">
        <v>6</v>
      </c>
      <c r="E1021">
        <f t="shared" si="45"/>
        <v>36</v>
      </c>
      <c r="F1021">
        <f t="shared" si="46"/>
        <v>44</v>
      </c>
      <c r="G1021">
        <f t="shared" si="47"/>
        <v>76</v>
      </c>
    </row>
    <row r="1022" spans="1:7" x14ac:dyDescent="0.3">
      <c r="A1022" s="1" t="s">
        <v>143</v>
      </c>
      <c r="B1022" s="1">
        <v>178</v>
      </c>
      <c r="C1022" s="1">
        <v>17</v>
      </c>
      <c r="D1022" s="1">
        <v>4</v>
      </c>
      <c r="E1022">
        <f t="shared" si="45"/>
        <v>24</v>
      </c>
      <c r="F1022">
        <f t="shared" si="46"/>
        <v>68</v>
      </c>
      <c r="G1022">
        <f t="shared" si="47"/>
        <v>86</v>
      </c>
    </row>
    <row r="1023" spans="1:7" x14ac:dyDescent="0.3">
      <c r="A1023" s="1" t="s">
        <v>217</v>
      </c>
      <c r="B1023" s="1">
        <v>124</v>
      </c>
      <c r="C1023" s="1">
        <v>9</v>
      </c>
      <c r="D1023" s="1">
        <v>3</v>
      </c>
      <c r="E1023">
        <f t="shared" si="45"/>
        <v>18</v>
      </c>
      <c r="F1023">
        <f t="shared" si="46"/>
        <v>36</v>
      </c>
      <c r="G1023">
        <f t="shared" si="47"/>
        <v>70</v>
      </c>
    </row>
    <row r="1024" spans="1:7" x14ac:dyDescent="0.3">
      <c r="A1024" s="1" t="s">
        <v>132</v>
      </c>
      <c r="B1024" s="1">
        <v>105</v>
      </c>
      <c r="C1024" s="1">
        <v>15</v>
      </c>
      <c r="D1024" s="1">
        <v>3</v>
      </c>
      <c r="E1024">
        <f t="shared" si="45"/>
        <v>18</v>
      </c>
      <c r="F1024">
        <f t="shared" si="46"/>
        <v>60</v>
      </c>
      <c r="G1024">
        <f t="shared" si="47"/>
        <v>27</v>
      </c>
    </row>
    <row r="1025" spans="1:7" x14ac:dyDescent="0.3">
      <c r="A1025" s="1" t="s">
        <v>60</v>
      </c>
      <c r="B1025" s="1">
        <v>175</v>
      </c>
      <c r="C1025" s="1">
        <v>19</v>
      </c>
      <c r="D1025" s="1">
        <v>4</v>
      </c>
      <c r="E1025">
        <f t="shared" si="45"/>
        <v>24</v>
      </c>
      <c r="F1025">
        <f t="shared" si="46"/>
        <v>76</v>
      </c>
      <c r="G1025">
        <f t="shared" si="47"/>
        <v>75</v>
      </c>
    </row>
    <row r="1026" spans="1:7" x14ac:dyDescent="0.3">
      <c r="A1026" s="1" t="s">
        <v>117</v>
      </c>
      <c r="B1026" s="1">
        <v>118</v>
      </c>
      <c r="C1026" s="1">
        <v>7</v>
      </c>
      <c r="D1026" s="1">
        <v>4</v>
      </c>
      <c r="E1026">
        <f t="shared" si="45"/>
        <v>24</v>
      </c>
      <c r="F1026">
        <f t="shared" si="46"/>
        <v>28</v>
      </c>
      <c r="G1026">
        <f t="shared" si="47"/>
        <v>66</v>
      </c>
    </row>
    <row r="1027" spans="1:7" x14ac:dyDescent="0.3">
      <c r="A1027" s="1" t="s">
        <v>353</v>
      </c>
      <c r="B1027" s="1">
        <v>112</v>
      </c>
      <c r="C1027" s="1">
        <v>8</v>
      </c>
      <c r="D1027" s="1">
        <v>2</v>
      </c>
      <c r="E1027">
        <f t="shared" ref="E1027:E1090" si="48">D1027*6</f>
        <v>12</v>
      </c>
      <c r="F1027">
        <f t="shared" ref="F1027:F1090" si="49">C1027*4</f>
        <v>32</v>
      </c>
      <c r="G1027">
        <f t="shared" ref="G1027:G1090" si="50">B1027-E1027-F1027</f>
        <v>68</v>
      </c>
    </row>
    <row r="1028" spans="1:7" x14ac:dyDescent="0.3">
      <c r="A1028" s="1" t="s">
        <v>114</v>
      </c>
      <c r="B1028" s="1">
        <v>131</v>
      </c>
      <c r="C1028" s="1">
        <v>14</v>
      </c>
      <c r="D1028" s="1">
        <v>3</v>
      </c>
      <c r="E1028">
        <f t="shared" si="48"/>
        <v>18</v>
      </c>
      <c r="F1028">
        <f t="shared" si="49"/>
        <v>56</v>
      </c>
      <c r="G1028">
        <f t="shared" si="50"/>
        <v>57</v>
      </c>
    </row>
    <row r="1029" spans="1:7" x14ac:dyDescent="0.3">
      <c r="A1029" s="1" t="s">
        <v>377</v>
      </c>
      <c r="B1029" s="1">
        <v>103</v>
      </c>
      <c r="C1029" s="1">
        <v>6</v>
      </c>
      <c r="D1029" s="1">
        <v>3</v>
      </c>
      <c r="E1029">
        <f t="shared" si="48"/>
        <v>18</v>
      </c>
      <c r="F1029">
        <f t="shared" si="49"/>
        <v>24</v>
      </c>
      <c r="G1029">
        <f t="shared" si="50"/>
        <v>61</v>
      </c>
    </row>
    <row r="1030" spans="1:7" x14ac:dyDescent="0.3">
      <c r="A1030" s="1" t="s">
        <v>166</v>
      </c>
      <c r="B1030" s="1">
        <v>111</v>
      </c>
      <c r="C1030" s="1">
        <v>9</v>
      </c>
      <c r="D1030" s="1">
        <v>2</v>
      </c>
      <c r="E1030">
        <f t="shared" si="48"/>
        <v>12</v>
      </c>
      <c r="F1030">
        <f t="shared" si="49"/>
        <v>36</v>
      </c>
      <c r="G1030">
        <f t="shared" si="50"/>
        <v>63</v>
      </c>
    </row>
    <row r="1031" spans="1:7" x14ac:dyDescent="0.3">
      <c r="A1031" s="1" t="s">
        <v>98</v>
      </c>
      <c r="B1031" s="1">
        <v>105</v>
      </c>
      <c r="C1031" s="1">
        <v>7</v>
      </c>
      <c r="D1031" s="1">
        <v>2</v>
      </c>
      <c r="E1031">
        <f t="shared" si="48"/>
        <v>12</v>
      </c>
      <c r="F1031">
        <f t="shared" si="49"/>
        <v>28</v>
      </c>
      <c r="G1031">
        <f t="shared" si="50"/>
        <v>65</v>
      </c>
    </row>
    <row r="1032" spans="1:7" x14ac:dyDescent="0.3">
      <c r="A1032" s="1" t="s">
        <v>238</v>
      </c>
      <c r="B1032" s="1">
        <v>121</v>
      </c>
      <c r="C1032" s="1">
        <v>14</v>
      </c>
      <c r="D1032" s="1">
        <v>0</v>
      </c>
      <c r="E1032">
        <f t="shared" si="48"/>
        <v>0</v>
      </c>
      <c r="F1032">
        <f t="shared" si="49"/>
        <v>56</v>
      </c>
      <c r="G1032">
        <f t="shared" si="50"/>
        <v>65</v>
      </c>
    </row>
    <row r="1033" spans="1:7" x14ac:dyDescent="0.3">
      <c r="A1033" s="1" t="s">
        <v>89</v>
      </c>
      <c r="B1033" s="1">
        <v>160</v>
      </c>
      <c r="C1033" s="1">
        <v>20</v>
      </c>
      <c r="D1033" s="1">
        <v>3</v>
      </c>
      <c r="E1033">
        <f t="shared" si="48"/>
        <v>18</v>
      </c>
      <c r="F1033">
        <f t="shared" si="49"/>
        <v>80</v>
      </c>
      <c r="G1033">
        <f t="shared" si="50"/>
        <v>62</v>
      </c>
    </row>
    <row r="1034" spans="1:7" x14ac:dyDescent="0.3">
      <c r="A1034" s="1" t="s">
        <v>213</v>
      </c>
      <c r="B1034" s="1">
        <v>146</v>
      </c>
      <c r="C1034" s="1">
        <v>17</v>
      </c>
      <c r="D1034" s="1">
        <v>6</v>
      </c>
      <c r="E1034">
        <f t="shared" si="48"/>
        <v>36</v>
      </c>
      <c r="F1034">
        <f t="shared" si="49"/>
        <v>68</v>
      </c>
      <c r="G1034">
        <f t="shared" si="50"/>
        <v>42</v>
      </c>
    </row>
    <row r="1035" spans="1:7" x14ac:dyDescent="0.3">
      <c r="A1035" s="1" t="s">
        <v>89</v>
      </c>
      <c r="B1035" s="1">
        <v>123</v>
      </c>
      <c r="C1035" s="1">
        <v>12</v>
      </c>
      <c r="D1035" s="1">
        <v>2</v>
      </c>
      <c r="E1035">
        <f t="shared" si="48"/>
        <v>12</v>
      </c>
      <c r="F1035">
        <f t="shared" si="49"/>
        <v>48</v>
      </c>
      <c r="G1035">
        <f t="shared" si="50"/>
        <v>63</v>
      </c>
    </row>
    <row r="1036" spans="1:7" x14ac:dyDescent="0.3">
      <c r="A1036" s="1" t="s">
        <v>217</v>
      </c>
      <c r="B1036" s="1">
        <v>107</v>
      </c>
      <c r="C1036" s="1">
        <v>8</v>
      </c>
      <c r="D1036" s="1">
        <v>2</v>
      </c>
      <c r="E1036">
        <f t="shared" si="48"/>
        <v>12</v>
      </c>
      <c r="F1036">
        <f t="shared" si="49"/>
        <v>32</v>
      </c>
      <c r="G1036">
        <f t="shared" si="50"/>
        <v>63</v>
      </c>
    </row>
    <row r="1037" spans="1:7" x14ac:dyDescent="0.3">
      <c r="A1037" s="1" t="s">
        <v>108</v>
      </c>
      <c r="B1037" s="1">
        <v>150</v>
      </c>
      <c r="C1037" s="1">
        <v>14</v>
      </c>
      <c r="D1037" s="1">
        <v>0</v>
      </c>
      <c r="E1037">
        <f t="shared" si="48"/>
        <v>0</v>
      </c>
      <c r="F1037">
        <f t="shared" si="49"/>
        <v>56</v>
      </c>
      <c r="G1037">
        <f t="shared" si="50"/>
        <v>94</v>
      </c>
    </row>
    <row r="1038" spans="1:7" x14ac:dyDescent="0.3">
      <c r="A1038" s="1" t="s">
        <v>268</v>
      </c>
      <c r="B1038" s="1">
        <v>118</v>
      </c>
      <c r="C1038" s="1">
        <v>14</v>
      </c>
      <c r="D1038" s="1">
        <v>2</v>
      </c>
      <c r="E1038">
        <f t="shared" si="48"/>
        <v>12</v>
      </c>
      <c r="F1038">
        <f t="shared" si="49"/>
        <v>56</v>
      </c>
      <c r="G1038">
        <f t="shared" si="50"/>
        <v>50</v>
      </c>
    </row>
    <row r="1039" spans="1:7" x14ac:dyDescent="0.3">
      <c r="A1039" s="1" t="s">
        <v>148</v>
      </c>
      <c r="B1039" s="1">
        <v>107</v>
      </c>
      <c r="C1039" s="1">
        <v>11</v>
      </c>
      <c r="D1039" s="1">
        <v>1</v>
      </c>
      <c r="E1039">
        <f t="shared" si="48"/>
        <v>6</v>
      </c>
      <c r="F1039">
        <f t="shared" si="49"/>
        <v>44</v>
      </c>
      <c r="G1039">
        <f t="shared" si="50"/>
        <v>57</v>
      </c>
    </row>
    <row r="1040" spans="1:7" x14ac:dyDescent="0.3">
      <c r="A1040" s="1" t="s">
        <v>89</v>
      </c>
      <c r="B1040" s="1">
        <v>104</v>
      </c>
      <c r="C1040" s="1">
        <v>12</v>
      </c>
      <c r="D1040" s="1">
        <v>0</v>
      </c>
      <c r="E1040">
        <f t="shared" si="48"/>
        <v>0</v>
      </c>
      <c r="F1040">
        <f t="shared" si="49"/>
        <v>48</v>
      </c>
      <c r="G1040">
        <f t="shared" si="50"/>
        <v>56</v>
      </c>
    </row>
    <row r="1041" spans="1:7" x14ac:dyDescent="0.3">
      <c r="A1041" s="1" t="s">
        <v>393</v>
      </c>
      <c r="B1041" s="1">
        <v>105</v>
      </c>
      <c r="C1041" s="1">
        <v>11</v>
      </c>
      <c r="D1041" s="1">
        <v>0</v>
      </c>
      <c r="E1041">
        <f t="shared" si="48"/>
        <v>0</v>
      </c>
      <c r="F1041">
        <f t="shared" si="49"/>
        <v>44</v>
      </c>
      <c r="G1041">
        <f t="shared" si="50"/>
        <v>61</v>
      </c>
    </row>
    <row r="1042" spans="1:7" x14ac:dyDescent="0.3">
      <c r="A1042" s="1" t="s">
        <v>217</v>
      </c>
      <c r="B1042" s="1">
        <v>101</v>
      </c>
      <c r="C1042" s="1">
        <v>9</v>
      </c>
      <c r="D1042" s="1">
        <v>0</v>
      </c>
      <c r="E1042">
        <f t="shared" si="48"/>
        <v>0</v>
      </c>
      <c r="F1042">
        <f t="shared" si="49"/>
        <v>36</v>
      </c>
      <c r="G1042">
        <f t="shared" si="50"/>
        <v>65</v>
      </c>
    </row>
    <row r="1043" spans="1:7" x14ac:dyDescent="0.3">
      <c r="A1043" s="1" t="s">
        <v>268</v>
      </c>
      <c r="B1043" s="1">
        <v>118</v>
      </c>
      <c r="C1043" s="1">
        <v>18</v>
      </c>
      <c r="D1043" s="1">
        <v>0</v>
      </c>
      <c r="E1043">
        <f t="shared" si="48"/>
        <v>0</v>
      </c>
      <c r="F1043">
        <f t="shared" si="49"/>
        <v>72</v>
      </c>
      <c r="G1043">
        <f t="shared" si="50"/>
        <v>46</v>
      </c>
    </row>
    <row r="1044" spans="1:7" x14ac:dyDescent="0.3">
      <c r="A1044" s="1" t="s">
        <v>244</v>
      </c>
      <c r="B1044" s="1">
        <v>108</v>
      </c>
      <c r="C1044" s="1">
        <v>13</v>
      </c>
      <c r="D1044" s="1">
        <v>0</v>
      </c>
      <c r="E1044">
        <f t="shared" si="48"/>
        <v>0</v>
      </c>
      <c r="F1044">
        <f t="shared" si="49"/>
        <v>52</v>
      </c>
      <c r="G1044">
        <f t="shared" si="50"/>
        <v>56</v>
      </c>
    </row>
    <row r="1045" spans="1:7" x14ac:dyDescent="0.3">
      <c r="A1045" s="1" t="s">
        <v>148</v>
      </c>
      <c r="B1045" s="1">
        <v>102</v>
      </c>
      <c r="C1045" s="1">
        <v>11</v>
      </c>
      <c r="D1045" s="1">
        <v>0</v>
      </c>
      <c r="E1045">
        <f t="shared" si="48"/>
        <v>0</v>
      </c>
      <c r="F1045">
        <f t="shared" si="49"/>
        <v>44</v>
      </c>
      <c r="G1045">
        <f t="shared" si="50"/>
        <v>58</v>
      </c>
    </row>
    <row r="1046" spans="1:7" x14ac:dyDescent="0.3">
      <c r="A1046" s="1" t="s">
        <v>135</v>
      </c>
      <c r="B1046" s="1">
        <v>106</v>
      </c>
      <c r="C1046" s="1">
        <v>10</v>
      </c>
      <c r="D1046" s="1">
        <v>1</v>
      </c>
      <c r="E1046">
        <f t="shared" si="48"/>
        <v>6</v>
      </c>
      <c r="F1046">
        <f t="shared" si="49"/>
        <v>40</v>
      </c>
      <c r="G1046">
        <f t="shared" si="50"/>
        <v>60</v>
      </c>
    </row>
    <row r="1047" spans="1:7" x14ac:dyDescent="0.3">
      <c r="A1047" s="1" t="s">
        <v>174</v>
      </c>
      <c r="B1047" s="1">
        <v>105</v>
      </c>
      <c r="C1047" s="1">
        <v>8</v>
      </c>
      <c r="D1047" s="1">
        <v>4</v>
      </c>
      <c r="E1047">
        <f t="shared" si="48"/>
        <v>24</v>
      </c>
      <c r="F1047">
        <f t="shared" si="49"/>
        <v>32</v>
      </c>
      <c r="G1047">
        <f t="shared" si="50"/>
        <v>49</v>
      </c>
    </row>
    <row r="1048" spans="1:7" x14ac:dyDescent="0.3">
      <c r="A1048" s="1" t="s">
        <v>416</v>
      </c>
      <c r="B1048" s="1">
        <v>101</v>
      </c>
      <c r="C1048" s="1">
        <v>11</v>
      </c>
      <c r="D1048" s="1">
        <v>0</v>
      </c>
      <c r="E1048">
        <f t="shared" si="48"/>
        <v>0</v>
      </c>
      <c r="F1048">
        <f t="shared" si="49"/>
        <v>44</v>
      </c>
      <c r="G1048">
        <f t="shared" si="50"/>
        <v>57</v>
      </c>
    </row>
    <row r="1049" spans="1:7" x14ac:dyDescent="0.3">
      <c r="A1049" s="1" t="s">
        <v>225</v>
      </c>
      <c r="B1049" s="1">
        <v>106</v>
      </c>
      <c r="C1049" s="1">
        <v>6</v>
      </c>
      <c r="D1049" s="1">
        <v>2</v>
      </c>
      <c r="E1049">
        <f t="shared" si="48"/>
        <v>12</v>
      </c>
      <c r="F1049">
        <f t="shared" si="49"/>
        <v>24</v>
      </c>
      <c r="G1049">
        <f t="shared" si="50"/>
        <v>70</v>
      </c>
    </row>
    <row r="1050" spans="1:7" x14ac:dyDescent="0.3">
      <c r="A1050" s="1" t="s">
        <v>316</v>
      </c>
      <c r="B1050" s="1">
        <v>118</v>
      </c>
      <c r="C1050" s="1">
        <v>11</v>
      </c>
      <c r="D1050" s="1">
        <v>2</v>
      </c>
      <c r="E1050">
        <f t="shared" si="48"/>
        <v>12</v>
      </c>
      <c r="F1050">
        <f t="shared" si="49"/>
        <v>44</v>
      </c>
      <c r="G1050">
        <f t="shared" si="50"/>
        <v>62</v>
      </c>
    </row>
    <row r="1051" spans="1:7" x14ac:dyDescent="0.3">
      <c r="A1051" s="1" t="s">
        <v>342</v>
      </c>
      <c r="B1051" s="1">
        <v>114</v>
      </c>
      <c r="C1051" s="1">
        <v>10</v>
      </c>
      <c r="D1051" s="1">
        <v>2</v>
      </c>
      <c r="E1051">
        <f t="shared" si="48"/>
        <v>12</v>
      </c>
      <c r="F1051">
        <f t="shared" si="49"/>
        <v>40</v>
      </c>
      <c r="G1051">
        <f t="shared" si="50"/>
        <v>62</v>
      </c>
    </row>
    <row r="1052" spans="1:7" x14ac:dyDescent="0.3">
      <c r="A1052" s="1" t="s">
        <v>311</v>
      </c>
      <c r="B1052" s="1">
        <v>109</v>
      </c>
      <c r="C1052" s="1">
        <v>10</v>
      </c>
      <c r="D1052" s="1">
        <v>4</v>
      </c>
      <c r="E1052">
        <f t="shared" si="48"/>
        <v>24</v>
      </c>
      <c r="F1052">
        <f t="shared" si="49"/>
        <v>40</v>
      </c>
      <c r="G1052">
        <f t="shared" si="50"/>
        <v>45</v>
      </c>
    </row>
    <row r="1053" spans="1:7" x14ac:dyDescent="0.3">
      <c r="A1053" s="1" t="s">
        <v>60</v>
      </c>
      <c r="B1053" s="1">
        <v>200</v>
      </c>
      <c r="C1053" s="1">
        <v>25</v>
      </c>
      <c r="D1053" s="1">
        <v>3</v>
      </c>
      <c r="E1053">
        <f t="shared" si="48"/>
        <v>18</v>
      </c>
      <c r="F1053">
        <f t="shared" si="49"/>
        <v>100</v>
      </c>
      <c r="G1053">
        <f t="shared" si="50"/>
        <v>82</v>
      </c>
    </row>
    <row r="1054" spans="1:7" x14ac:dyDescent="0.3">
      <c r="A1054" s="1" t="s">
        <v>238</v>
      </c>
      <c r="B1054" s="1">
        <v>114</v>
      </c>
      <c r="C1054" s="1">
        <v>13</v>
      </c>
      <c r="D1054" s="1">
        <v>2</v>
      </c>
      <c r="E1054">
        <f t="shared" si="48"/>
        <v>12</v>
      </c>
      <c r="F1054">
        <f t="shared" si="49"/>
        <v>52</v>
      </c>
      <c r="G1054">
        <f t="shared" si="50"/>
        <v>50</v>
      </c>
    </row>
    <row r="1055" spans="1:7" x14ac:dyDescent="0.3">
      <c r="A1055" s="1" t="s">
        <v>257</v>
      </c>
      <c r="B1055" s="1">
        <v>104</v>
      </c>
      <c r="C1055" s="1">
        <v>5</v>
      </c>
      <c r="D1055" s="1">
        <v>3</v>
      </c>
      <c r="E1055">
        <f t="shared" si="48"/>
        <v>18</v>
      </c>
      <c r="F1055">
        <f t="shared" si="49"/>
        <v>20</v>
      </c>
      <c r="G1055">
        <f t="shared" si="50"/>
        <v>66</v>
      </c>
    </row>
    <row r="1056" spans="1:7" x14ac:dyDescent="0.3">
      <c r="A1056" s="1" t="s">
        <v>238</v>
      </c>
      <c r="B1056" s="1">
        <v>102</v>
      </c>
      <c r="C1056" s="1">
        <v>11</v>
      </c>
      <c r="D1056" s="1">
        <v>3</v>
      </c>
      <c r="E1056">
        <f t="shared" si="48"/>
        <v>18</v>
      </c>
      <c r="F1056">
        <f t="shared" si="49"/>
        <v>44</v>
      </c>
      <c r="G1056">
        <f t="shared" si="50"/>
        <v>40</v>
      </c>
    </row>
    <row r="1057" spans="1:7" x14ac:dyDescent="0.3">
      <c r="A1057" s="1" t="s">
        <v>139</v>
      </c>
      <c r="B1057" s="1">
        <v>125</v>
      </c>
      <c r="C1057" s="1">
        <v>13</v>
      </c>
      <c r="D1057" s="1">
        <v>3</v>
      </c>
      <c r="E1057">
        <f t="shared" si="48"/>
        <v>18</v>
      </c>
      <c r="F1057">
        <f t="shared" si="49"/>
        <v>52</v>
      </c>
      <c r="G1057">
        <f t="shared" si="50"/>
        <v>55</v>
      </c>
    </row>
    <row r="1058" spans="1:7" x14ac:dyDescent="0.3">
      <c r="A1058" s="1" t="s">
        <v>362</v>
      </c>
      <c r="B1058" s="1">
        <v>110</v>
      </c>
      <c r="C1058" s="1">
        <v>8</v>
      </c>
      <c r="D1058" s="1">
        <v>2</v>
      </c>
      <c r="E1058">
        <f t="shared" si="48"/>
        <v>12</v>
      </c>
      <c r="F1058">
        <f t="shared" si="49"/>
        <v>32</v>
      </c>
      <c r="G1058">
        <f t="shared" si="50"/>
        <v>66</v>
      </c>
    </row>
    <row r="1059" spans="1:7" x14ac:dyDescent="0.3">
      <c r="A1059" s="1" t="s">
        <v>382</v>
      </c>
      <c r="B1059" s="1">
        <v>107</v>
      </c>
      <c r="C1059" s="1">
        <v>9</v>
      </c>
      <c r="D1059" s="1">
        <v>3</v>
      </c>
      <c r="E1059">
        <f t="shared" si="48"/>
        <v>18</v>
      </c>
      <c r="F1059">
        <f t="shared" si="49"/>
        <v>36</v>
      </c>
      <c r="G1059">
        <f t="shared" si="50"/>
        <v>53</v>
      </c>
    </row>
    <row r="1060" spans="1:7" x14ac:dyDescent="0.3">
      <c r="A1060" s="1" t="s">
        <v>156</v>
      </c>
      <c r="B1060" s="1">
        <v>110</v>
      </c>
      <c r="C1060" s="1">
        <v>7</v>
      </c>
      <c r="D1060" s="1">
        <v>5</v>
      </c>
      <c r="E1060">
        <f t="shared" si="48"/>
        <v>30</v>
      </c>
      <c r="F1060">
        <f t="shared" si="49"/>
        <v>28</v>
      </c>
      <c r="G1060">
        <f t="shared" si="50"/>
        <v>52</v>
      </c>
    </row>
    <row r="1061" spans="1:7" x14ac:dyDescent="0.3">
      <c r="A1061" s="1" t="s">
        <v>64</v>
      </c>
      <c r="B1061" s="1">
        <v>101</v>
      </c>
      <c r="C1061" s="1">
        <v>6</v>
      </c>
      <c r="D1061" s="1">
        <v>1</v>
      </c>
      <c r="E1061">
        <f t="shared" si="48"/>
        <v>6</v>
      </c>
      <c r="F1061">
        <f t="shared" si="49"/>
        <v>24</v>
      </c>
      <c r="G1061">
        <f t="shared" si="50"/>
        <v>71</v>
      </c>
    </row>
    <row r="1062" spans="1:7" x14ac:dyDescent="0.3">
      <c r="A1062" s="1" t="s">
        <v>90</v>
      </c>
      <c r="B1062" s="1">
        <v>100</v>
      </c>
      <c r="C1062" s="1">
        <v>11</v>
      </c>
      <c r="D1062" s="1">
        <v>0</v>
      </c>
      <c r="E1062">
        <f t="shared" si="48"/>
        <v>0</v>
      </c>
      <c r="F1062">
        <f t="shared" si="49"/>
        <v>44</v>
      </c>
      <c r="G1062">
        <f t="shared" si="50"/>
        <v>56</v>
      </c>
    </row>
    <row r="1063" spans="1:7" x14ac:dyDescent="0.3">
      <c r="A1063" s="1" t="s">
        <v>238</v>
      </c>
      <c r="B1063" s="1">
        <v>102</v>
      </c>
      <c r="C1063" s="1">
        <v>5</v>
      </c>
      <c r="D1063" s="1">
        <v>2</v>
      </c>
      <c r="E1063">
        <f t="shared" si="48"/>
        <v>12</v>
      </c>
      <c r="F1063">
        <f t="shared" si="49"/>
        <v>20</v>
      </c>
      <c r="G1063">
        <f t="shared" si="50"/>
        <v>70</v>
      </c>
    </row>
    <row r="1064" spans="1:7" x14ac:dyDescent="0.3">
      <c r="A1064" s="1" t="s">
        <v>155</v>
      </c>
      <c r="B1064" s="1">
        <v>102</v>
      </c>
      <c r="C1064" s="1">
        <v>8</v>
      </c>
      <c r="D1064" s="1">
        <v>0</v>
      </c>
      <c r="E1064">
        <f t="shared" si="48"/>
        <v>0</v>
      </c>
      <c r="F1064">
        <f t="shared" si="49"/>
        <v>32</v>
      </c>
      <c r="G1064">
        <f t="shared" si="50"/>
        <v>70</v>
      </c>
    </row>
    <row r="1065" spans="1:7" x14ac:dyDescent="0.3">
      <c r="A1065" s="1" t="s">
        <v>191</v>
      </c>
      <c r="B1065" s="1">
        <v>114</v>
      </c>
      <c r="C1065" s="1">
        <v>6</v>
      </c>
      <c r="D1065" s="1">
        <v>4</v>
      </c>
      <c r="E1065">
        <f t="shared" si="48"/>
        <v>24</v>
      </c>
      <c r="F1065">
        <f t="shared" si="49"/>
        <v>24</v>
      </c>
      <c r="G1065">
        <f t="shared" si="50"/>
        <v>66</v>
      </c>
    </row>
    <row r="1066" spans="1:7" x14ac:dyDescent="0.3">
      <c r="A1066" s="1" t="s">
        <v>155</v>
      </c>
      <c r="B1066" s="1">
        <v>129</v>
      </c>
      <c r="C1066" s="1">
        <v>9</v>
      </c>
      <c r="D1066" s="1">
        <v>2</v>
      </c>
      <c r="E1066">
        <f t="shared" si="48"/>
        <v>12</v>
      </c>
      <c r="F1066">
        <f t="shared" si="49"/>
        <v>36</v>
      </c>
      <c r="G1066">
        <f t="shared" si="50"/>
        <v>81</v>
      </c>
    </row>
    <row r="1067" spans="1:7" x14ac:dyDescent="0.3">
      <c r="A1067" s="1" t="s">
        <v>191</v>
      </c>
      <c r="B1067" s="1">
        <v>101</v>
      </c>
      <c r="C1067" s="1">
        <v>6</v>
      </c>
      <c r="D1067" s="1">
        <v>2</v>
      </c>
      <c r="E1067">
        <f t="shared" si="48"/>
        <v>12</v>
      </c>
      <c r="F1067">
        <f t="shared" si="49"/>
        <v>24</v>
      </c>
      <c r="G1067">
        <f t="shared" si="50"/>
        <v>65</v>
      </c>
    </row>
    <row r="1068" spans="1:7" x14ac:dyDescent="0.3">
      <c r="A1068" s="1" t="s">
        <v>359</v>
      </c>
      <c r="B1068" s="1">
        <v>111</v>
      </c>
      <c r="C1068" s="1">
        <v>6</v>
      </c>
      <c r="D1068" s="1">
        <v>5</v>
      </c>
      <c r="E1068">
        <f t="shared" si="48"/>
        <v>30</v>
      </c>
      <c r="F1068">
        <f t="shared" si="49"/>
        <v>24</v>
      </c>
      <c r="G1068">
        <f t="shared" si="50"/>
        <v>57</v>
      </c>
    </row>
    <row r="1069" spans="1:7" x14ac:dyDescent="0.3">
      <c r="A1069" s="1" t="s">
        <v>117</v>
      </c>
      <c r="B1069" s="1">
        <v>119</v>
      </c>
      <c r="C1069" s="1">
        <v>9</v>
      </c>
      <c r="D1069" s="1">
        <v>1</v>
      </c>
      <c r="E1069">
        <f t="shared" si="48"/>
        <v>6</v>
      </c>
      <c r="F1069">
        <f t="shared" si="49"/>
        <v>36</v>
      </c>
      <c r="G1069">
        <f t="shared" si="50"/>
        <v>77</v>
      </c>
    </row>
    <row r="1070" spans="1:7" x14ac:dyDescent="0.3">
      <c r="A1070" s="1" t="s">
        <v>89</v>
      </c>
      <c r="B1070" s="1">
        <v>108</v>
      </c>
      <c r="C1070" s="1">
        <v>14</v>
      </c>
      <c r="D1070" s="1">
        <v>0</v>
      </c>
      <c r="E1070">
        <f t="shared" si="48"/>
        <v>0</v>
      </c>
      <c r="F1070">
        <f t="shared" si="49"/>
        <v>56</v>
      </c>
      <c r="G1070">
        <f t="shared" si="50"/>
        <v>52</v>
      </c>
    </row>
    <row r="1071" spans="1:7" x14ac:dyDescent="0.3">
      <c r="A1071" s="1" t="s">
        <v>289</v>
      </c>
      <c r="B1071" s="1">
        <v>109</v>
      </c>
      <c r="C1071" s="1">
        <v>8</v>
      </c>
      <c r="D1071" s="1">
        <v>7</v>
      </c>
      <c r="E1071">
        <f t="shared" si="48"/>
        <v>42</v>
      </c>
      <c r="F1071">
        <f t="shared" si="49"/>
        <v>32</v>
      </c>
      <c r="G1071">
        <f t="shared" si="50"/>
        <v>35</v>
      </c>
    </row>
    <row r="1072" spans="1:7" x14ac:dyDescent="0.3">
      <c r="A1072" s="1" t="s">
        <v>289</v>
      </c>
      <c r="B1072" s="1">
        <v>124</v>
      </c>
      <c r="C1072" s="1">
        <v>17</v>
      </c>
      <c r="D1072" s="1">
        <v>4</v>
      </c>
      <c r="E1072">
        <f t="shared" si="48"/>
        <v>24</v>
      </c>
      <c r="F1072">
        <f t="shared" si="49"/>
        <v>68</v>
      </c>
      <c r="G1072">
        <f t="shared" si="50"/>
        <v>32</v>
      </c>
    </row>
    <row r="1073" spans="1:7" x14ac:dyDescent="0.3">
      <c r="A1073" s="1" t="s">
        <v>362</v>
      </c>
      <c r="B1073" s="1">
        <v>103</v>
      </c>
      <c r="C1073" s="1">
        <v>16</v>
      </c>
      <c r="D1073" s="1">
        <v>0</v>
      </c>
      <c r="E1073">
        <f t="shared" si="48"/>
        <v>0</v>
      </c>
      <c r="F1073">
        <f t="shared" si="49"/>
        <v>64</v>
      </c>
      <c r="G1073">
        <f t="shared" si="50"/>
        <v>39</v>
      </c>
    </row>
    <row r="1074" spans="1:7" x14ac:dyDescent="0.3">
      <c r="A1074" s="1" t="s">
        <v>417</v>
      </c>
      <c r="B1074" s="1">
        <v>101</v>
      </c>
      <c r="C1074" s="1">
        <v>9</v>
      </c>
      <c r="D1074" s="1">
        <v>0</v>
      </c>
      <c r="E1074">
        <f t="shared" si="48"/>
        <v>0</v>
      </c>
      <c r="F1074">
        <f t="shared" si="49"/>
        <v>36</v>
      </c>
      <c r="G1074">
        <f t="shared" si="50"/>
        <v>65</v>
      </c>
    </row>
    <row r="1075" spans="1:7" x14ac:dyDescent="0.3">
      <c r="A1075" s="1" t="s">
        <v>112</v>
      </c>
      <c r="B1075" s="1">
        <v>154</v>
      </c>
      <c r="C1075" s="1">
        <v>16</v>
      </c>
      <c r="D1075" s="1">
        <v>5</v>
      </c>
      <c r="E1075">
        <f t="shared" si="48"/>
        <v>30</v>
      </c>
      <c r="F1075">
        <f t="shared" si="49"/>
        <v>64</v>
      </c>
      <c r="G1075">
        <f t="shared" si="50"/>
        <v>60</v>
      </c>
    </row>
    <row r="1076" spans="1:7" x14ac:dyDescent="0.3">
      <c r="A1076" s="1" t="s">
        <v>189</v>
      </c>
      <c r="B1076" s="1">
        <v>110</v>
      </c>
      <c r="C1076" s="1">
        <v>12</v>
      </c>
      <c r="D1076" s="1">
        <v>0</v>
      </c>
      <c r="E1076">
        <f t="shared" si="48"/>
        <v>0</v>
      </c>
      <c r="F1076">
        <f t="shared" si="49"/>
        <v>48</v>
      </c>
      <c r="G1076">
        <f t="shared" si="50"/>
        <v>62</v>
      </c>
    </row>
    <row r="1077" spans="1:7" x14ac:dyDescent="0.3">
      <c r="A1077" s="1" t="s">
        <v>193</v>
      </c>
      <c r="B1077" s="1">
        <v>108</v>
      </c>
      <c r="C1077" s="1">
        <v>7</v>
      </c>
      <c r="D1077" s="1">
        <v>3</v>
      </c>
      <c r="E1077">
        <f t="shared" si="48"/>
        <v>18</v>
      </c>
      <c r="F1077">
        <f t="shared" si="49"/>
        <v>28</v>
      </c>
      <c r="G1077">
        <f t="shared" si="50"/>
        <v>62</v>
      </c>
    </row>
    <row r="1078" spans="1:7" x14ac:dyDescent="0.3">
      <c r="A1078" s="1" t="s">
        <v>428</v>
      </c>
      <c r="B1078" s="1">
        <v>100</v>
      </c>
      <c r="C1078" s="1">
        <v>9</v>
      </c>
      <c r="D1078" s="1">
        <v>0</v>
      </c>
      <c r="E1078">
        <f t="shared" si="48"/>
        <v>0</v>
      </c>
      <c r="F1078">
        <f t="shared" si="49"/>
        <v>36</v>
      </c>
      <c r="G1078">
        <f t="shared" si="50"/>
        <v>64</v>
      </c>
    </row>
    <row r="1079" spans="1:7" x14ac:dyDescent="0.3">
      <c r="A1079" s="1" t="s">
        <v>337</v>
      </c>
      <c r="B1079" s="1">
        <v>114</v>
      </c>
      <c r="C1079" s="1">
        <v>11</v>
      </c>
      <c r="D1079" s="1">
        <v>3</v>
      </c>
      <c r="E1079">
        <f t="shared" si="48"/>
        <v>18</v>
      </c>
      <c r="F1079">
        <f t="shared" si="49"/>
        <v>44</v>
      </c>
      <c r="G1079">
        <f t="shared" si="50"/>
        <v>52</v>
      </c>
    </row>
    <row r="1080" spans="1:7" x14ac:dyDescent="0.3">
      <c r="A1080" s="1" t="s">
        <v>347</v>
      </c>
      <c r="B1080" s="1">
        <v>113</v>
      </c>
      <c r="C1080" s="1">
        <v>10</v>
      </c>
      <c r="D1080" s="1">
        <v>0</v>
      </c>
      <c r="E1080">
        <f t="shared" si="48"/>
        <v>0</v>
      </c>
      <c r="F1080">
        <f t="shared" si="49"/>
        <v>40</v>
      </c>
      <c r="G1080">
        <f t="shared" si="50"/>
        <v>73</v>
      </c>
    </row>
    <row r="1081" spans="1:7" x14ac:dyDescent="0.3">
      <c r="A1081" s="1" t="s">
        <v>316</v>
      </c>
      <c r="B1081" s="1">
        <v>100</v>
      </c>
      <c r="C1081" s="1">
        <v>15</v>
      </c>
      <c r="D1081" s="1">
        <v>0</v>
      </c>
      <c r="E1081">
        <f t="shared" si="48"/>
        <v>0</v>
      </c>
      <c r="F1081">
        <f t="shared" si="49"/>
        <v>60</v>
      </c>
      <c r="G1081">
        <f t="shared" si="50"/>
        <v>40</v>
      </c>
    </row>
    <row r="1082" spans="1:7" x14ac:dyDescent="0.3">
      <c r="A1082" s="1" t="s">
        <v>213</v>
      </c>
      <c r="B1082" s="1">
        <v>110</v>
      </c>
      <c r="C1082" s="1">
        <v>16</v>
      </c>
      <c r="D1082" s="1">
        <v>1</v>
      </c>
      <c r="E1082">
        <f t="shared" si="48"/>
        <v>6</v>
      </c>
      <c r="F1082">
        <f t="shared" si="49"/>
        <v>64</v>
      </c>
      <c r="G1082">
        <f t="shared" si="50"/>
        <v>40</v>
      </c>
    </row>
    <row r="1083" spans="1:7" x14ac:dyDescent="0.3">
      <c r="A1083" s="1" t="s">
        <v>89</v>
      </c>
      <c r="B1083" s="1">
        <v>110</v>
      </c>
      <c r="C1083" s="1">
        <v>12</v>
      </c>
      <c r="D1083" s="1">
        <v>1</v>
      </c>
      <c r="E1083">
        <f t="shared" si="48"/>
        <v>6</v>
      </c>
      <c r="F1083">
        <f t="shared" si="49"/>
        <v>48</v>
      </c>
      <c r="G1083">
        <f t="shared" si="50"/>
        <v>56</v>
      </c>
    </row>
    <row r="1084" spans="1:7" x14ac:dyDescent="0.3">
      <c r="A1084" s="1" t="s">
        <v>220</v>
      </c>
      <c r="B1084" s="1">
        <v>177</v>
      </c>
      <c r="C1084" s="1">
        <v>21</v>
      </c>
      <c r="D1084" s="1">
        <v>5</v>
      </c>
      <c r="E1084">
        <f t="shared" si="48"/>
        <v>30</v>
      </c>
      <c r="F1084">
        <f t="shared" si="49"/>
        <v>84</v>
      </c>
      <c r="G1084">
        <f t="shared" si="50"/>
        <v>63</v>
      </c>
    </row>
    <row r="1085" spans="1:7" x14ac:dyDescent="0.3">
      <c r="A1085" s="1" t="s">
        <v>112</v>
      </c>
      <c r="B1085" s="1">
        <v>126</v>
      </c>
      <c r="C1085" s="1">
        <v>10</v>
      </c>
      <c r="D1085" s="1">
        <v>1</v>
      </c>
      <c r="E1085">
        <f t="shared" si="48"/>
        <v>6</v>
      </c>
      <c r="F1085">
        <f t="shared" si="49"/>
        <v>40</v>
      </c>
      <c r="G1085">
        <f t="shared" si="50"/>
        <v>80</v>
      </c>
    </row>
    <row r="1086" spans="1:7" x14ac:dyDescent="0.3">
      <c r="A1086" s="1" t="s">
        <v>362</v>
      </c>
      <c r="B1086" s="1">
        <v>107</v>
      </c>
      <c r="C1086" s="1">
        <v>8</v>
      </c>
      <c r="D1086" s="1">
        <v>1</v>
      </c>
      <c r="E1086">
        <f t="shared" si="48"/>
        <v>6</v>
      </c>
      <c r="F1086">
        <f t="shared" si="49"/>
        <v>32</v>
      </c>
      <c r="G1086">
        <f t="shared" si="50"/>
        <v>69</v>
      </c>
    </row>
    <row r="1087" spans="1:7" x14ac:dyDescent="0.3">
      <c r="A1087" s="1" t="s">
        <v>374</v>
      </c>
      <c r="B1087" s="1">
        <v>108</v>
      </c>
      <c r="C1087" s="1">
        <v>6</v>
      </c>
      <c r="D1087" s="1">
        <v>2</v>
      </c>
      <c r="E1087">
        <f t="shared" si="48"/>
        <v>12</v>
      </c>
      <c r="F1087">
        <f t="shared" si="49"/>
        <v>24</v>
      </c>
      <c r="G1087">
        <f t="shared" si="50"/>
        <v>72</v>
      </c>
    </row>
    <row r="1088" spans="1:7" x14ac:dyDescent="0.3">
      <c r="A1088" s="1" t="s">
        <v>132</v>
      </c>
      <c r="B1088" s="1">
        <v>106</v>
      </c>
      <c r="C1088" s="1">
        <v>11</v>
      </c>
      <c r="D1088" s="1">
        <v>1</v>
      </c>
      <c r="E1088">
        <f t="shared" si="48"/>
        <v>6</v>
      </c>
      <c r="F1088">
        <f t="shared" si="49"/>
        <v>44</v>
      </c>
      <c r="G1088">
        <f t="shared" si="50"/>
        <v>56</v>
      </c>
    </row>
    <row r="1089" spans="1:7" x14ac:dyDescent="0.3">
      <c r="A1089" s="1" t="s">
        <v>117</v>
      </c>
      <c r="B1089" s="1">
        <v>145</v>
      </c>
      <c r="C1089" s="1">
        <v>12</v>
      </c>
      <c r="D1089" s="1">
        <v>0</v>
      </c>
      <c r="E1089">
        <f t="shared" si="48"/>
        <v>0</v>
      </c>
      <c r="F1089">
        <f t="shared" si="49"/>
        <v>48</v>
      </c>
      <c r="G1089">
        <f t="shared" si="50"/>
        <v>97</v>
      </c>
    </row>
    <row r="1090" spans="1:7" x14ac:dyDescent="0.3">
      <c r="A1090" s="1" t="s">
        <v>291</v>
      </c>
      <c r="B1090" s="1">
        <v>124</v>
      </c>
      <c r="C1090" s="1">
        <v>8</v>
      </c>
      <c r="D1090" s="1">
        <v>2</v>
      </c>
      <c r="E1090">
        <f t="shared" si="48"/>
        <v>12</v>
      </c>
      <c r="F1090">
        <f t="shared" si="49"/>
        <v>32</v>
      </c>
      <c r="G1090">
        <f t="shared" si="50"/>
        <v>80</v>
      </c>
    </row>
    <row r="1091" spans="1:7" x14ac:dyDescent="0.3">
      <c r="A1091" s="1" t="s">
        <v>155</v>
      </c>
      <c r="B1091" s="1">
        <v>110</v>
      </c>
      <c r="C1091" s="1">
        <v>14</v>
      </c>
      <c r="D1091" s="1">
        <v>0</v>
      </c>
      <c r="E1091">
        <f t="shared" ref="E1091:E1154" si="51">D1091*6</f>
        <v>0</v>
      </c>
      <c r="F1091">
        <f t="shared" ref="F1091:F1154" si="52">C1091*4</f>
        <v>56</v>
      </c>
      <c r="G1091">
        <f t="shared" ref="G1091:G1154" si="53">B1091-E1091-F1091</f>
        <v>54</v>
      </c>
    </row>
    <row r="1092" spans="1:7" x14ac:dyDescent="0.3">
      <c r="A1092" s="1" t="s">
        <v>155</v>
      </c>
      <c r="B1092" s="1">
        <v>110</v>
      </c>
      <c r="C1092" s="1">
        <v>12</v>
      </c>
      <c r="D1092" s="1">
        <v>0</v>
      </c>
      <c r="E1092">
        <f t="shared" si="51"/>
        <v>0</v>
      </c>
      <c r="F1092">
        <f t="shared" si="52"/>
        <v>48</v>
      </c>
      <c r="G1092">
        <f t="shared" si="53"/>
        <v>62</v>
      </c>
    </row>
    <row r="1093" spans="1:7" x14ac:dyDescent="0.3">
      <c r="A1093" s="1" t="s">
        <v>238</v>
      </c>
      <c r="B1093" s="1">
        <v>101</v>
      </c>
      <c r="C1093" s="1">
        <v>5</v>
      </c>
      <c r="D1093" s="1">
        <v>5</v>
      </c>
      <c r="E1093">
        <f t="shared" si="51"/>
        <v>30</v>
      </c>
      <c r="F1093">
        <f t="shared" si="52"/>
        <v>20</v>
      </c>
      <c r="G1093">
        <f t="shared" si="53"/>
        <v>51</v>
      </c>
    </row>
    <row r="1094" spans="1:7" x14ac:dyDescent="0.3">
      <c r="A1094" s="1" t="s">
        <v>148</v>
      </c>
      <c r="B1094" s="1">
        <v>118</v>
      </c>
      <c r="C1094" s="1">
        <v>11</v>
      </c>
      <c r="D1094" s="1">
        <v>1</v>
      </c>
      <c r="E1094">
        <f t="shared" si="51"/>
        <v>6</v>
      </c>
      <c r="F1094">
        <f t="shared" si="52"/>
        <v>44</v>
      </c>
      <c r="G1094">
        <f t="shared" si="53"/>
        <v>68</v>
      </c>
    </row>
    <row r="1095" spans="1:7" x14ac:dyDescent="0.3">
      <c r="A1095" s="1" t="s">
        <v>79</v>
      </c>
      <c r="B1095" s="1">
        <v>111</v>
      </c>
      <c r="C1095" s="1">
        <v>7</v>
      </c>
      <c r="D1095" s="1">
        <v>1</v>
      </c>
      <c r="E1095">
        <f t="shared" si="51"/>
        <v>6</v>
      </c>
      <c r="F1095">
        <f t="shared" si="52"/>
        <v>28</v>
      </c>
      <c r="G1095">
        <f t="shared" si="53"/>
        <v>77</v>
      </c>
    </row>
    <row r="1096" spans="1:7" x14ac:dyDescent="0.3">
      <c r="A1096" s="1" t="s">
        <v>166</v>
      </c>
      <c r="B1096" s="1">
        <v>129</v>
      </c>
      <c r="C1096" s="1">
        <v>7</v>
      </c>
      <c r="D1096" s="1">
        <v>4</v>
      </c>
      <c r="E1096">
        <f t="shared" si="51"/>
        <v>24</v>
      </c>
      <c r="F1096">
        <f t="shared" si="52"/>
        <v>28</v>
      </c>
      <c r="G1096">
        <f t="shared" si="53"/>
        <v>77</v>
      </c>
    </row>
    <row r="1097" spans="1:7" x14ac:dyDescent="0.3">
      <c r="A1097" s="1" t="s">
        <v>238</v>
      </c>
      <c r="B1097" s="1">
        <v>109</v>
      </c>
      <c r="C1097" s="1">
        <v>5</v>
      </c>
      <c r="D1097" s="1">
        <v>5</v>
      </c>
      <c r="E1097">
        <f t="shared" si="51"/>
        <v>30</v>
      </c>
      <c r="F1097">
        <f t="shared" si="52"/>
        <v>20</v>
      </c>
      <c r="G1097">
        <f t="shared" si="53"/>
        <v>59</v>
      </c>
    </row>
    <row r="1098" spans="1:7" x14ac:dyDescent="0.3">
      <c r="A1098" s="1" t="s">
        <v>351</v>
      </c>
      <c r="B1098" s="1">
        <v>109</v>
      </c>
      <c r="C1098" s="1">
        <v>7</v>
      </c>
      <c r="D1098" s="1">
        <v>10</v>
      </c>
      <c r="E1098">
        <f t="shared" si="51"/>
        <v>60</v>
      </c>
      <c r="F1098">
        <f t="shared" si="52"/>
        <v>28</v>
      </c>
      <c r="G1098">
        <f t="shared" si="53"/>
        <v>21</v>
      </c>
    </row>
    <row r="1099" spans="1:7" x14ac:dyDescent="0.3">
      <c r="A1099" s="1" t="s">
        <v>291</v>
      </c>
      <c r="B1099" s="1">
        <v>100</v>
      </c>
      <c r="C1099" s="1">
        <v>10</v>
      </c>
      <c r="D1099" s="1">
        <v>1</v>
      </c>
      <c r="E1099">
        <f t="shared" si="51"/>
        <v>6</v>
      </c>
      <c r="F1099">
        <f t="shared" si="52"/>
        <v>40</v>
      </c>
      <c r="G1099">
        <f t="shared" si="53"/>
        <v>54</v>
      </c>
    </row>
    <row r="1100" spans="1:7" x14ac:dyDescent="0.3">
      <c r="A1100" s="1" t="s">
        <v>155</v>
      </c>
      <c r="B1100" s="1">
        <v>119</v>
      </c>
      <c r="C1100" s="1">
        <v>9</v>
      </c>
      <c r="D1100" s="1">
        <v>0</v>
      </c>
      <c r="E1100">
        <f t="shared" si="51"/>
        <v>0</v>
      </c>
      <c r="F1100">
        <f t="shared" si="52"/>
        <v>36</v>
      </c>
      <c r="G1100">
        <f t="shared" si="53"/>
        <v>83</v>
      </c>
    </row>
    <row r="1101" spans="1:7" x14ac:dyDescent="0.3">
      <c r="A1101" s="1" t="s">
        <v>148</v>
      </c>
      <c r="B1101" s="1">
        <v>105</v>
      </c>
      <c r="C1101" s="1">
        <v>10</v>
      </c>
      <c r="D1101" s="1">
        <v>0</v>
      </c>
      <c r="E1101">
        <f t="shared" si="51"/>
        <v>0</v>
      </c>
      <c r="F1101">
        <f t="shared" si="52"/>
        <v>40</v>
      </c>
      <c r="G1101">
        <f t="shared" si="53"/>
        <v>65</v>
      </c>
    </row>
    <row r="1102" spans="1:7" x14ac:dyDescent="0.3">
      <c r="A1102" s="1" t="s">
        <v>108</v>
      </c>
      <c r="B1102" s="1">
        <v>138</v>
      </c>
      <c r="C1102" s="1">
        <v>18</v>
      </c>
      <c r="D1102" s="1">
        <v>0</v>
      </c>
      <c r="E1102">
        <f t="shared" si="51"/>
        <v>0</v>
      </c>
      <c r="F1102">
        <f t="shared" si="52"/>
        <v>72</v>
      </c>
      <c r="G1102">
        <f t="shared" si="53"/>
        <v>66</v>
      </c>
    </row>
    <row r="1103" spans="1:7" x14ac:dyDescent="0.3">
      <c r="A1103" s="1" t="s">
        <v>108</v>
      </c>
      <c r="B1103" s="1">
        <v>126</v>
      </c>
      <c r="C1103" s="1">
        <v>16</v>
      </c>
      <c r="D1103" s="1">
        <v>0</v>
      </c>
      <c r="E1103">
        <f t="shared" si="51"/>
        <v>0</v>
      </c>
      <c r="F1103">
        <f t="shared" si="52"/>
        <v>64</v>
      </c>
      <c r="G1103">
        <f t="shared" si="53"/>
        <v>62</v>
      </c>
    </row>
    <row r="1104" spans="1:7" x14ac:dyDescent="0.3">
      <c r="A1104" s="1" t="s">
        <v>295</v>
      </c>
      <c r="B1104" s="1">
        <v>123</v>
      </c>
      <c r="C1104" s="1">
        <v>7</v>
      </c>
      <c r="D1104" s="1">
        <v>7</v>
      </c>
      <c r="E1104">
        <f t="shared" si="51"/>
        <v>42</v>
      </c>
      <c r="F1104">
        <f t="shared" si="52"/>
        <v>28</v>
      </c>
      <c r="G1104">
        <f t="shared" si="53"/>
        <v>53</v>
      </c>
    </row>
    <row r="1105" spans="1:7" x14ac:dyDescent="0.3">
      <c r="A1105" s="1" t="s">
        <v>113</v>
      </c>
      <c r="B1105" s="1">
        <v>161</v>
      </c>
      <c r="C1105" s="1">
        <v>12</v>
      </c>
      <c r="D1105" s="1">
        <v>4</v>
      </c>
      <c r="E1105">
        <f t="shared" si="51"/>
        <v>24</v>
      </c>
      <c r="F1105">
        <f t="shared" si="52"/>
        <v>48</v>
      </c>
      <c r="G1105">
        <f t="shared" si="53"/>
        <v>89</v>
      </c>
    </row>
    <row r="1106" spans="1:7" x14ac:dyDescent="0.3">
      <c r="A1106" s="1" t="s">
        <v>353</v>
      </c>
      <c r="B1106" s="1">
        <v>110</v>
      </c>
      <c r="C1106" s="1">
        <v>8</v>
      </c>
      <c r="D1106" s="1">
        <v>2</v>
      </c>
      <c r="E1106">
        <f t="shared" si="51"/>
        <v>12</v>
      </c>
      <c r="F1106">
        <f t="shared" si="52"/>
        <v>32</v>
      </c>
      <c r="G1106">
        <f t="shared" si="53"/>
        <v>66</v>
      </c>
    </row>
    <row r="1107" spans="1:7" x14ac:dyDescent="0.3">
      <c r="A1107" s="1" t="s">
        <v>155</v>
      </c>
      <c r="B1107" s="1">
        <v>116</v>
      </c>
      <c r="C1107" s="1">
        <v>9</v>
      </c>
      <c r="D1107" s="1">
        <v>0</v>
      </c>
      <c r="E1107">
        <f t="shared" si="51"/>
        <v>0</v>
      </c>
      <c r="F1107">
        <f t="shared" si="52"/>
        <v>36</v>
      </c>
      <c r="G1107">
        <f t="shared" si="53"/>
        <v>80</v>
      </c>
    </row>
    <row r="1108" spans="1:7" x14ac:dyDescent="0.3">
      <c r="A1108" s="1" t="s">
        <v>295</v>
      </c>
      <c r="B1108" s="1">
        <v>105</v>
      </c>
      <c r="C1108" s="1">
        <v>8</v>
      </c>
      <c r="D1108" s="1">
        <v>8</v>
      </c>
      <c r="E1108">
        <f t="shared" si="51"/>
        <v>48</v>
      </c>
      <c r="F1108">
        <f t="shared" si="52"/>
        <v>32</v>
      </c>
      <c r="G1108">
        <f t="shared" si="53"/>
        <v>25</v>
      </c>
    </row>
    <row r="1109" spans="1:7" x14ac:dyDescent="0.3">
      <c r="A1109" s="1" t="s">
        <v>189</v>
      </c>
      <c r="B1109" s="1">
        <v>102</v>
      </c>
      <c r="C1109" s="1">
        <v>6</v>
      </c>
      <c r="D1109" s="1">
        <v>0</v>
      </c>
      <c r="E1109">
        <f t="shared" si="51"/>
        <v>0</v>
      </c>
      <c r="F1109">
        <f t="shared" si="52"/>
        <v>24</v>
      </c>
      <c r="G1109">
        <f t="shared" si="53"/>
        <v>78</v>
      </c>
    </row>
    <row r="1110" spans="1:7" x14ac:dyDescent="0.3">
      <c r="A1110" s="1" t="s">
        <v>164</v>
      </c>
      <c r="B1110" s="1">
        <v>115</v>
      </c>
      <c r="C1110" s="1">
        <v>12</v>
      </c>
      <c r="D1110" s="1">
        <v>2</v>
      </c>
      <c r="E1110">
        <f t="shared" si="51"/>
        <v>12</v>
      </c>
      <c r="F1110">
        <f t="shared" si="52"/>
        <v>48</v>
      </c>
      <c r="G1110">
        <f t="shared" si="53"/>
        <v>55</v>
      </c>
    </row>
    <row r="1111" spans="1:7" x14ac:dyDescent="0.3">
      <c r="A1111" s="1" t="s">
        <v>349</v>
      </c>
      <c r="B1111" s="1">
        <v>113</v>
      </c>
      <c r="C1111" s="1">
        <v>8</v>
      </c>
      <c r="D1111" s="1">
        <v>2</v>
      </c>
      <c r="E1111">
        <f t="shared" si="51"/>
        <v>12</v>
      </c>
      <c r="F1111">
        <f t="shared" si="52"/>
        <v>32</v>
      </c>
      <c r="G1111">
        <f t="shared" si="53"/>
        <v>69</v>
      </c>
    </row>
    <row r="1112" spans="1:7" x14ac:dyDescent="0.3">
      <c r="A1112" s="1" t="s">
        <v>189</v>
      </c>
      <c r="B1112" s="1">
        <v>137</v>
      </c>
      <c r="C1112" s="1">
        <v>11</v>
      </c>
      <c r="D1112" s="1">
        <v>0</v>
      </c>
      <c r="E1112">
        <f t="shared" si="51"/>
        <v>0</v>
      </c>
      <c r="F1112">
        <f t="shared" si="52"/>
        <v>44</v>
      </c>
      <c r="G1112">
        <f t="shared" si="53"/>
        <v>93</v>
      </c>
    </row>
    <row r="1113" spans="1:7" x14ac:dyDescent="0.3">
      <c r="A1113" s="1" t="s">
        <v>335</v>
      </c>
      <c r="B1113" s="1">
        <v>115</v>
      </c>
      <c r="C1113" s="1">
        <v>12</v>
      </c>
      <c r="D1113" s="1">
        <v>3</v>
      </c>
      <c r="E1113">
        <f t="shared" si="51"/>
        <v>18</v>
      </c>
      <c r="F1113">
        <f t="shared" si="52"/>
        <v>48</v>
      </c>
      <c r="G1113">
        <f t="shared" si="53"/>
        <v>49</v>
      </c>
    </row>
    <row r="1114" spans="1:7" x14ac:dyDescent="0.3">
      <c r="A1114" s="1" t="s">
        <v>268</v>
      </c>
      <c r="B1114" s="1">
        <v>101</v>
      </c>
      <c r="C1114" s="1">
        <v>7</v>
      </c>
      <c r="D1114" s="1">
        <v>0</v>
      </c>
      <c r="E1114">
        <f t="shared" si="51"/>
        <v>0</v>
      </c>
      <c r="F1114">
        <f t="shared" si="52"/>
        <v>28</v>
      </c>
      <c r="G1114">
        <f t="shared" si="53"/>
        <v>73</v>
      </c>
    </row>
    <row r="1115" spans="1:7" x14ac:dyDescent="0.3">
      <c r="A1115" s="1" t="s">
        <v>383</v>
      </c>
      <c r="B1115" s="1">
        <v>107</v>
      </c>
      <c r="C1115" s="1">
        <v>7</v>
      </c>
      <c r="D1115" s="1">
        <v>6</v>
      </c>
      <c r="E1115">
        <f t="shared" si="51"/>
        <v>36</v>
      </c>
      <c r="F1115">
        <f t="shared" si="52"/>
        <v>28</v>
      </c>
      <c r="G1115">
        <f t="shared" si="53"/>
        <v>43</v>
      </c>
    </row>
    <row r="1116" spans="1:7" x14ac:dyDescent="0.3">
      <c r="A1116" s="1" t="s">
        <v>213</v>
      </c>
      <c r="B1116" s="1">
        <v>175</v>
      </c>
      <c r="C1116" s="1">
        <v>14</v>
      </c>
      <c r="D1116" s="1">
        <v>5</v>
      </c>
      <c r="E1116">
        <f t="shared" si="51"/>
        <v>30</v>
      </c>
      <c r="F1116">
        <f t="shared" si="52"/>
        <v>56</v>
      </c>
      <c r="G1116">
        <f t="shared" si="53"/>
        <v>89</v>
      </c>
    </row>
    <row r="1117" spans="1:7" x14ac:dyDescent="0.3">
      <c r="A1117" s="1" t="s">
        <v>148</v>
      </c>
      <c r="B1117" s="1">
        <v>100</v>
      </c>
      <c r="C1117" s="1">
        <v>8</v>
      </c>
      <c r="D1117" s="1">
        <v>2</v>
      </c>
      <c r="E1117">
        <f t="shared" si="51"/>
        <v>12</v>
      </c>
      <c r="F1117">
        <f t="shared" si="52"/>
        <v>32</v>
      </c>
      <c r="G1117">
        <f t="shared" si="53"/>
        <v>56</v>
      </c>
    </row>
    <row r="1118" spans="1:7" x14ac:dyDescent="0.3">
      <c r="A1118" s="1" t="s">
        <v>244</v>
      </c>
      <c r="B1118" s="1">
        <v>100</v>
      </c>
      <c r="C1118" s="1">
        <v>9</v>
      </c>
      <c r="D1118" s="1">
        <v>1</v>
      </c>
      <c r="E1118">
        <f t="shared" si="51"/>
        <v>6</v>
      </c>
      <c r="F1118">
        <f t="shared" si="52"/>
        <v>36</v>
      </c>
      <c r="G1118">
        <f t="shared" si="53"/>
        <v>58</v>
      </c>
    </row>
    <row r="1119" spans="1:7" x14ac:dyDescent="0.3">
      <c r="A1119" s="1" t="s">
        <v>311</v>
      </c>
      <c r="B1119" s="1">
        <v>119</v>
      </c>
      <c r="C1119" s="1">
        <v>9</v>
      </c>
      <c r="D1119" s="1">
        <v>3</v>
      </c>
      <c r="E1119">
        <f t="shared" si="51"/>
        <v>18</v>
      </c>
      <c r="F1119">
        <f t="shared" si="52"/>
        <v>36</v>
      </c>
      <c r="G1119">
        <f t="shared" si="53"/>
        <v>65</v>
      </c>
    </row>
    <row r="1120" spans="1:7" x14ac:dyDescent="0.3">
      <c r="A1120" s="1" t="s">
        <v>238</v>
      </c>
      <c r="B1120" s="1">
        <v>107</v>
      </c>
      <c r="C1120" s="1">
        <v>8</v>
      </c>
      <c r="D1120" s="1">
        <v>2</v>
      </c>
      <c r="E1120">
        <f t="shared" si="51"/>
        <v>12</v>
      </c>
      <c r="F1120">
        <f t="shared" si="52"/>
        <v>32</v>
      </c>
      <c r="G1120">
        <f t="shared" si="53"/>
        <v>63</v>
      </c>
    </row>
    <row r="1121" spans="1:7" x14ac:dyDescent="0.3">
      <c r="A1121" s="1" t="s">
        <v>112</v>
      </c>
      <c r="B1121" s="1">
        <v>158</v>
      </c>
      <c r="C1121" s="1">
        <v>18</v>
      </c>
      <c r="D1121" s="1">
        <v>1</v>
      </c>
      <c r="E1121">
        <f t="shared" si="51"/>
        <v>6</v>
      </c>
      <c r="F1121">
        <f t="shared" si="52"/>
        <v>72</v>
      </c>
      <c r="G1121">
        <f t="shared" si="53"/>
        <v>80</v>
      </c>
    </row>
    <row r="1122" spans="1:7" x14ac:dyDescent="0.3">
      <c r="A1122" s="1" t="s">
        <v>60</v>
      </c>
      <c r="B1122" s="1">
        <v>120</v>
      </c>
      <c r="C1122" s="1">
        <v>10</v>
      </c>
      <c r="D1122" s="1">
        <v>5</v>
      </c>
      <c r="E1122">
        <f t="shared" si="51"/>
        <v>30</v>
      </c>
      <c r="F1122">
        <f t="shared" si="52"/>
        <v>40</v>
      </c>
      <c r="G1122">
        <f t="shared" si="53"/>
        <v>50</v>
      </c>
    </row>
    <row r="1123" spans="1:7" x14ac:dyDescent="0.3">
      <c r="A1123" s="1" t="s">
        <v>247</v>
      </c>
      <c r="B1123" s="1">
        <v>113</v>
      </c>
      <c r="C1123" s="1">
        <v>13</v>
      </c>
      <c r="D1123" s="1">
        <v>6</v>
      </c>
      <c r="E1123">
        <f t="shared" si="51"/>
        <v>36</v>
      </c>
      <c r="F1123">
        <f t="shared" si="52"/>
        <v>52</v>
      </c>
      <c r="G1123">
        <f t="shared" si="53"/>
        <v>25</v>
      </c>
    </row>
    <row r="1124" spans="1:7" x14ac:dyDescent="0.3">
      <c r="A1124" s="1" t="s">
        <v>238</v>
      </c>
      <c r="B1124" s="1">
        <v>134</v>
      </c>
      <c r="C1124" s="1">
        <v>13</v>
      </c>
      <c r="D1124" s="1">
        <v>4</v>
      </c>
      <c r="E1124">
        <f t="shared" si="51"/>
        <v>24</v>
      </c>
      <c r="F1124">
        <f t="shared" si="52"/>
        <v>52</v>
      </c>
      <c r="G1124">
        <f t="shared" si="53"/>
        <v>58</v>
      </c>
    </row>
    <row r="1125" spans="1:7" x14ac:dyDescent="0.3">
      <c r="A1125" s="1" t="s">
        <v>155</v>
      </c>
      <c r="B1125" s="1">
        <v>113</v>
      </c>
      <c r="C1125" s="1">
        <v>8</v>
      </c>
      <c r="D1125" s="1">
        <v>0</v>
      </c>
      <c r="E1125">
        <f t="shared" si="51"/>
        <v>0</v>
      </c>
      <c r="F1125">
        <f t="shared" si="52"/>
        <v>32</v>
      </c>
      <c r="G1125">
        <f t="shared" si="53"/>
        <v>81</v>
      </c>
    </row>
    <row r="1126" spans="1:7" x14ac:dyDescent="0.3">
      <c r="A1126" s="1" t="s">
        <v>136</v>
      </c>
      <c r="B1126" s="1">
        <v>131</v>
      </c>
      <c r="C1126" s="1">
        <v>8</v>
      </c>
      <c r="D1126" s="1">
        <v>7</v>
      </c>
      <c r="E1126">
        <f t="shared" si="51"/>
        <v>42</v>
      </c>
      <c r="F1126">
        <f t="shared" si="52"/>
        <v>32</v>
      </c>
      <c r="G1126">
        <f t="shared" si="53"/>
        <v>57</v>
      </c>
    </row>
    <row r="1127" spans="1:7" x14ac:dyDescent="0.3">
      <c r="A1127" s="1" t="s">
        <v>89</v>
      </c>
      <c r="B1127" s="1">
        <v>144</v>
      </c>
      <c r="C1127" s="1">
        <v>16</v>
      </c>
      <c r="D1127" s="1">
        <v>1</v>
      </c>
      <c r="E1127">
        <f t="shared" si="51"/>
        <v>6</v>
      </c>
      <c r="F1127">
        <f t="shared" si="52"/>
        <v>64</v>
      </c>
      <c r="G1127">
        <f t="shared" si="53"/>
        <v>74</v>
      </c>
    </row>
    <row r="1128" spans="1:7" x14ac:dyDescent="0.3">
      <c r="A1128" s="1" t="s">
        <v>268</v>
      </c>
      <c r="B1128" s="1">
        <v>133</v>
      </c>
      <c r="C1128" s="1">
        <v>17</v>
      </c>
      <c r="D1128" s="1">
        <v>0</v>
      </c>
      <c r="E1128">
        <f t="shared" si="51"/>
        <v>0</v>
      </c>
      <c r="F1128">
        <f t="shared" si="52"/>
        <v>68</v>
      </c>
      <c r="G1128">
        <f t="shared" si="53"/>
        <v>65</v>
      </c>
    </row>
    <row r="1129" spans="1:7" x14ac:dyDescent="0.3">
      <c r="A1129" s="1" t="s">
        <v>384</v>
      </c>
      <c r="B1129" s="1">
        <v>107</v>
      </c>
      <c r="C1129" s="1">
        <v>11</v>
      </c>
      <c r="D1129" s="1">
        <v>1</v>
      </c>
      <c r="E1129">
        <f t="shared" si="51"/>
        <v>6</v>
      </c>
      <c r="F1129">
        <f t="shared" si="52"/>
        <v>44</v>
      </c>
      <c r="G1129">
        <f t="shared" si="53"/>
        <v>57</v>
      </c>
    </row>
    <row r="1130" spans="1:7" x14ac:dyDescent="0.3">
      <c r="A1130" s="1" t="s">
        <v>60</v>
      </c>
      <c r="B1130" s="1">
        <v>111</v>
      </c>
      <c r="C1130" s="1">
        <v>8</v>
      </c>
      <c r="D1130" s="1">
        <v>3</v>
      </c>
      <c r="E1130">
        <f t="shared" si="51"/>
        <v>18</v>
      </c>
      <c r="F1130">
        <f t="shared" si="52"/>
        <v>32</v>
      </c>
      <c r="G1130">
        <f t="shared" si="53"/>
        <v>61</v>
      </c>
    </row>
    <row r="1131" spans="1:7" x14ac:dyDescent="0.3">
      <c r="A1131" s="1" t="s">
        <v>114</v>
      </c>
      <c r="B1131" s="1">
        <v>101</v>
      </c>
      <c r="C1131" s="1">
        <v>12</v>
      </c>
      <c r="D1131" s="1">
        <v>2</v>
      </c>
      <c r="E1131">
        <f t="shared" si="51"/>
        <v>12</v>
      </c>
      <c r="F1131">
        <f t="shared" si="52"/>
        <v>48</v>
      </c>
      <c r="G1131">
        <f t="shared" si="53"/>
        <v>41</v>
      </c>
    </row>
    <row r="1132" spans="1:7" x14ac:dyDescent="0.3">
      <c r="A1132" s="1" t="s">
        <v>260</v>
      </c>
      <c r="B1132" s="1">
        <v>111</v>
      </c>
      <c r="C1132" s="1">
        <v>12</v>
      </c>
      <c r="D1132" s="1">
        <v>2</v>
      </c>
      <c r="E1132">
        <f t="shared" si="51"/>
        <v>12</v>
      </c>
      <c r="F1132">
        <f t="shared" si="52"/>
        <v>48</v>
      </c>
      <c r="G1132">
        <f t="shared" si="53"/>
        <v>51</v>
      </c>
    </row>
    <row r="1133" spans="1:7" x14ac:dyDescent="0.3">
      <c r="A1133" s="1" t="s">
        <v>311</v>
      </c>
      <c r="B1133" s="1">
        <v>106</v>
      </c>
      <c r="C1133" s="1">
        <v>13</v>
      </c>
      <c r="D1133" s="1">
        <v>1</v>
      </c>
      <c r="E1133">
        <f t="shared" si="51"/>
        <v>6</v>
      </c>
      <c r="F1133">
        <f t="shared" si="52"/>
        <v>52</v>
      </c>
      <c r="G1133">
        <f t="shared" si="53"/>
        <v>48</v>
      </c>
    </row>
    <row r="1134" spans="1:7" x14ac:dyDescent="0.3">
      <c r="A1134" s="1" t="s">
        <v>220</v>
      </c>
      <c r="B1134" s="1">
        <v>101</v>
      </c>
      <c r="C1134" s="1">
        <v>14</v>
      </c>
      <c r="D1134" s="1">
        <v>2</v>
      </c>
      <c r="E1134">
        <f t="shared" si="51"/>
        <v>12</v>
      </c>
      <c r="F1134">
        <f t="shared" si="52"/>
        <v>56</v>
      </c>
      <c r="G1134">
        <f t="shared" si="53"/>
        <v>33</v>
      </c>
    </row>
    <row r="1135" spans="1:7" x14ac:dyDescent="0.3">
      <c r="A1135" s="1" t="s">
        <v>256</v>
      </c>
      <c r="B1135" s="1">
        <v>113</v>
      </c>
      <c r="C1135" s="1">
        <v>10</v>
      </c>
      <c r="D1135" s="1">
        <v>2</v>
      </c>
      <c r="E1135">
        <f t="shared" si="51"/>
        <v>12</v>
      </c>
      <c r="F1135">
        <f t="shared" si="52"/>
        <v>40</v>
      </c>
      <c r="G1135">
        <f t="shared" si="53"/>
        <v>61</v>
      </c>
    </row>
    <row r="1136" spans="1:7" x14ac:dyDescent="0.3">
      <c r="A1136" s="1" t="s">
        <v>225</v>
      </c>
      <c r="B1136" s="1">
        <v>104</v>
      </c>
      <c r="C1136" s="1">
        <v>7</v>
      </c>
      <c r="D1136" s="1">
        <v>1</v>
      </c>
      <c r="E1136">
        <f t="shared" si="51"/>
        <v>6</v>
      </c>
      <c r="F1136">
        <f t="shared" si="52"/>
        <v>28</v>
      </c>
      <c r="G1136">
        <f t="shared" si="53"/>
        <v>70</v>
      </c>
    </row>
    <row r="1137" spans="1:7" x14ac:dyDescent="0.3">
      <c r="A1137" s="1" t="s">
        <v>89</v>
      </c>
      <c r="B1137" s="1">
        <v>108</v>
      </c>
      <c r="C1137" s="1">
        <v>10</v>
      </c>
      <c r="D1137" s="1">
        <v>2</v>
      </c>
      <c r="E1137">
        <f t="shared" si="51"/>
        <v>12</v>
      </c>
      <c r="F1137">
        <f t="shared" si="52"/>
        <v>40</v>
      </c>
      <c r="G1137">
        <f t="shared" si="53"/>
        <v>56</v>
      </c>
    </row>
    <row r="1138" spans="1:7" x14ac:dyDescent="0.3">
      <c r="A1138" s="1" t="s">
        <v>268</v>
      </c>
      <c r="B1138" s="1">
        <v>102</v>
      </c>
      <c r="C1138" s="1">
        <v>12</v>
      </c>
      <c r="D1138" s="1">
        <v>1</v>
      </c>
      <c r="E1138">
        <f t="shared" si="51"/>
        <v>6</v>
      </c>
      <c r="F1138">
        <f t="shared" si="52"/>
        <v>48</v>
      </c>
      <c r="G1138">
        <f t="shared" si="53"/>
        <v>48</v>
      </c>
    </row>
    <row r="1139" spans="1:7" x14ac:dyDescent="0.3">
      <c r="A1139" s="1" t="s">
        <v>244</v>
      </c>
      <c r="B1139" s="1">
        <v>103</v>
      </c>
      <c r="C1139" s="1">
        <v>13</v>
      </c>
      <c r="D1139" s="1">
        <v>0</v>
      </c>
      <c r="E1139">
        <f t="shared" si="51"/>
        <v>0</v>
      </c>
      <c r="F1139">
        <f t="shared" si="52"/>
        <v>52</v>
      </c>
      <c r="G1139">
        <f t="shared" si="53"/>
        <v>51</v>
      </c>
    </row>
    <row r="1140" spans="1:7" x14ac:dyDescent="0.3">
      <c r="A1140" s="1" t="s">
        <v>79</v>
      </c>
      <c r="B1140" s="1">
        <v>101</v>
      </c>
      <c r="C1140" s="1">
        <v>6</v>
      </c>
      <c r="D1140" s="1">
        <v>2</v>
      </c>
      <c r="E1140">
        <f t="shared" si="51"/>
        <v>12</v>
      </c>
      <c r="F1140">
        <f t="shared" si="52"/>
        <v>24</v>
      </c>
      <c r="G1140">
        <f t="shared" si="53"/>
        <v>65</v>
      </c>
    </row>
    <row r="1141" spans="1:7" x14ac:dyDescent="0.3">
      <c r="A1141" s="1" t="s">
        <v>113</v>
      </c>
      <c r="B1141" s="1">
        <v>185</v>
      </c>
      <c r="C1141" s="1">
        <v>15</v>
      </c>
      <c r="D1141" s="1">
        <v>15</v>
      </c>
      <c r="E1141">
        <f t="shared" si="51"/>
        <v>90</v>
      </c>
      <c r="F1141">
        <f t="shared" si="52"/>
        <v>60</v>
      </c>
      <c r="G1141">
        <f t="shared" si="53"/>
        <v>35</v>
      </c>
    </row>
    <row r="1142" spans="1:7" x14ac:dyDescent="0.3">
      <c r="A1142" s="1" t="s">
        <v>100</v>
      </c>
      <c r="B1142" s="1">
        <v>108</v>
      </c>
      <c r="C1142" s="1">
        <v>9</v>
      </c>
      <c r="D1142" s="1">
        <v>2</v>
      </c>
      <c r="E1142">
        <f t="shared" si="51"/>
        <v>12</v>
      </c>
      <c r="F1142">
        <f t="shared" si="52"/>
        <v>36</v>
      </c>
      <c r="G1142">
        <f t="shared" si="53"/>
        <v>60</v>
      </c>
    </row>
    <row r="1143" spans="1:7" x14ac:dyDescent="0.3">
      <c r="A1143" s="1" t="s">
        <v>335</v>
      </c>
      <c r="B1143" s="1">
        <v>102</v>
      </c>
      <c r="C1143" s="1">
        <v>7</v>
      </c>
      <c r="D1143" s="1">
        <v>1</v>
      </c>
      <c r="E1143">
        <f t="shared" si="51"/>
        <v>6</v>
      </c>
      <c r="F1143">
        <f t="shared" si="52"/>
        <v>28</v>
      </c>
      <c r="G1143">
        <f t="shared" si="53"/>
        <v>68</v>
      </c>
    </row>
    <row r="1144" spans="1:7" x14ac:dyDescent="0.3">
      <c r="A1144" s="1" t="s">
        <v>164</v>
      </c>
      <c r="B1144" s="1">
        <v>121</v>
      </c>
      <c r="C1144" s="1">
        <v>7</v>
      </c>
      <c r="D1144" s="1">
        <v>3</v>
      </c>
      <c r="E1144">
        <f t="shared" si="51"/>
        <v>18</v>
      </c>
      <c r="F1144">
        <f t="shared" si="52"/>
        <v>28</v>
      </c>
      <c r="G1144">
        <f t="shared" si="53"/>
        <v>75</v>
      </c>
    </row>
    <row r="1145" spans="1:7" x14ac:dyDescent="0.3">
      <c r="A1145" s="1" t="s">
        <v>220</v>
      </c>
      <c r="B1145" s="1">
        <v>109</v>
      </c>
      <c r="C1145" s="1">
        <v>7</v>
      </c>
      <c r="D1145" s="1">
        <v>4</v>
      </c>
      <c r="E1145">
        <f t="shared" si="51"/>
        <v>24</v>
      </c>
      <c r="F1145">
        <f t="shared" si="52"/>
        <v>28</v>
      </c>
      <c r="G1145">
        <f t="shared" si="53"/>
        <v>57</v>
      </c>
    </row>
    <row r="1146" spans="1:7" x14ac:dyDescent="0.3">
      <c r="A1146" s="1" t="s">
        <v>244</v>
      </c>
      <c r="B1146" s="1">
        <v>144</v>
      </c>
      <c r="C1146" s="1">
        <v>14</v>
      </c>
      <c r="D1146" s="1">
        <v>0</v>
      </c>
      <c r="E1146">
        <f t="shared" si="51"/>
        <v>0</v>
      </c>
      <c r="F1146">
        <f t="shared" si="52"/>
        <v>56</v>
      </c>
      <c r="G1146">
        <f t="shared" si="53"/>
        <v>88</v>
      </c>
    </row>
    <row r="1147" spans="1:7" x14ac:dyDescent="0.3">
      <c r="A1147" s="1" t="s">
        <v>312</v>
      </c>
      <c r="B1147" s="1">
        <v>119</v>
      </c>
      <c r="C1147" s="1">
        <v>13</v>
      </c>
      <c r="D1147" s="1">
        <v>0</v>
      </c>
      <c r="E1147">
        <f t="shared" si="51"/>
        <v>0</v>
      </c>
      <c r="F1147">
        <f t="shared" si="52"/>
        <v>52</v>
      </c>
      <c r="G1147">
        <f t="shared" si="53"/>
        <v>67</v>
      </c>
    </row>
    <row r="1148" spans="1:7" x14ac:dyDescent="0.3">
      <c r="A1148" s="1" t="s">
        <v>359</v>
      </c>
      <c r="B1148" s="1">
        <v>105</v>
      </c>
      <c r="C1148" s="1">
        <v>11</v>
      </c>
      <c r="D1148" s="1">
        <v>2</v>
      </c>
      <c r="E1148">
        <f t="shared" si="51"/>
        <v>12</v>
      </c>
      <c r="F1148">
        <f t="shared" si="52"/>
        <v>44</v>
      </c>
      <c r="G1148">
        <f t="shared" si="53"/>
        <v>49</v>
      </c>
    </row>
    <row r="1149" spans="1:7" x14ac:dyDescent="0.3">
      <c r="A1149" s="1" t="s">
        <v>220</v>
      </c>
      <c r="B1149" s="1">
        <v>113</v>
      </c>
      <c r="C1149" s="1">
        <v>10</v>
      </c>
      <c r="D1149" s="1">
        <v>6</v>
      </c>
      <c r="E1149">
        <f t="shared" si="51"/>
        <v>36</v>
      </c>
      <c r="F1149">
        <f t="shared" si="52"/>
        <v>40</v>
      </c>
      <c r="G1149">
        <f t="shared" si="53"/>
        <v>37</v>
      </c>
    </row>
    <row r="1150" spans="1:7" x14ac:dyDescent="0.3">
      <c r="A1150" s="1" t="s">
        <v>268</v>
      </c>
      <c r="B1150" s="1">
        <v>111</v>
      </c>
      <c r="C1150" s="1">
        <v>12</v>
      </c>
      <c r="D1150" s="1">
        <v>0</v>
      </c>
      <c r="E1150">
        <f t="shared" si="51"/>
        <v>0</v>
      </c>
      <c r="F1150">
        <f t="shared" si="52"/>
        <v>48</v>
      </c>
      <c r="G1150">
        <f t="shared" si="53"/>
        <v>63</v>
      </c>
    </row>
    <row r="1151" spans="1:7" x14ac:dyDescent="0.3">
      <c r="A1151" s="1" t="s">
        <v>178</v>
      </c>
      <c r="B1151" s="1">
        <v>101</v>
      </c>
      <c r="C1151" s="1">
        <v>8</v>
      </c>
      <c r="D1151" s="1">
        <v>1</v>
      </c>
      <c r="E1151">
        <f t="shared" si="51"/>
        <v>6</v>
      </c>
      <c r="F1151">
        <f t="shared" si="52"/>
        <v>32</v>
      </c>
      <c r="G1151">
        <f t="shared" si="53"/>
        <v>63</v>
      </c>
    </row>
    <row r="1152" spans="1:7" x14ac:dyDescent="0.3">
      <c r="A1152" s="1" t="s">
        <v>117</v>
      </c>
      <c r="B1152" s="1">
        <v>106</v>
      </c>
      <c r="C1152" s="1">
        <v>7</v>
      </c>
      <c r="D1152" s="1">
        <v>1</v>
      </c>
      <c r="E1152">
        <f t="shared" si="51"/>
        <v>6</v>
      </c>
      <c r="F1152">
        <f t="shared" si="52"/>
        <v>28</v>
      </c>
      <c r="G1152">
        <f t="shared" si="53"/>
        <v>72</v>
      </c>
    </row>
    <row r="1153" spans="1:7" x14ac:dyDescent="0.3">
      <c r="A1153" s="1" t="s">
        <v>164</v>
      </c>
      <c r="B1153" s="1">
        <v>139</v>
      </c>
      <c r="C1153" s="1">
        <v>13</v>
      </c>
      <c r="D1153" s="1">
        <v>1</v>
      </c>
      <c r="E1153">
        <f t="shared" si="51"/>
        <v>6</v>
      </c>
      <c r="F1153">
        <f t="shared" si="52"/>
        <v>52</v>
      </c>
      <c r="G1153">
        <f t="shared" si="53"/>
        <v>81</v>
      </c>
    </row>
    <row r="1154" spans="1:7" x14ac:dyDescent="0.3">
      <c r="A1154" s="1" t="s">
        <v>148</v>
      </c>
      <c r="B1154" s="1">
        <v>107</v>
      </c>
      <c r="C1154" s="1">
        <v>9</v>
      </c>
      <c r="D1154" s="1">
        <v>1</v>
      </c>
      <c r="E1154">
        <f t="shared" si="51"/>
        <v>6</v>
      </c>
      <c r="F1154">
        <f t="shared" si="52"/>
        <v>36</v>
      </c>
      <c r="G1154">
        <f t="shared" si="53"/>
        <v>65</v>
      </c>
    </row>
    <row r="1155" spans="1:7" x14ac:dyDescent="0.3">
      <c r="A1155" s="1" t="s">
        <v>301</v>
      </c>
      <c r="B1155" s="1">
        <v>122</v>
      </c>
      <c r="C1155" s="1">
        <v>8</v>
      </c>
      <c r="D1155" s="1">
        <v>2</v>
      </c>
      <c r="E1155">
        <f t="shared" ref="E1155:E1165" si="54">D1155*6</f>
        <v>12</v>
      </c>
      <c r="F1155">
        <f t="shared" ref="F1155:F1165" si="55">C1155*4</f>
        <v>32</v>
      </c>
      <c r="G1155">
        <f t="shared" ref="G1155:G1165" si="56">B1155-E1155-F1155</f>
        <v>78</v>
      </c>
    </row>
    <row r="1156" spans="1:7" x14ac:dyDescent="0.3">
      <c r="A1156" s="1" t="s">
        <v>148</v>
      </c>
      <c r="B1156" s="1">
        <v>112</v>
      </c>
      <c r="C1156" s="1">
        <v>16</v>
      </c>
      <c r="D1156" s="1">
        <v>0</v>
      </c>
      <c r="E1156">
        <f t="shared" si="54"/>
        <v>0</v>
      </c>
      <c r="F1156">
        <f t="shared" si="55"/>
        <v>64</v>
      </c>
      <c r="G1156">
        <f t="shared" si="56"/>
        <v>48</v>
      </c>
    </row>
    <row r="1157" spans="1:7" x14ac:dyDescent="0.3">
      <c r="A1157" s="1" t="s">
        <v>117</v>
      </c>
      <c r="B1157" s="1">
        <v>128</v>
      </c>
      <c r="C1157" s="1">
        <v>7</v>
      </c>
      <c r="D1157" s="1">
        <v>5</v>
      </c>
      <c r="E1157">
        <f t="shared" si="54"/>
        <v>30</v>
      </c>
      <c r="F1157">
        <f t="shared" si="55"/>
        <v>28</v>
      </c>
      <c r="G1157">
        <f t="shared" si="56"/>
        <v>70</v>
      </c>
    </row>
    <row r="1158" spans="1:7" x14ac:dyDescent="0.3">
      <c r="A1158" s="1" t="s">
        <v>373</v>
      </c>
      <c r="B1158" s="1">
        <v>108</v>
      </c>
      <c r="C1158" s="1">
        <v>11</v>
      </c>
      <c r="D1158" s="1">
        <v>0</v>
      </c>
      <c r="E1158">
        <f t="shared" si="54"/>
        <v>0</v>
      </c>
      <c r="F1158">
        <f t="shared" si="55"/>
        <v>44</v>
      </c>
      <c r="G1158">
        <f t="shared" si="56"/>
        <v>64</v>
      </c>
    </row>
    <row r="1159" spans="1:7" x14ac:dyDescent="0.3">
      <c r="A1159" s="1" t="s">
        <v>117</v>
      </c>
      <c r="B1159" s="1">
        <v>107</v>
      </c>
      <c r="C1159" s="1">
        <v>12</v>
      </c>
      <c r="D1159" s="1">
        <v>1</v>
      </c>
      <c r="E1159">
        <f t="shared" si="54"/>
        <v>6</v>
      </c>
      <c r="F1159">
        <f t="shared" si="55"/>
        <v>48</v>
      </c>
      <c r="G1159">
        <f t="shared" si="56"/>
        <v>53</v>
      </c>
    </row>
    <row r="1160" spans="1:7" x14ac:dyDescent="0.3">
      <c r="A1160" s="1" t="s">
        <v>192</v>
      </c>
      <c r="B1160" s="1">
        <v>105</v>
      </c>
      <c r="C1160" s="1">
        <v>9</v>
      </c>
      <c r="D1160" s="1">
        <v>0</v>
      </c>
      <c r="E1160">
        <f t="shared" si="54"/>
        <v>0</v>
      </c>
      <c r="F1160">
        <f t="shared" si="55"/>
        <v>36</v>
      </c>
      <c r="G1160">
        <f t="shared" si="56"/>
        <v>69</v>
      </c>
    </row>
    <row r="1161" spans="1:7" x14ac:dyDescent="0.3">
      <c r="A1161" s="1" t="s">
        <v>136</v>
      </c>
      <c r="B1161" s="1">
        <v>119</v>
      </c>
      <c r="C1161" s="1">
        <v>9</v>
      </c>
      <c r="D1161" s="1">
        <v>3</v>
      </c>
      <c r="E1161">
        <f t="shared" si="54"/>
        <v>18</v>
      </c>
      <c r="F1161">
        <f t="shared" si="55"/>
        <v>36</v>
      </c>
      <c r="G1161">
        <f t="shared" si="56"/>
        <v>65</v>
      </c>
    </row>
    <row r="1162" spans="1:7" x14ac:dyDescent="0.3">
      <c r="A1162" s="1" t="s">
        <v>374</v>
      </c>
      <c r="B1162" s="1">
        <v>100</v>
      </c>
      <c r="C1162" s="1">
        <v>11</v>
      </c>
      <c r="D1162" s="1">
        <v>1</v>
      </c>
      <c r="E1162">
        <f t="shared" si="54"/>
        <v>6</v>
      </c>
      <c r="F1162">
        <f t="shared" si="55"/>
        <v>44</v>
      </c>
      <c r="G1162">
        <f t="shared" si="56"/>
        <v>50</v>
      </c>
    </row>
    <row r="1163" spans="1:7" x14ac:dyDescent="0.3">
      <c r="A1163" s="1" t="s">
        <v>148</v>
      </c>
      <c r="B1163" s="1">
        <v>117</v>
      </c>
      <c r="C1163" s="1">
        <v>14</v>
      </c>
      <c r="D1163" s="1">
        <v>0</v>
      </c>
      <c r="E1163">
        <f t="shared" si="54"/>
        <v>0</v>
      </c>
      <c r="F1163">
        <f t="shared" si="55"/>
        <v>56</v>
      </c>
      <c r="G1163">
        <f t="shared" si="56"/>
        <v>61</v>
      </c>
    </row>
    <row r="1164" spans="1:7" x14ac:dyDescent="0.3">
      <c r="A1164" s="1" t="s">
        <v>429</v>
      </c>
      <c r="B1164" s="1">
        <v>100</v>
      </c>
      <c r="C1164" s="1">
        <v>11</v>
      </c>
      <c r="D1164" s="1">
        <v>1</v>
      </c>
      <c r="E1164">
        <f t="shared" si="54"/>
        <v>6</v>
      </c>
      <c r="F1164">
        <f t="shared" si="55"/>
        <v>44</v>
      </c>
      <c r="G1164">
        <f t="shared" si="56"/>
        <v>50</v>
      </c>
    </row>
    <row r="1165" spans="1:7" x14ac:dyDescent="0.3">
      <c r="A1165" s="1" t="s">
        <v>213</v>
      </c>
      <c r="B1165" s="1">
        <v>219</v>
      </c>
      <c r="C1165" s="1">
        <v>25</v>
      </c>
      <c r="D1165" s="1">
        <v>7</v>
      </c>
      <c r="E1165">
        <f t="shared" si="54"/>
        <v>42</v>
      </c>
      <c r="F1165">
        <f t="shared" si="55"/>
        <v>100</v>
      </c>
      <c r="G1165">
        <f t="shared" si="56"/>
        <v>77</v>
      </c>
    </row>
  </sheetData>
  <conditionalFormatting sqref="B1:B1048576">
    <cfRule type="top10" dxfId="0" priority="5" rank="10"/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">
      <dataBar>
        <cfvo type="min"/>
        <cfvo type="max"/>
        <color rgb="FF63C384"/>
      </dataBar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C384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/>
  </sheetPr>
  <dimension ref="B1:G13"/>
  <sheetViews>
    <sheetView showGridLines="0" zoomScale="140" zoomScaleNormal="140" workbookViewId="0">
      <selection activeCell="F32" sqref="F32"/>
    </sheetView>
  </sheetViews>
  <sheetFormatPr defaultRowHeight="14.4" outlineLevelRow="1" outlineLevelCol="1" x14ac:dyDescent="0.3"/>
  <cols>
    <col min="3" max="3" width="5.33203125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20" t="s">
        <v>904</v>
      </c>
      <c r="C2" s="20"/>
      <c r="D2" s="25"/>
      <c r="E2" s="25"/>
      <c r="F2" s="25"/>
      <c r="G2" s="25"/>
    </row>
    <row r="3" spans="2:7" ht="15.6" collapsed="1" x14ac:dyDescent="0.3">
      <c r="B3" s="19"/>
      <c r="C3" s="19"/>
      <c r="D3" s="26" t="s">
        <v>906</v>
      </c>
      <c r="E3" s="26" t="s">
        <v>900</v>
      </c>
      <c r="F3" s="26" t="s">
        <v>902</v>
      </c>
      <c r="G3" s="26" t="s">
        <v>903</v>
      </c>
    </row>
    <row r="4" spans="2:7" ht="20.399999999999999" hidden="1" outlineLevel="1" x14ac:dyDescent="0.3">
      <c r="B4" s="22"/>
      <c r="C4" s="22"/>
      <c r="E4" s="29" t="s">
        <v>901</v>
      </c>
      <c r="F4" s="29" t="s">
        <v>901</v>
      </c>
      <c r="G4" s="29" t="s">
        <v>901</v>
      </c>
    </row>
    <row r="5" spans="2:7" x14ac:dyDescent="0.3">
      <c r="B5" s="23" t="s">
        <v>905</v>
      </c>
      <c r="C5" s="23"/>
      <c r="D5" s="21"/>
      <c r="E5" s="21"/>
      <c r="F5" s="21"/>
      <c r="G5" s="21"/>
    </row>
    <row r="6" spans="2:7" outlineLevel="1" x14ac:dyDescent="0.3">
      <c r="B6" s="22"/>
      <c r="C6" s="22" t="s">
        <v>896</v>
      </c>
      <c r="D6">
        <v>2500000</v>
      </c>
      <c r="E6" s="27">
        <v>2000000</v>
      </c>
      <c r="F6" s="27">
        <v>1500000</v>
      </c>
      <c r="G6" s="27">
        <v>3000000</v>
      </c>
    </row>
    <row r="7" spans="2:7" outlineLevel="1" x14ac:dyDescent="0.3">
      <c r="B7" s="22"/>
      <c r="C7" s="22" t="s">
        <v>897</v>
      </c>
      <c r="D7" s="15">
        <v>0.10249999999999999</v>
      </c>
      <c r="E7" s="28">
        <v>0.1</v>
      </c>
      <c r="F7" s="28">
        <v>0.09</v>
      </c>
      <c r="G7" s="28">
        <v>0.12</v>
      </c>
    </row>
    <row r="8" spans="2:7" outlineLevel="1" x14ac:dyDescent="0.3">
      <c r="B8" s="22"/>
      <c r="C8" s="22" t="s">
        <v>898</v>
      </c>
      <c r="D8">
        <v>15</v>
      </c>
      <c r="E8" s="27">
        <v>20</v>
      </c>
      <c r="F8" s="27">
        <v>15</v>
      </c>
      <c r="G8" s="27">
        <v>30</v>
      </c>
    </row>
    <row r="9" spans="2:7" x14ac:dyDescent="0.3">
      <c r="B9" s="23" t="s">
        <v>907</v>
      </c>
      <c r="C9" s="23"/>
      <c r="D9" s="21"/>
      <c r="E9" s="21"/>
      <c r="F9" s="21"/>
      <c r="G9" s="21"/>
    </row>
    <row r="10" spans="2:7" ht="15" outlineLevel="1" thickBot="1" x14ac:dyDescent="0.35">
      <c r="B10" s="24"/>
      <c r="C10" s="24" t="s">
        <v>899</v>
      </c>
      <c r="D10" s="18">
        <v>-27248.7729451044</v>
      </c>
      <c r="E10" s="18">
        <v>-19300.432901480199</v>
      </c>
      <c r="F10" s="18">
        <v>-15213.9987624267</v>
      </c>
      <c r="G10" s="18">
        <v>-30858.377907765102</v>
      </c>
    </row>
    <row r="11" spans="2:7" x14ac:dyDescent="0.3">
      <c r="B11" t="s">
        <v>908</v>
      </c>
    </row>
    <row r="12" spans="2:7" x14ac:dyDescent="0.3">
      <c r="B12" t="s">
        <v>909</v>
      </c>
    </row>
    <row r="13" spans="2:7" x14ac:dyDescent="0.3">
      <c r="B1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29"/>
  <sheetViews>
    <sheetView zoomScale="160" zoomScaleNormal="160" workbookViewId="0">
      <selection activeCell="E1" sqref="E1:E1048576"/>
    </sheetView>
  </sheetViews>
  <sheetFormatPr defaultRowHeight="14.4" x14ac:dyDescent="0.3"/>
  <cols>
    <col min="2" max="2" width="10" bestFit="1" customWidth="1"/>
    <col min="4" max="4" width="12.88671875" bestFit="1" customWidth="1"/>
    <col min="5" max="5" width="12.109375" bestFit="1" customWidth="1"/>
    <col min="10" max="10" width="10" bestFit="1" customWidth="1"/>
  </cols>
  <sheetData>
    <row r="1" spans="1:10" x14ac:dyDescent="0.3">
      <c r="B1" t="s">
        <v>887</v>
      </c>
      <c r="C1" t="s">
        <v>888</v>
      </c>
      <c r="D1" t="s">
        <v>889</v>
      </c>
      <c r="E1" t="s">
        <v>890</v>
      </c>
      <c r="G1" t="s">
        <v>892</v>
      </c>
    </row>
    <row r="2" spans="1:10" x14ac:dyDescent="0.3">
      <c r="A2" t="s">
        <v>882</v>
      </c>
      <c r="B2">
        <v>-1000</v>
      </c>
      <c r="C2">
        <v>-100</v>
      </c>
      <c r="D2">
        <v>2500000</v>
      </c>
      <c r="E2">
        <v>0</v>
      </c>
      <c r="G2" t="s">
        <v>891</v>
      </c>
    </row>
    <row r="3" spans="1:10" x14ac:dyDescent="0.3">
      <c r="A3" t="s">
        <v>883</v>
      </c>
      <c r="B3" s="16">
        <f>FV(B4,B5,B6,B2)</f>
        <v>1574.2387409343751</v>
      </c>
      <c r="C3">
        <v>200</v>
      </c>
      <c r="D3">
        <v>0</v>
      </c>
      <c r="E3" s="16">
        <f>FV(E4/12,E5*12,E6,E2)</f>
        <v>470346.04102601443</v>
      </c>
    </row>
    <row r="4" spans="1:10" x14ac:dyDescent="0.3">
      <c r="A4" t="s">
        <v>884</v>
      </c>
      <c r="B4" s="15">
        <v>9.5000000000000001E-2</v>
      </c>
      <c r="C4" s="17">
        <f>RATE(C5,C6,C2,C3)</f>
        <v>8.496391364363709E-2</v>
      </c>
      <c r="D4" s="15">
        <v>0.10249999999999999</v>
      </c>
      <c r="E4" s="17">
        <v>8.5000000000000006E-2</v>
      </c>
      <c r="G4" t="s">
        <v>893</v>
      </c>
    </row>
    <row r="5" spans="1:10" x14ac:dyDescent="0.3">
      <c r="A5" t="s">
        <v>885</v>
      </c>
      <c r="B5">
        <v>5</v>
      </c>
      <c r="C5">
        <v>8.5</v>
      </c>
      <c r="D5">
        <v>15</v>
      </c>
      <c r="E5">
        <v>10</v>
      </c>
      <c r="G5" t="s">
        <v>894</v>
      </c>
    </row>
    <row r="6" spans="1:10" x14ac:dyDescent="0.3">
      <c r="A6" t="s">
        <v>886</v>
      </c>
      <c r="B6">
        <v>0</v>
      </c>
      <c r="C6">
        <v>0</v>
      </c>
      <c r="D6" s="16">
        <f>PMT(D4/12,D5*12,D2,D3)</f>
        <v>-27248.77294510448</v>
      </c>
      <c r="E6">
        <v>-2500</v>
      </c>
    </row>
    <row r="7" spans="1:10" x14ac:dyDescent="0.3">
      <c r="G7" t="s">
        <v>911</v>
      </c>
    </row>
    <row r="8" spans="1:10" x14ac:dyDescent="0.3">
      <c r="D8" s="16">
        <f>D6</f>
        <v>-27248.77294510448</v>
      </c>
      <c r="G8" t="s">
        <v>912</v>
      </c>
    </row>
    <row r="9" spans="1:10" x14ac:dyDescent="0.3">
      <c r="C9">
        <v>5</v>
      </c>
      <c r="D9">
        <f t="dataTable" ref="D9:D29" dt2D="0" dtr="0" r1="D5"/>
        <v>-53425.659586450012</v>
      </c>
    </row>
    <row r="10" spans="1:10" x14ac:dyDescent="0.3">
      <c r="C10">
        <v>6</v>
      </c>
      <c r="D10">
        <v>-46630.3905902486</v>
      </c>
      <c r="H10">
        <v>-1000</v>
      </c>
    </row>
    <row r="11" spans="1:10" x14ac:dyDescent="0.3">
      <c r="C11">
        <v>7</v>
      </c>
      <c r="D11">
        <v>-41826.60879566631</v>
      </c>
      <c r="H11">
        <v>300</v>
      </c>
      <c r="J11" s="15">
        <v>0.1525</v>
      </c>
    </row>
    <row r="12" spans="1:10" x14ac:dyDescent="0.3">
      <c r="C12">
        <v>8</v>
      </c>
      <c r="D12">
        <v>-38266.923357036096</v>
      </c>
      <c r="H12">
        <v>300</v>
      </c>
    </row>
    <row r="13" spans="1:10" x14ac:dyDescent="0.3">
      <c r="C13">
        <v>9</v>
      </c>
      <c r="D13">
        <v>-35536.047569066599</v>
      </c>
      <c r="H13">
        <v>300</v>
      </c>
      <c r="J13" s="16">
        <f>NPV(J11,H11:H15)+H10</f>
        <v>-0.27745530504284943</v>
      </c>
    </row>
    <row r="14" spans="1:10" x14ac:dyDescent="0.3">
      <c r="C14">
        <v>10</v>
      </c>
      <c r="D14">
        <v>-33384.75046919415</v>
      </c>
      <c r="H14">
        <v>300</v>
      </c>
    </row>
    <row r="15" spans="1:10" x14ac:dyDescent="0.3">
      <c r="C15">
        <v>11</v>
      </c>
      <c r="D15">
        <v>-31654.380593575861</v>
      </c>
      <c r="H15">
        <v>300</v>
      </c>
      <c r="J15" s="17">
        <f>IRR(H10:H15)</f>
        <v>0.15238237116630637</v>
      </c>
    </row>
    <row r="16" spans="1:10" x14ac:dyDescent="0.3">
      <c r="C16">
        <v>12</v>
      </c>
      <c r="D16">
        <v>-30239.128087179266</v>
      </c>
    </row>
    <row r="17" spans="3:4" x14ac:dyDescent="0.3">
      <c r="C17">
        <v>13</v>
      </c>
      <c r="D17">
        <v>-29065.704474320701</v>
      </c>
    </row>
    <row r="18" spans="3:4" x14ac:dyDescent="0.3">
      <c r="C18">
        <v>14</v>
      </c>
      <c r="D18">
        <v>-28081.731220291313</v>
      </c>
    </row>
    <row r="19" spans="3:4" x14ac:dyDescent="0.3">
      <c r="C19">
        <v>15</v>
      </c>
      <c r="D19">
        <v>-27248.77294510448</v>
      </c>
    </row>
    <row r="20" spans="3:4" x14ac:dyDescent="0.3">
      <c r="C20">
        <v>16</v>
      </c>
      <c r="D20">
        <v>-26537.983220548354</v>
      </c>
    </row>
    <row r="21" spans="3:4" x14ac:dyDescent="0.3">
      <c r="C21">
        <v>17</v>
      </c>
      <c r="D21">
        <v>-25927.287150551383</v>
      </c>
    </row>
    <row r="22" spans="3:4" x14ac:dyDescent="0.3">
      <c r="C22">
        <v>18</v>
      </c>
      <c r="D22">
        <v>-25399.503069716593</v>
      </c>
    </row>
    <row r="23" spans="3:4" x14ac:dyDescent="0.3">
      <c r="C23">
        <v>19</v>
      </c>
      <c r="D23">
        <v>-24941.057345153422</v>
      </c>
    </row>
    <row r="24" spans="3:4" x14ac:dyDescent="0.3">
      <c r="C24">
        <v>20</v>
      </c>
      <c r="D24">
        <v>-24541.084674661106</v>
      </c>
    </row>
    <row r="25" spans="3:4" x14ac:dyDescent="0.3">
      <c r="C25">
        <v>21</v>
      </c>
      <c r="D25">
        <v>-24190.785364762596</v>
      </c>
    </row>
    <row r="26" spans="3:4" x14ac:dyDescent="0.3">
      <c r="C26">
        <v>22</v>
      </c>
      <c r="D26">
        <v>-23882.957807486579</v>
      </c>
    </row>
    <row r="27" spans="3:4" x14ac:dyDescent="0.3">
      <c r="C27">
        <v>23</v>
      </c>
      <c r="D27">
        <v>-23611.652822505363</v>
      </c>
    </row>
    <row r="28" spans="3:4" x14ac:dyDescent="0.3">
      <c r="C28">
        <v>24</v>
      </c>
      <c r="D28">
        <v>-23371.914311080905</v>
      </c>
    </row>
    <row r="29" spans="3:4" x14ac:dyDescent="0.3">
      <c r="C29">
        <v>25</v>
      </c>
      <c r="D29">
        <v>-23159.582047353266</v>
      </c>
    </row>
  </sheetData>
  <scenarios current="2" sqref="D6">
    <scenario name="S1" locked="1" count="3" user="PACE" comment="Created by PACE on 12/17/2011">
      <inputCells r="D2" val="2000000"/>
      <inputCells r="D4" val="0.1" numFmtId="9"/>
      <inputCells r="D5" val="20"/>
    </scenario>
    <scenario name="S2" locked="1" count="3" user="PACE" comment="Created by PACE on 12/17/2011">
      <inputCells r="D2" val="1500000"/>
      <inputCells r="D4" val="0.09" numFmtId="9"/>
      <inputCells r="D5" val="15"/>
    </scenario>
    <scenario name="S3" locked="1" count="3" user="PACE" comment="Created by PACE on 12/17/2011">
      <inputCells r="D2" val="3000000"/>
      <inputCells r="D4" val="0.12" numFmtId="9"/>
      <inputCells r="D5" val="30"/>
    </scenario>
  </scenario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F11:G21"/>
  <sheetViews>
    <sheetView topLeftCell="D1" workbookViewId="0">
      <selection activeCell="G21" sqref="G21"/>
    </sheetView>
  </sheetViews>
  <sheetFormatPr defaultRowHeight="14.4" x14ac:dyDescent="0.3"/>
  <sheetData>
    <row r="11" spans="6:7" x14ac:dyDescent="0.3">
      <c r="F11">
        <v>54</v>
      </c>
      <c r="G11" s="17">
        <f>F11/$G$21</f>
        <v>0.30681818181818182</v>
      </c>
    </row>
    <row r="12" spans="6:7" x14ac:dyDescent="0.3">
      <c r="F12">
        <v>3</v>
      </c>
      <c r="G12" s="17">
        <f t="shared" ref="G12:G18" si="0">F12/$G$21</f>
        <v>1.7045454545454544E-2</v>
      </c>
    </row>
    <row r="13" spans="6:7" x14ac:dyDescent="0.3">
      <c r="F13">
        <v>5</v>
      </c>
      <c r="G13" s="17">
        <f t="shared" si="0"/>
        <v>2.8409090909090908E-2</v>
      </c>
    </row>
    <row r="14" spans="6:7" x14ac:dyDescent="0.3">
      <c r="F14">
        <v>6</v>
      </c>
      <c r="G14" s="17">
        <f t="shared" si="0"/>
        <v>3.4090909090909088E-2</v>
      </c>
    </row>
    <row r="15" spans="6:7" x14ac:dyDescent="0.3">
      <c r="F15">
        <v>54</v>
      </c>
      <c r="G15" s="17">
        <f t="shared" si="0"/>
        <v>0.30681818181818182</v>
      </c>
    </row>
    <row r="16" spans="6:7" x14ac:dyDescent="0.3">
      <c r="F16">
        <v>45</v>
      </c>
      <c r="G16" s="17">
        <f t="shared" si="0"/>
        <v>0.25568181818181818</v>
      </c>
    </row>
    <row r="17" spans="6:7" x14ac:dyDescent="0.3">
      <c r="F17">
        <v>5</v>
      </c>
      <c r="G17" s="17">
        <f t="shared" si="0"/>
        <v>2.8409090909090908E-2</v>
      </c>
    </row>
    <row r="18" spans="6:7" x14ac:dyDescent="0.3">
      <c r="F18">
        <v>4</v>
      </c>
      <c r="G18" s="17">
        <f t="shared" si="0"/>
        <v>2.2727272727272728E-2</v>
      </c>
    </row>
    <row r="21" spans="6:7" x14ac:dyDescent="0.3">
      <c r="G21">
        <f>SUM(F11:F18)</f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165"/>
  <sheetViews>
    <sheetView topLeftCell="B1141" workbookViewId="0">
      <selection activeCell="C1" sqref="C1:C1165"/>
    </sheetView>
  </sheetViews>
  <sheetFormatPr defaultRowHeight="14.4" x14ac:dyDescent="0.3"/>
  <cols>
    <col min="3" max="3" width="19.5546875" customWidth="1"/>
    <col min="15" max="15" width="12.88671875" customWidth="1"/>
    <col min="16" max="16" width="13.109375" customWidth="1"/>
    <col min="21" max="21" width="13" customWidth="1"/>
  </cols>
  <sheetData>
    <row r="1" spans="1:22" x14ac:dyDescent="0.3">
      <c r="A1" t="str">
        <f>Centuries!A1</f>
        <v>Century #</v>
      </c>
      <c r="B1" t="str">
        <f>Centuries!B1</f>
        <v>Start Date</v>
      </c>
      <c r="C1" t="str">
        <f>Sheet7!A1</f>
        <v>Player</v>
      </c>
      <c r="D1" t="str">
        <f>Centuries!D1</f>
        <v>Runs</v>
      </c>
      <c r="E1" t="str">
        <f>Centuries!E1</f>
        <v>Status</v>
      </c>
      <c r="F1" t="str">
        <f>Centuries!F1</f>
        <v>Mins</v>
      </c>
      <c r="G1" t="str">
        <f>Centuries!H1</f>
        <v>Balls Faced</v>
      </c>
      <c r="H1" t="str">
        <f>Centuries!I1</f>
        <v>Boundaries</v>
      </c>
      <c r="I1" t="str">
        <f>Centuries!J1</f>
        <v>Sixes</v>
      </c>
      <c r="J1" t="str">
        <f>Centuries!K1</f>
        <v>Strike Rate</v>
      </c>
      <c r="K1" t="str">
        <f>Centuries!L1</f>
        <v>Innings</v>
      </c>
      <c r="L1" t="str">
        <f>Centuries!M1</f>
        <v>Opposition</v>
      </c>
      <c r="M1" t="str">
        <f>Centuries!N1</f>
        <v>Ground</v>
      </c>
    </row>
    <row r="2" spans="1:22" x14ac:dyDescent="0.3">
      <c r="A2">
        <f>Centuries!A2</f>
        <v>1</v>
      </c>
      <c r="B2">
        <f>Centuries!B2</f>
        <v>26535</v>
      </c>
      <c r="C2" t="str">
        <f>Sheet7!A2</f>
        <v>DL Amiss (Eng)</v>
      </c>
      <c r="D2">
        <f>Centuries!D2</f>
        <v>103</v>
      </c>
      <c r="E2" t="str">
        <f>Centuries!E2</f>
        <v>Out</v>
      </c>
      <c r="F2">
        <f>Centuries!F2</f>
        <v>161</v>
      </c>
      <c r="G2">
        <f>Centuries!H2</f>
        <v>134</v>
      </c>
      <c r="H2">
        <f>Centuries!I2</f>
        <v>9</v>
      </c>
      <c r="I2">
        <f>Centuries!J2</f>
        <v>0</v>
      </c>
      <c r="J2">
        <f>Centuries!K2</f>
        <v>76.86</v>
      </c>
      <c r="K2">
        <f>Centuries!L2</f>
        <v>2</v>
      </c>
      <c r="L2" t="str">
        <f>Centuries!M2</f>
        <v>Australia</v>
      </c>
      <c r="M2" t="str">
        <f>Centuries!N2</f>
        <v>Manchester</v>
      </c>
    </row>
    <row r="3" spans="1:22" x14ac:dyDescent="0.3">
      <c r="A3">
        <f>Centuries!A3</f>
        <v>2</v>
      </c>
      <c r="B3">
        <f>Centuries!B3</f>
        <v>26863</v>
      </c>
      <c r="C3" t="str">
        <f>Sheet7!A3</f>
        <v>DL Amiss (Eng)</v>
      </c>
      <c r="D3">
        <f>Centuries!D3</f>
        <v>100</v>
      </c>
      <c r="E3" t="str">
        <f>Centuries!E3</f>
        <v>Out</v>
      </c>
      <c r="F3" t="str">
        <f>Centuries!F3</f>
        <v>-</v>
      </c>
      <c r="G3">
        <f>Centuries!H3</f>
        <v>121</v>
      </c>
      <c r="H3">
        <f>Centuries!I3</f>
        <v>14</v>
      </c>
      <c r="I3">
        <f>Centuries!J3</f>
        <v>1</v>
      </c>
      <c r="J3">
        <f>Centuries!K3</f>
        <v>82.64</v>
      </c>
      <c r="K3">
        <f>Centuries!L3</f>
        <v>2</v>
      </c>
      <c r="L3" t="str">
        <f>Centuries!M3</f>
        <v>New Zealand</v>
      </c>
      <c r="M3" t="str">
        <f>Centuries!N3</f>
        <v>Swansea</v>
      </c>
    </row>
    <row r="4" spans="1:22" x14ac:dyDescent="0.3">
      <c r="A4">
        <f>Centuries!A4</f>
        <v>3</v>
      </c>
      <c r="B4">
        <f>Centuries!B4</f>
        <v>26914</v>
      </c>
      <c r="C4" t="str">
        <f>Sheet7!A4</f>
        <v>RC Fredericks (WI)</v>
      </c>
      <c r="D4">
        <f>Centuries!D4</f>
        <v>105</v>
      </c>
      <c r="E4" t="str">
        <f>Centuries!E4</f>
        <v>Out</v>
      </c>
      <c r="F4" t="str">
        <f>Centuries!F4</f>
        <v>-</v>
      </c>
      <c r="G4">
        <f>Centuries!H4</f>
        <v>122</v>
      </c>
      <c r="H4">
        <f>Centuries!I4</f>
        <v>10</v>
      </c>
      <c r="I4">
        <f>Centuries!J4</f>
        <v>1</v>
      </c>
      <c r="J4">
        <f>Centuries!K4</f>
        <v>86.06</v>
      </c>
      <c r="K4">
        <f>Centuries!L4</f>
        <v>2</v>
      </c>
      <c r="L4" t="str">
        <f>Centuries!M4</f>
        <v>England</v>
      </c>
      <c r="M4" t="str">
        <f>Centuries!N4</f>
        <v>The Oval</v>
      </c>
    </row>
    <row r="5" spans="1:22" x14ac:dyDescent="0.3">
      <c r="A5">
        <f>Centuries!A5</f>
        <v>4</v>
      </c>
      <c r="B5">
        <f>Centuries!B5</f>
        <v>27119</v>
      </c>
      <c r="C5" t="str">
        <f>Sheet7!A5</f>
        <v>KJ Wadsworth (NZ)</v>
      </c>
      <c r="D5">
        <f>Centuries!D5</f>
        <v>104</v>
      </c>
      <c r="E5" t="str">
        <f>Centuries!E5</f>
        <v>Out</v>
      </c>
      <c r="F5">
        <f>Centuries!F5</f>
        <v>92</v>
      </c>
      <c r="G5">
        <f>Centuries!H5</f>
        <v>98</v>
      </c>
      <c r="H5">
        <f>Centuries!I5</f>
        <v>16</v>
      </c>
      <c r="I5">
        <f>Centuries!J5</f>
        <v>0</v>
      </c>
      <c r="J5">
        <f>Centuries!K5</f>
        <v>106.12</v>
      </c>
      <c r="K5">
        <f>Centuries!L5</f>
        <v>2</v>
      </c>
      <c r="L5" t="str">
        <f>Centuries!M5</f>
        <v>Australia</v>
      </c>
      <c r="M5" t="str">
        <f>Centuries!N5</f>
        <v>Christchurch</v>
      </c>
    </row>
    <row r="6" spans="1:22" x14ac:dyDescent="0.3">
      <c r="A6">
        <f>Centuries!A6</f>
        <v>5</v>
      </c>
      <c r="B6">
        <f>Centuries!B6</f>
        <v>27272</v>
      </c>
      <c r="C6" t="str">
        <f>Sheet7!A6</f>
        <v>D Lloyd (Eng)</v>
      </c>
      <c r="D6">
        <f>Centuries!D6</f>
        <v>116</v>
      </c>
      <c r="E6" t="str">
        <f>Centuries!E6</f>
        <v>Notout</v>
      </c>
      <c r="F6" t="str">
        <f>Centuries!F6</f>
        <v>-</v>
      </c>
      <c r="G6">
        <f>Centuries!H6</f>
        <v>159</v>
      </c>
      <c r="H6">
        <f>Centuries!I6</f>
        <v>8</v>
      </c>
      <c r="I6">
        <f>Centuries!J6</f>
        <v>1</v>
      </c>
      <c r="J6">
        <f>Centuries!K6</f>
        <v>72.95</v>
      </c>
      <c r="K6">
        <f>Centuries!L6</f>
        <v>1</v>
      </c>
      <c r="L6" t="str">
        <f>Centuries!M6</f>
        <v>Pakistan</v>
      </c>
      <c r="M6" t="str">
        <f>Centuries!N6</f>
        <v>Nottingham</v>
      </c>
    </row>
    <row r="7" spans="1:22" x14ac:dyDescent="0.3">
      <c r="A7">
        <f>Centuries!A7</f>
        <v>6</v>
      </c>
      <c r="B7">
        <f>Centuries!B7</f>
        <v>27272</v>
      </c>
      <c r="C7" t="str">
        <f>Sheet7!A7</f>
        <v>Majid Khan (Pak)</v>
      </c>
      <c r="D7">
        <f>Centuries!D7</f>
        <v>109</v>
      </c>
      <c r="E7" t="str">
        <f>Centuries!E7</f>
        <v>Out</v>
      </c>
      <c r="F7" t="str">
        <f>Centuries!F7</f>
        <v>-</v>
      </c>
      <c r="G7">
        <f>Centuries!H7</f>
        <v>93</v>
      </c>
      <c r="H7">
        <f>Centuries!I7</f>
        <v>16</v>
      </c>
      <c r="I7">
        <f>Centuries!J7</f>
        <v>1</v>
      </c>
      <c r="J7">
        <f>Centuries!K7</f>
        <v>117.2</v>
      </c>
      <c r="K7">
        <f>Centuries!L7</f>
        <v>2</v>
      </c>
      <c r="L7" t="str">
        <f>Centuries!M7</f>
        <v>England</v>
      </c>
      <c r="M7" t="str">
        <f>Centuries!N7</f>
        <v>Nottingham</v>
      </c>
    </row>
    <row r="8" spans="1:22" x14ac:dyDescent="0.3">
      <c r="A8">
        <f>Centuries!A8</f>
        <v>7</v>
      </c>
      <c r="B8">
        <f>Centuries!B8</f>
        <v>27462</v>
      </c>
      <c r="C8" t="str">
        <f>Sheet7!A8</f>
        <v>BE Cong don (NZ)</v>
      </c>
      <c r="D8">
        <f>Centuries!D8</f>
        <v>101</v>
      </c>
      <c r="E8" t="str">
        <f>Centuries!E8</f>
        <v>Out</v>
      </c>
      <c r="F8" t="str">
        <f>Centuries!F8</f>
        <v>-</v>
      </c>
      <c r="G8">
        <f>Centuries!H8</f>
        <v>110</v>
      </c>
      <c r="H8">
        <f>Centuries!I8</f>
        <v>7</v>
      </c>
      <c r="I8">
        <f>Centuries!J8</f>
        <v>1</v>
      </c>
      <c r="J8">
        <f>Centuries!K8</f>
        <v>91.81</v>
      </c>
      <c r="K8">
        <f>Centuries!L8</f>
        <v>1</v>
      </c>
      <c r="L8" t="str">
        <f>Centuries!M8</f>
        <v>England</v>
      </c>
      <c r="M8" t="str">
        <f>Centuries!N8</f>
        <v>Wellington</v>
      </c>
    </row>
    <row r="9" spans="1:22" x14ac:dyDescent="0.3">
      <c r="A9">
        <f>Centuries!A9</f>
        <v>8</v>
      </c>
      <c r="B9">
        <f>Centuries!B9</f>
        <v>27552</v>
      </c>
      <c r="C9" t="str">
        <f>Sheet7!A9</f>
        <v>GM Turner (NZ)</v>
      </c>
      <c r="D9">
        <f>Centuries!D9</f>
        <v>171</v>
      </c>
      <c r="E9" t="str">
        <f>Centuries!E9</f>
        <v>Notout</v>
      </c>
      <c r="F9">
        <f>Centuries!F9</f>
        <v>190</v>
      </c>
      <c r="G9">
        <f>Centuries!H9</f>
        <v>201</v>
      </c>
      <c r="H9">
        <f>Centuries!I9</f>
        <v>16</v>
      </c>
      <c r="I9">
        <f>Centuries!J9</f>
        <v>2</v>
      </c>
      <c r="J9">
        <f>Centuries!K9</f>
        <v>85.07</v>
      </c>
      <c r="K9">
        <f>Centuries!L9</f>
        <v>1</v>
      </c>
      <c r="L9" t="str">
        <f>Centuries!M9</f>
        <v>East Africa</v>
      </c>
      <c r="M9" t="str">
        <f>Centuries!N9</f>
        <v>Birmingham</v>
      </c>
    </row>
    <row r="10" spans="1:22" x14ac:dyDescent="0.3">
      <c r="A10">
        <f>Centuries!A10</f>
        <v>9</v>
      </c>
      <c r="B10">
        <f>Centuries!B10</f>
        <v>27552</v>
      </c>
      <c r="C10" t="str">
        <f>Sheet7!A10</f>
        <v>DL Amiss (Eng)</v>
      </c>
      <c r="D10">
        <f>Centuries!D10</f>
        <v>137</v>
      </c>
      <c r="E10" t="str">
        <f>Centuries!E10</f>
        <v>Out</v>
      </c>
      <c r="F10" t="str">
        <f>Centuries!F10</f>
        <v>-</v>
      </c>
      <c r="G10">
        <f>Centuries!H10</f>
        <v>147</v>
      </c>
      <c r="H10">
        <f>Centuries!I10</f>
        <v>18</v>
      </c>
      <c r="I10">
        <f>Centuries!J10</f>
        <v>0</v>
      </c>
      <c r="J10">
        <f>Centuries!K10</f>
        <v>93.19</v>
      </c>
      <c r="K10">
        <f>Centuries!L10</f>
        <v>1</v>
      </c>
      <c r="L10" t="str">
        <f>Centuries!M10</f>
        <v>India</v>
      </c>
      <c r="M10" t="str">
        <f>Centuries!N10</f>
        <v>Lord's</v>
      </c>
    </row>
    <row r="11" spans="1:22" x14ac:dyDescent="0.3">
      <c r="A11">
        <f>Centuries!A11</f>
        <v>10</v>
      </c>
      <c r="B11">
        <f>Centuries!B11</f>
        <v>27556</v>
      </c>
      <c r="C11" t="str">
        <f>Sheet7!A11</f>
        <v>KWR Fletcher (Eng)</v>
      </c>
      <c r="D11">
        <f>Centuries!D11</f>
        <v>131</v>
      </c>
      <c r="E11" t="str">
        <f>Centuries!E11</f>
        <v>Out</v>
      </c>
      <c r="F11" t="str">
        <f>Centuries!F11</f>
        <v>-</v>
      </c>
      <c r="G11">
        <f>Centuries!H11</f>
        <v>147</v>
      </c>
      <c r="H11">
        <f>Centuries!I11</f>
        <v>13</v>
      </c>
      <c r="I11">
        <f>Centuries!J11</f>
        <v>0</v>
      </c>
      <c r="J11">
        <f>Centuries!K11</f>
        <v>89.11</v>
      </c>
      <c r="K11">
        <f>Centuries!L11</f>
        <v>1</v>
      </c>
      <c r="L11" t="str">
        <f>Centuries!M11</f>
        <v>New Zealand</v>
      </c>
      <c r="M11" t="str">
        <f>Centuries!N11</f>
        <v>Nottingham</v>
      </c>
      <c r="S11" s="30"/>
      <c r="T11" s="30"/>
      <c r="U11" s="30"/>
      <c r="V11" s="30"/>
    </row>
    <row r="12" spans="1:22" x14ac:dyDescent="0.3">
      <c r="A12">
        <f>Centuries!A12</f>
        <v>11</v>
      </c>
      <c r="B12">
        <f>Centuries!B12</f>
        <v>27556</v>
      </c>
      <c r="C12" t="str">
        <f>Sheet7!A12</f>
        <v>A Turner (Aus)</v>
      </c>
      <c r="D12">
        <f>Centuries!D12</f>
        <v>101</v>
      </c>
      <c r="E12" t="str">
        <f>Centuries!E12</f>
        <v>Out</v>
      </c>
      <c r="F12" t="str">
        <f>Centuries!F12</f>
        <v>-</v>
      </c>
      <c r="G12">
        <f>Centuries!H12</f>
        <v>113</v>
      </c>
      <c r="H12">
        <f>Centuries!I12</f>
        <v>9</v>
      </c>
      <c r="I12">
        <f>Centuries!J12</f>
        <v>1</v>
      </c>
      <c r="J12">
        <f>Centuries!K12</f>
        <v>89.38</v>
      </c>
      <c r="K12">
        <f>Centuries!L12</f>
        <v>1</v>
      </c>
      <c r="L12" t="str">
        <f>Centuries!M12</f>
        <v>Sri Lanka</v>
      </c>
      <c r="M12" t="str">
        <f>Centuries!N12</f>
        <v>Lord's</v>
      </c>
    </row>
    <row r="13" spans="1:22" x14ac:dyDescent="0.3">
      <c r="A13">
        <f>Centuries!A13</f>
        <v>12</v>
      </c>
      <c r="B13">
        <f>Centuries!B13</f>
        <v>27559</v>
      </c>
      <c r="C13" t="str">
        <f>Sheet7!A13</f>
        <v>GM Turner (NZ)</v>
      </c>
      <c r="D13">
        <f>Centuries!D13</f>
        <v>114</v>
      </c>
      <c r="E13" t="str">
        <f>Centuries!E13</f>
        <v>Notout</v>
      </c>
      <c r="F13">
        <f>Centuries!F13</f>
        <v>180</v>
      </c>
      <c r="G13">
        <f>Centuries!H13</f>
        <v>177</v>
      </c>
      <c r="H13">
        <f>Centuries!I13</f>
        <v>13</v>
      </c>
      <c r="I13">
        <f>Centuries!J13</f>
        <v>0</v>
      </c>
      <c r="J13">
        <f>Centuries!K13</f>
        <v>64.400000000000006</v>
      </c>
      <c r="K13">
        <f>Centuries!L13</f>
        <v>2</v>
      </c>
      <c r="L13" t="str">
        <f>Centuries!M13</f>
        <v>India</v>
      </c>
      <c r="M13" t="str">
        <f>Centuries!N13</f>
        <v>Manchester</v>
      </c>
    </row>
    <row r="14" spans="1:22" x14ac:dyDescent="0.3">
      <c r="A14">
        <f>Centuries!A14</f>
        <v>13</v>
      </c>
      <c r="B14">
        <f>Centuries!B14</f>
        <v>27566</v>
      </c>
      <c r="C14" t="str">
        <f>Sheet7!A14</f>
        <v>CH Lloyd (WI)</v>
      </c>
      <c r="D14">
        <f>Centuries!D14</f>
        <v>102</v>
      </c>
      <c r="E14" t="str">
        <f>Centuries!E14</f>
        <v>Out</v>
      </c>
      <c r="F14">
        <f>Centuries!F14</f>
        <v>108</v>
      </c>
      <c r="G14">
        <f>Centuries!H14</f>
        <v>85</v>
      </c>
      <c r="H14">
        <f>Centuries!I14</f>
        <v>12</v>
      </c>
      <c r="I14">
        <f>Centuries!J14</f>
        <v>2</v>
      </c>
      <c r="J14">
        <f>Centuries!K14</f>
        <v>120</v>
      </c>
      <c r="K14">
        <f>Centuries!L14</f>
        <v>1</v>
      </c>
      <c r="L14" t="str">
        <f>Centuries!M14</f>
        <v>Australia</v>
      </c>
      <c r="M14" t="str">
        <f>Centuries!N14</f>
        <v>Lord's</v>
      </c>
    </row>
    <row r="15" spans="1:22" x14ac:dyDescent="0.3">
      <c r="A15">
        <f>Centuries!A15</f>
        <v>14</v>
      </c>
      <c r="B15">
        <f>Centuries!B15</f>
        <v>27998</v>
      </c>
      <c r="C15" t="str">
        <f>Sheet7!A15</f>
        <v>IVA Richards (WI)</v>
      </c>
      <c r="D15">
        <f>Centuries!D15</f>
        <v>119</v>
      </c>
      <c r="E15" t="str">
        <f>Centuries!E15</f>
        <v>Notout</v>
      </c>
      <c r="F15" t="str">
        <f>Centuries!F15</f>
        <v>-</v>
      </c>
      <c r="G15">
        <f>Centuries!H15</f>
        <v>133</v>
      </c>
      <c r="H15">
        <f>Centuries!I15</f>
        <v>20</v>
      </c>
      <c r="I15">
        <f>Centuries!J15</f>
        <v>1</v>
      </c>
      <c r="J15">
        <f>Centuries!K15</f>
        <v>89.47</v>
      </c>
      <c r="K15">
        <f>Centuries!L15</f>
        <v>2</v>
      </c>
      <c r="L15" t="str">
        <f>Centuries!M15</f>
        <v>England</v>
      </c>
      <c r="M15" t="str">
        <f>Centuries!N15</f>
        <v>Scarborough</v>
      </c>
    </row>
    <row r="16" spans="1:22" x14ac:dyDescent="0.3">
      <c r="A16">
        <f>Centuries!A16</f>
        <v>15</v>
      </c>
      <c r="B16">
        <f>Centuries!B16</f>
        <v>28282</v>
      </c>
      <c r="C16" t="str">
        <f>Sheet7!A16</f>
        <v>GS Chappell (Aus)</v>
      </c>
      <c r="D16">
        <f>Centuries!D16</f>
        <v>125</v>
      </c>
      <c r="E16" t="str">
        <f>Centuries!E16</f>
        <v>Notout</v>
      </c>
      <c r="F16">
        <f>Centuries!F16</f>
        <v>181</v>
      </c>
      <c r="G16">
        <f>Centuries!H16</f>
        <v>137</v>
      </c>
      <c r="H16">
        <f>Centuries!I16</f>
        <v>11</v>
      </c>
      <c r="I16">
        <f>Centuries!J16</f>
        <v>0</v>
      </c>
      <c r="J16">
        <f>Centuries!K16</f>
        <v>91.24</v>
      </c>
      <c r="K16">
        <f>Centuries!L16</f>
        <v>2</v>
      </c>
      <c r="L16" t="str">
        <f>Centuries!M16</f>
        <v>England</v>
      </c>
      <c r="M16" t="str">
        <f>Centuries!N16</f>
        <v>The Oval</v>
      </c>
    </row>
    <row r="17" spans="1:16" x14ac:dyDescent="0.3">
      <c r="A17">
        <f>Centuries!A17</f>
        <v>16</v>
      </c>
      <c r="B17">
        <f>Centuries!B17</f>
        <v>28282</v>
      </c>
      <c r="C17" t="str">
        <f>Sheet7!A17</f>
        <v>DL Amiss (Eng)</v>
      </c>
      <c r="D17">
        <f>Centuries!D17</f>
        <v>108</v>
      </c>
      <c r="E17" t="str">
        <f>Centuries!E17</f>
        <v>Out</v>
      </c>
      <c r="F17">
        <f>Centuries!F17</f>
        <v>183</v>
      </c>
      <c r="G17">
        <f>Centuries!H17</f>
        <v>146</v>
      </c>
      <c r="H17">
        <f>Centuries!I17</f>
        <v>7</v>
      </c>
      <c r="I17">
        <f>Centuries!J17</f>
        <v>0</v>
      </c>
      <c r="J17">
        <f>Centuries!K17</f>
        <v>73.97</v>
      </c>
      <c r="K17">
        <f>Centuries!L17</f>
        <v>1</v>
      </c>
      <c r="L17" t="str">
        <f>Centuries!M17</f>
        <v>Australia</v>
      </c>
      <c r="M17" t="str">
        <f>Centuries!N17</f>
        <v>The Oval</v>
      </c>
    </row>
    <row r="18" spans="1:16" x14ac:dyDescent="0.3">
      <c r="A18">
        <f>Centuries!A18</f>
        <v>17</v>
      </c>
      <c r="B18">
        <f>Centuries!B18</f>
        <v>28543</v>
      </c>
      <c r="C18" t="str">
        <f>Sheet7!A18</f>
        <v>DL Haynes (WI)</v>
      </c>
      <c r="D18">
        <f>Centuries!D18</f>
        <v>148</v>
      </c>
      <c r="E18" t="str">
        <f>Centuries!E18</f>
        <v>Out</v>
      </c>
      <c r="F18">
        <f>Centuries!F18</f>
        <v>191</v>
      </c>
      <c r="G18">
        <f>Centuries!H18</f>
        <v>136</v>
      </c>
      <c r="H18">
        <f>Centuries!I18</f>
        <v>16</v>
      </c>
      <c r="I18">
        <f>Centuries!J18</f>
        <v>2</v>
      </c>
      <c r="J18">
        <f>Centuries!K18</f>
        <v>108.82</v>
      </c>
      <c r="K18">
        <f>Centuries!L18</f>
        <v>1</v>
      </c>
      <c r="L18" t="str">
        <f>Centuries!M18</f>
        <v>Australia</v>
      </c>
      <c r="M18" t="str">
        <f>Centuries!N18</f>
        <v>St John's</v>
      </c>
    </row>
    <row r="19" spans="1:16" x14ac:dyDescent="0.3">
      <c r="A19">
        <f>Centuries!A19</f>
        <v>18</v>
      </c>
      <c r="B19">
        <f>Centuries!B19</f>
        <v>28636</v>
      </c>
      <c r="C19" t="str">
        <f>Sheet7!A19</f>
        <v>DI Gower (Eng)</v>
      </c>
      <c r="D19">
        <f>Centuries!D19</f>
        <v>114</v>
      </c>
      <c r="E19" t="str">
        <f>Centuries!E19</f>
        <v>Notout</v>
      </c>
      <c r="F19" t="str">
        <f>Centuries!F19</f>
        <v>-</v>
      </c>
      <c r="G19">
        <f>Centuries!H19</f>
        <v>122</v>
      </c>
      <c r="H19">
        <f>Centuries!I19</f>
        <v>6</v>
      </c>
      <c r="I19">
        <f>Centuries!J19</f>
        <v>0</v>
      </c>
      <c r="J19">
        <f>Centuries!K19</f>
        <v>93.44</v>
      </c>
      <c r="K19">
        <f>Centuries!L19</f>
        <v>1</v>
      </c>
      <c r="L19" t="str">
        <f>Centuries!M19</f>
        <v>Pakistan</v>
      </c>
      <c r="M19" t="str">
        <f>Centuries!N19</f>
        <v>The Oval</v>
      </c>
    </row>
    <row r="20" spans="1:16" x14ac:dyDescent="0.3">
      <c r="A20">
        <f>Centuries!A20</f>
        <v>19</v>
      </c>
      <c r="B20">
        <f>Centuries!B20</f>
        <v>28688</v>
      </c>
      <c r="C20" t="str">
        <f>Sheet7!A20</f>
        <v>CT Radley (Eng)</v>
      </c>
      <c r="D20">
        <f>Centuries!D20</f>
        <v>117</v>
      </c>
      <c r="E20" t="str">
        <f>Centuries!E20</f>
        <v>Notout</v>
      </c>
      <c r="F20" t="str">
        <f>Centuries!F20</f>
        <v>-</v>
      </c>
      <c r="G20">
        <f>Centuries!H20</f>
        <v>140</v>
      </c>
      <c r="H20">
        <f>Centuries!I20</f>
        <v>11</v>
      </c>
      <c r="I20">
        <f>Centuries!J20</f>
        <v>0</v>
      </c>
      <c r="J20">
        <f>Centuries!K20</f>
        <v>83.57</v>
      </c>
      <c r="K20">
        <f>Centuries!L20</f>
        <v>1</v>
      </c>
      <c r="L20" t="str">
        <f>Centuries!M20</f>
        <v>New Zealand</v>
      </c>
      <c r="M20" t="str">
        <f>Centuries!N20</f>
        <v>Manchester</v>
      </c>
    </row>
    <row r="21" spans="1:16" x14ac:dyDescent="0.3">
      <c r="A21">
        <f>Centuries!A21</f>
        <v>20</v>
      </c>
      <c r="B21">
        <f>Centuries!B21</f>
        <v>28890</v>
      </c>
      <c r="C21" t="str">
        <f>Sheet7!A21</f>
        <v>DI Gower (Eng)</v>
      </c>
      <c r="D21">
        <f>Centuries!D21</f>
        <v>101</v>
      </c>
      <c r="E21" t="str">
        <f>Centuries!E21</f>
        <v>Notout</v>
      </c>
      <c r="F21">
        <f>Centuries!F21</f>
        <v>120</v>
      </c>
      <c r="G21">
        <f>Centuries!H21</f>
        <v>100</v>
      </c>
      <c r="H21">
        <f>Centuries!I21</f>
        <v>9</v>
      </c>
      <c r="I21">
        <f>Centuries!J21</f>
        <v>0</v>
      </c>
      <c r="J21">
        <f>Centuries!K21</f>
        <v>101</v>
      </c>
      <c r="K21">
        <f>Centuries!L21</f>
        <v>1</v>
      </c>
      <c r="L21" t="str">
        <f>Centuries!M21</f>
        <v>Australia</v>
      </c>
      <c r="M21" t="str">
        <f>Centuries!N21</f>
        <v>Melbourne</v>
      </c>
    </row>
    <row r="22" spans="1:16" x14ac:dyDescent="0.3">
      <c r="A22">
        <f>Centuries!A22</f>
        <v>21</v>
      </c>
      <c r="B22">
        <f>Centuries!B22</f>
        <v>29015</v>
      </c>
      <c r="C22" t="str">
        <f>Sheet7!A22</f>
        <v>CG Greenidge (WI)</v>
      </c>
      <c r="D22">
        <f>Centuries!D22</f>
        <v>106</v>
      </c>
      <c r="E22" t="str">
        <f>Centuries!E22</f>
        <v>Notout</v>
      </c>
      <c r="F22">
        <f>Centuries!F22</f>
        <v>181</v>
      </c>
      <c r="G22">
        <f>Centuries!H22</f>
        <v>173</v>
      </c>
      <c r="H22">
        <f>Centuries!I22</f>
        <v>9</v>
      </c>
      <c r="I22">
        <f>Centuries!J22</f>
        <v>1</v>
      </c>
      <c r="J22">
        <f>Centuries!K22</f>
        <v>61.27</v>
      </c>
      <c r="K22">
        <f>Centuries!L22</f>
        <v>2</v>
      </c>
      <c r="L22" t="str">
        <f>Centuries!M22</f>
        <v>India</v>
      </c>
      <c r="M22" t="str">
        <f>Centuries!N22</f>
        <v>Birmingham</v>
      </c>
    </row>
    <row r="23" spans="1:16" x14ac:dyDescent="0.3">
      <c r="A23">
        <f>Centuries!A23</f>
        <v>22</v>
      </c>
      <c r="B23">
        <f>Centuries!B23</f>
        <v>29029</v>
      </c>
      <c r="C23" t="str">
        <f>Sheet7!A23</f>
        <v>IVA Richards (WI)</v>
      </c>
      <c r="D23">
        <f>Centuries!D23</f>
        <v>138</v>
      </c>
      <c r="E23" t="str">
        <f>Centuries!E23</f>
        <v>Notout</v>
      </c>
      <c r="F23">
        <f>Centuries!F23</f>
        <v>207</v>
      </c>
      <c r="G23">
        <f>Centuries!H23</f>
        <v>157</v>
      </c>
      <c r="H23">
        <f>Centuries!I23</f>
        <v>11</v>
      </c>
      <c r="I23">
        <f>Centuries!J23</f>
        <v>3</v>
      </c>
      <c r="J23">
        <f>Centuries!K23</f>
        <v>87.89</v>
      </c>
      <c r="K23">
        <f>Centuries!L23</f>
        <v>1</v>
      </c>
      <c r="L23" t="str">
        <f>Centuries!M23</f>
        <v>England</v>
      </c>
      <c r="M23" t="str">
        <f>Centuries!N23</f>
        <v>Lord's</v>
      </c>
    </row>
    <row r="24" spans="1:16" x14ac:dyDescent="0.3">
      <c r="A24">
        <f>Centuries!A24</f>
        <v>23</v>
      </c>
      <c r="B24">
        <f>Centuries!B24</f>
        <v>29198</v>
      </c>
      <c r="C24" t="str">
        <f>Sheet7!A24</f>
        <v>IVA Richards (WI)</v>
      </c>
      <c r="D24">
        <f>Centuries!D24</f>
        <v>153</v>
      </c>
      <c r="E24" t="str">
        <f>Centuries!E24</f>
        <v>Notout</v>
      </c>
      <c r="F24">
        <f>Centuries!F24</f>
        <v>173</v>
      </c>
      <c r="G24">
        <f>Centuries!H24</f>
        <v>130</v>
      </c>
      <c r="H24">
        <f>Centuries!I24</f>
        <v>16</v>
      </c>
      <c r="I24">
        <f>Centuries!J24</f>
        <v>1</v>
      </c>
      <c r="J24">
        <f>Centuries!K24</f>
        <v>117.69</v>
      </c>
      <c r="K24">
        <f>Centuries!L24</f>
        <v>1</v>
      </c>
      <c r="L24" t="str">
        <f>Centuries!M24</f>
        <v>Australia</v>
      </c>
      <c r="M24" t="str">
        <f>Centuries!N24</f>
        <v>Melbourne</v>
      </c>
    </row>
    <row r="25" spans="1:16" x14ac:dyDescent="0.3">
      <c r="A25">
        <f>Centuries!A25</f>
        <v>24</v>
      </c>
      <c r="B25">
        <f>Centuries!B25</f>
        <v>29200</v>
      </c>
      <c r="C25" t="str">
        <f>Sheet7!A25</f>
        <v>G Boycott (Eng)</v>
      </c>
      <c r="D25">
        <f>Centuries!D25</f>
        <v>105</v>
      </c>
      <c r="E25" t="str">
        <f>Centuries!E25</f>
        <v>Out</v>
      </c>
      <c r="F25">
        <f>Centuries!F25</f>
        <v>194</v>
      </c>
      <c r="G25">
        <f>Centuries!H25</f>
        <v>124</v>
      </c>
      <c r="H25">
        <f>Centuries!I25</f>
        <v>7</v>
      </c>
      <c r="I25">
        <f>Centuries!J25</f>
        <v>0</v>
      </c>
      <c r="J25">
        <f>Centuries!K25</f>
        <v>84.67</v>
      </c>
      <c r="K25">
        <f>Centuries!L25</f>
        <v>1</v>
      </c>
      <c r="L25" t="str">
        <f>Centuries!M25</f>
        <v>Australia</v>
      </c>
      <c r="M25" t="str">
        <f>Centuries!N25</f>
        <v>Sydney</v>
      </c>
      <c r="P25" s="31"/>
    </row>
    <row r="26" spans="1:16" x14ac:dyDescent="0.3">
      <c r="A26">
        <f>Centuries!A26</f>
        <v>25</v>
      </c>
      <c r="B26">
        <f>Centuries!B26</f>
        <v>29257</v>
      </c>
      <c r="C26" t="str">
        <f>Sheet7!A26</f>
        <v>CG Greenidge (WI)</v>
      </c>
      <c r="D26">
        <f>Centuries!D26</f>
        <v>103</v>
      </c>
      <c r="E26" t="str">
        <f>Centuries!E26</f>
        <v>Out</v>
      </c>
      <c r="F26">
        <f>Centuries!F26</f>
        <v>172</v>
      </c>
      <c r="G26">
        <f>Centuries!H26</f>
        <v>137</v>
      </c>
      <c r="H26">
        <f>Centuries!I26</f>
        <v>10</v>
      </c>
      <c r="I26">
        <f>Centuries!J26</f>
        <v>2</v>
      </c>
      <c r="J26">
        <f>Centuries!K26</f>
        <v>75.180000000000007</v>
      </c>
      <c r="K26">
        <f>Centuries!L26</f>
        <v>1</v>
      </c>
      <c r="L26" t="str">
        <f>Centuries!M26</f>
        <v>New Zealand</v>
      </c>
      <c r="M26" t="str">
        <f>Centuries!N26</f>
        <v>Christchurch</v>
      </c>
      <c r="P26" s="31"/>
    </row>
    <row r="27" spans="1:16" x14ac:dyDescent="0.3">
      <c r="A27">
        <f>Centuries!A27</f>
        <v>26</v>
      </c>
      <c r="B27">
        <f>Centuries!B27</f>
        <v>29455</v>
      </c>
      <c r="C27" t="str">
        <f>Sheet7!A27</f>
        <v>GA Gooch (Eng)</v>
      </c>
      <c r="D27">
        <f>Centuries!D27</f>
        <v>108</v>
      </c>
      <c r="E27" t="str">
        <f>Centuries!E27</f>
        <v>Out</v>
      </c>
      <c r="F27">
        <f>Centuries!F27</f>
        <v>155</v>
      </c>
      <c r="G27">
        <f>Centuries!H27</f>
        <v>113</v>
      </c>
      <c r="H27">
        <f>Centuries!I27</f>
        <v>11</v>
      </c>
      <c r="I27">
        <f>Centuries!J27</f>
        <v>0</v>
      </c>
      <c r="J27">
        <f>Centuries!K27</f>
        <v>95.57</v>
      </c>
      <c r="K27">
        <f>Centuries!L27</f>
        <v>1</v>
      </c>
      <c r="L27" t="str">
        <f>Centuries!M27</f>
        <v>Australia</v>
      </c>
      <c r="M27" t="str">
        <f>Centuries!N27</f>
        <v>Birmingham</v>
      </c>
    </row>
    <row r="28" spans="1:16" x14ac:dyDescent="0.3">
      <c r="A28">
        <f>Centuries!A28</f>
        <v>27</v>
      </c>
      <c r="B28">
        <f>Centuries!B28</f>
        <v>29550</v>
      </c>
      <c r="C28" t="str">
        <f>Sheet7!A28</f>
        <v>GS Chappell (Aus)</v>
      </c>
      <c r="D28">
        <f>Centuries!D28</f>
        <v>138</v>
      </c>
      <c r="E28" t="str">
        <f>Centuries!E28</f>
        <v>Notout</v>
      </c>
      <c r="F28">
        <f>Centuries!F28</f>
        <v>168</v>
      </c>
      <c r="G28">
        <f>Centuries!H28</f>
        <v>109</v>
      </c>
      <c r="H28">
        <f>Centuries!I28</f>
        <v>10</v>
      </c>
      <c r="I28">
        <f>Centuries!J28</f>
        <v>1</v>
      </c>
      <c r="J28">
        <f>Centuries!K28</f>
        <v>126.6</v>
      </c>
      <c r="K28">
        <f>Centuries!L28</f>
        <v>1</v>
      </c>
      <c r="L28" t="str">
        <f>Centuries!M28</f>
        <v>New Zealand</v>
      </c>
      <c r="M28" t="str">
        <f>Centuries!N28</f>
        <v>Sydney</v>
      </c>
    </row>
    <row r="29" spans="1:16" x14ac:dyDescent="0.3">
      <c r="A29">
        <f>Centuries!A29</f>
        <v>28</v>
      </c>
      <c r="B29">
        <f>Centuries!B29</f>
        <v>29573</v>
      </c>
      <c r="C29" t="str">
        <f>Sheet7!A29</f>
        <v>AR Border (Aus)</v>
      </c>
      <c r="D29">
        <f>Centuries!D29</f>
        <v>105</v>
      </c>
      <c r="E29" t="str">
        <f>Centuries!E29</f>
        <v>Notout</v>
      </c>
      <c r="F29">
        <f>Centuries!F29</f>
        <v>186</v>
      </c>
      <c r="G29">
        <f>Centuries!H29</f>
        <v>122</v>
      </c>
      <c r="H29">
        <f>Centuries!I29</f>
        <v>12</v>
      </c>
      <c r="I29">
        <f>Centuries!J29</f>
        <v>0</v>
      </c>
      <c r="J29">
        <f>Centuries!K29</f>
        <v>86.06</v>
      </c>
      <c r="K29">
        <f>Centuries!L29</f>
        <v>2</v>
      </c>
      <c r="L29" t="str">
        <f>Centuries!M29</f>
        <v>India</v>
      </c>
      <c r="M29" t="str">
        <f>Centuries!N29</f>
        <v>Sydney</v>
      </c>
    </row>
    <row r="30" spans="1:16" x14ac:dyDescent="0.3">
      <c r="A30">
        <f>Centuries!A30</f>
        <v>29</v>
      </c>
      <c r="B30">
        <f>Centuries!B30</f>
        <v>29618</v>
      </c>
      <c r="C30" t="str">
        <f>Sheet7!A30</f>
        <v>BA Edgar (NZ)</v>
      </c>
      <c r="D30">
        <f>Centuries!D30</f>
        <v>102</v>
      </c>
      <c r="E30" t="str">
        <f>Centuries!E30</f>
        <v>Notout</v>
      </c>
      <c r="F30">
        <f>Centuries!F30</f>
        <v>202</v>
      </c>
      <c r="G30">
        <f>Centuries!H30</f>
        <v>141</v>
      </c>
      <c r="H30">
        <f>Centuries!I30</f>
        <v>7</v>
      </c>
      <c r="I30">
        <f>Centuries!J30</f>
        <v>0</v>
      </c>
      <c r="J30">
        <f>Centuries!K30</f>
        <v>72.34</v>
      </c>
      <c r="K30">
        <f>Centuries!L30</f>
        <v>2</v>
      </c>
      <c r="L30" t="str">
        <f>Centuries!M30</f>
        <v>Australia</v>
      </c>
      <c r="M30" t="str">
        <f>Centuries!N30</f>
        <v>Melbourne</v>
      </c>
    </row>
    <row r="31" spans="1:16" x14ac:dyDescent="0.3">
      <c r="A31">
        <f>Centuries!A31</f>
        <v>30</v>
      </c>
      <c r="B31">
        <f>Centuries!B31</f>
        <v>29745</v>
      </c>
      <c r="C31" t="str">
        <f>Sheet7!A31</f>
        <v>GM Wood (Aus)</v>
      </c>
      <c r="D31">
        <f>Centuries!D31</f>
        <v>108</v>
      </c>
      <c r="E31" t="str">
        <f>Centuries!E31</f>
        <v>Out</v>
      </c>
      <c r="F31">
        <f>Centuries!F31</f>
        <v>208</v>
      </c>
      <c r="G31">
        <f>Centuries!H31</f>
        <v>150</v>
      </c>
      <c r="H31">
        <f>Centuries!I31</f>
        <v>8</v>
      </c>
      <c r="I31">
        <f>Centuries!J31</f>
        <v>0</v>
      </c>
      <c r="J31">
        <f>Centuries!K31</f>
        <v>72</v>
      </c>
      <c r="K31">
        <f>Centuries!L31</f>
        <v>1</v>
      </c>
      <c r="L31" t="str">
        <f>Centuries!M31</f>
        <v>England</v>
      </c>
      <c r="M31" t="str">
        <f>Centuries!N31</f>
        <v>Leeds</v>
      </c>
    </row>
    <row r="32" spans="1:16" x14ac:dyDescent="0.3">
      <c r="A32">
        <f>Centuries!A32</f>
        <v>31</v>
      </c>
      <c r="B32">
        <f>Centuries!B32</f>
        <v>29911</v>
      </c>
      <c r="C32" t="str">
        <f>Sheet7!A32</f>
        <v>CG Greenidge (WI)</v>
      </c>
      <c r="D32">
        <f>Centuries!D32</f>
        <v>103</v>
      </c>
      <c r="E32" t="str">
        <f>Centuries!E32</f>
        <v>Out</v>
      </c>
      <c r="F32">
        <f>Centuries!F32</f>
        <v>174</v>
      </c>
      <c r="G32">
        <f>Centuries!H32</f>
        <v>161</v>
      </c>
      <c r="H32">
        <f>Centuries!I32</f>
        <v>5</v>
      </c>
      <c r="I32">
        <f>Centuries!J32</f>
        <v>1</v>
      </c>
      <c r="J32">
        <f>Centuries!K32</f>
        <v>63.97</v>
      </c>
      <c r="K32">
        <f>Centuries!L32</f>
        <v>1</v>
      </c>
      <c r="L32" t="str">
        <f>Centuries!M32</f>
        <v>Pakistan</v>
      </c>
      <c r="M32" t="str">
        <f>Centuries!N32</f>
        <v>Melbourne</v>
      </c>
    </row>
    <row r="33" spans="1:13" x14ac:dyDescent="0.3">
      <c r="A33">
        <f>Centuries!A33</f>
        <v>32</v>
      </c>
      <c r="B33">
        <f>Centuries!B33</f>
        <v>29914</v>
      </c>
      <c r="C33" t="str">
        <f>Sheet7!A33</f>
        <v>BM Laird (Aus)</v>
      </c>
      <c r="D33">
        <f>Centuries!D33</f>
        <v>117</v>
      </c>
      <c r="E33" t="str">
        <f>Centuries!E33</f>
        <v>Notout</v>
      </c>
      <c r="F33">
        <f>Centuries!F33</f>
        <v>200</v>
      </c>
      <c r="G33">
        <f>Centuries!H33</f>
        <v>159</v>
      </c>
      <c r="H33">
        <f>Centuries!I33</f>
        <v>10</v>
      </c>
      <c r="I33">
        <f>Centuries!J33</f>
        <v>0</v>
      </c>
      <c r="J33">
        <f>Centuries!K33</f>
        <v>73.58</v>
      </c>
      <c r="K33">
        <f>Centuries!L33</f>
        <v>2</v>
      </c>
      <c r="L33" t="str">
        <f>Centuries!M33</f>
        <v>West Indies</v>
      </c>
      <c r="M33" t="str">
        <f>Centuries!N33</f>
        <v>Sydney</v>
      </c>
    </row>
    <row r="34" spans="1:13" x14ac:dyDescent="0.3">
      <c r="A34">
        <f>Centuries!A34</f>
        <v>33</v>
      </c>
      <c r="B34">
        <f>Centuries!B34</f>
        <v>29937</v>
      </c>
      <c r="C34" t="str">
        <f>Sheet7!A34</f>
        <v>Zaheer Abbas (Pak)</v>
      </c>
      <c r="D34">
        <f>Centuries!D34</f>
        <v>108</v>
      </c>
      <c r="E34" t="str">
        <f>Centuries!E34</f>
        <v>Out</v>
      </c>
      <c r="F34">
        <f>Centuries!F34</f>
        <v>145</v>
      </c>
      <c r="G34">
        <f>Centuries!H34</f>
        <v>110</v>
      </c>
      <c r="H34">
        <f>Centuries!I34</f>
        <v>12</v>
      </c>
      <c r="I34">
        <f>Centuries!J34</f>
        <v>0</v>
      </c>
      <c r="J34">
        <f>Centuries!K34</f>
        <v>98.18</v>
      </c>
      <c r="K34">
        <f>Centuries!L34</f>
        <v>2</v>
      </c>
      <c r="L34" t="str">
        <f>Centuries!M34</f>
        <v>Australia</v>
      </c>
      <c r="M34" t="str">
        <f>Centuries!N34</f>
        <v>Sydney</v>
      </c>
    </row>
    <row r="35" spans="1:13" x14ac:dyDescent="0.3">
      <c r="A35">
        <f>Centuries!A35</f>
        <v>34</v>
      </c>
      <c r="B35">
        <f>Centuries!B35</f>
        <v>29995</v>
      </c>
      <c r="C35" t="str">
        <f>Sheet7!A35</f>
        <v>GS Chappell (Aus)</v>
      </c>
      <c r="D35">
        <f>Centuries!D35</f>
        <v>108</v>
      </c>
      <c r="E35" t="str">
        <f>Centuries!E35</f>
        <v>Out</v>
      </c>
      <c r="F35">
        <f>Centuries!F35</f>
        <v>138</v>
      </c>
      <c r="G35">
        <f>Centuries!H35</f>
        <v>92</v>
      </c>
      <c r="H35">
        <f>Centuries!I35</f>
        <v>15</v>
      </c>
      <c r="I35">
        <f>Centuries!J35</f>
        <v>0</v>
      </c>
      <c r="J35">
        <f>Centuries!K35</f>
        <v>117.39</v>
      </c>
      <c r="K35">
        <f>Centuries!L35</f>
        <v>2</v>
      </c>
      <c r="L35" t="str">
        <f>Centuries!M35</f>
        <v>New Zealand</v>
      </c>
      <c r="M35" t="str">
        <f>Centuries!N35</f>
        <v>Auckland</v>
      </c>
    </row>
    <row r="36" spans="1:13" x14ac:dyDescent="0.3">
      <c r="A36">
        <f>Centuries!A36</f>
        <v>35</v>
      </c>
      <c r="B36">
        <f>Centuries!B36</f>
        <v>30039</v>
      </c>
      <c r="C36" t="str">
        <f>Sheet7!A36</f>
        <v>Zaheer Abbas (Pak)</v>
      </c>
      <c r="D36">
        <f>Centuries!D36</f>
        <v>123</v>
      </c>
      <c r="E36" t="str">
        <f>Centuries!E36</f>
        <v>Out</v>
      </c>
      <c r="F36" t="str">
        <f>Centuries!F36</f>
        <v>-</v>
      </c>
      <c r="G36">
        <f>Centuries!H36</f>
        <v>87</v>
      </c>
      <c r="H36">
        <f>Centuries!I36</f>
        <v>15</v>
      </c>
      <c r="I36">
        <f>Centuries!J36</f>
        <v>3</v>
      </c>
      <c r="J36">
        <f>Centuries!K36</f>
        <v>141.37</v>
      </c>
      <c r="K36">
        <f>Centuries!L36</f>
        <v>1</v>
      </c>
      <c r="L36" t="str">
        <f>Centuries!M36</f>
        <v>Sri Lanka</v>
      </c>
      <c r="M36" t="str">
        <f>Centuries!N36</f>
        <v>Lahore</v>
      </c>
    </row>
    <row r="37" spans="1:13" x14ac:dyDescent="0.3">
      <c r="A37">
        <f>Centuries!A37</f>
        <v>36</v>
      </c>
      <c r="B37">
        <f>Centuries!B37</f>
        <v>30149</v>
      </c>
      <c r="C37" t="str">
        <f>Sheet7!A37</f>
        <v>AJ Lamb (Eng)</v>
      </c>
      <c r="D37">
        <f>Centuries!D37</f>
        <v>118</v>
      </c>
      <c r="E37" t="str">
        <f>Centuries!E37</f>
        <v>Out</v>
      </c>
      <c r="F37" t="str">
        <f>Centuries!F37</f>
        <v>-</v>
      </c>
      <c r="G37">
        <f>Centuries!H37</f>
        <v>121</v>
      </c>
      <c r="H37">
        <f>Centuries!I37</f>
        <v>14</v>
      </c>
      <c r="I37">
        <f>Centuries!J37</f>
        <v>0</v>
      </c>
      <c r="J37">
        <f>Centuries!K37</f>
        <v>97.52</v>
      </c>
      <c r="K37">
        <f>Centuries!L37</f>
        <v>2</v>
      </c>
      <c r="L37" t="str">
        <f>Centuries!M37</f>
        <v>Pakistan</v>
      </c>
      <c r="M37" t="str">
        <f>Centuries!N37</f>
        <v>Nottingham</v>
      </c>
    </row>
    <row r="38" spans="1:13" x14ac:dyDescent="0.3">
      <c r="A38">
        <f>Centuries!A38</f>
        <v>37</v>
      </c>
      <c r="B38">
        <f>Centuries!B38</f>
        <v>30209</v>
      </c>
      <c r="C38" t="str">
        <f>Sheet7!A38</f>
        <v>RL Dias (SL)</v>
      </c>
      <c r="D38">
        <f>Centuries!D38</f>
        <v>102</v>
      </c>
      <c r="E38" t="str">
        <f>Centuries!E38</f>
        <v>Out</v>
      </c>
      <c r="F38" t="str">
        <f>Centuries!F38</f>
        <v>-</v>
      </c>
      <c r="G38">
        <f>Centuries!H38</f>
        <v>114</v>
      </c>
      <c r="H38">
        <f>Centuries!I38</f>
        <v>8</v>
      </c>
      <c r="I38" t="str">
        <f>Centuries!J38</f>
        <v>-</v>
      </c>
      <c r="J38">
        <f>Centuries!K38</f>
        <v>89.47</v>
      </c>
      <c r="K38">
        <f>Centuries!L38</f>
        <v>1</v>
      </c>
      <c r="L38" t="str">
        <f>Centuries!M38</f>
        <v>India</v>
      </c>
      <c r="M38" t="str">
        <f>Centuries!N38</f>
        <v>Delhi</v>
      </c>
    </row>
    <row r="39" spans="1:13" x14ac:dyDescent="0.3">
      <c r="A39">
        <f>Centuries!A39</f>
        <v>38</v>
      </c>
      <c r="B39">
        <f>Centuries!B39</f>
        <v>30214</v>
      </c>
      <c r="C39" t="str">
        <f>Sheet7!A39</f>
        <v>Mohsin Khan (Pak)</v>
      </c>
      <c r="D39">
        <f>Centuries!D39</f>
        <v>104</v>
      </c>
      <c r="E39" t="str">
        <f>Centuries!E39</f>
        <v>Out</v>
      </c>
      <c r="F39">
        <f>Centuries!F39</f>
        <v>160</v>
      </c>
      <c r="G39">
        <f>Centuries!H39</f>
        <v>101</v>
      </c>
      <c r="H39">
        <f>Centuries!I39</f>
        <v>15</v>
      </c>
      <c r="I39">
        <f>Centuries!J39</f>
        <v>0</v>
      </c>
      <c r="J39">
        <f>Centuries!K39</f>
        <v>102.97</v>
      </c>
      <c r="K39">
        <f>Centuries!L39</f>
        <v>1</v>
      </c>
      <c r="L39" t="str">
        <f>Centuries!M39</f>
        <v>Australia</v>
      </c>
      <c r="M39" t="str">
        <f>Centuries!N39</f>
        <v>Hyderabad (Sind)</v>
      </c>
    </row>
    <row r="40" spans="1:13" x14ac:dyDescent="0.3">
      <c r="A40">
        <f>Centuries!A40</f>
        <v>39</v>
      </c>
      <c r="B40">
        <f>Centuries!B40</f>
        <v>30220</v>
      </c>
      <c r="C40" t="str">
        <f>Sheet7!A40</f>
        <v>RL Dias (SL)</v>
      </c>
      <c r="D40">
        <f>Centuries!D40</f>
        <v>121</v>
      </c>
      <c r="E40" t="str">
        <f>Centuries!E40</f>
        <v>Out</v>
      </c>
      <c r="F40" t="str">
        <f>Centuries!F40</f>
        <v>-</v>
      </c>
      <c r="G40">
        <f>Centuries!H40</f>
        <v>144</v>
      </c>
      <c r="H40">
        <f>Centuries!I40</f>
        <v>11</v>
      </c>
      <c r="I40" t="str">
        <f>Centuries!J40</f>
        <v>-</v>
      </c>
      <c r="J40">
        <f>Centuries!K40</f>
        <v>84.02</v>
      </c>
      <c r="K40">
        <f>Centuries!L40</f>
        <v>1</v>
      </c>
      <c r="L40" t="str">
        <f>Centuries!M40</f>
        <v>India</v>
      </c>
      <c r="M40" t="str">
        <f>Centuries!N40</f>
        <v>Bangalore</v>
      </c>
    </row>
    <row r="41" spans="1:13" x14ac:dyDescent="0.3">
      <c r="A41">
        <f>Centuries!A41</f>
        <v>40</v>
      </c>
      <c r="B41">
        <f>Centuries!B41</f>
        <v>30232</v>
      </c>
      <c r="C41" t="str">
        <f>Sheet7!A41</f>
        <v>Zaheer Abbas (Pak)</v>
      </c>
      <c r="D41">
        <f>Centuries!D41</f>
        <v>109</v>
      </c>
      <c r="E41" t="str">
        <f>Centuries!E41</f>
        <v>Out</v>
      </c>
      <c r="F41">
        <f>Centuries!F41</f>
        <v>145</v>
      </c>
      <c r="G41">
        <f>Centuries!H41</f>
        <v>95</v>
      </c>
      <c r="H41">
        <f>Centuries!I41</f>
        <v>12</v>
      </c>
      <c r="I41">
        <f>Centuries!J41</f>
        <v>2</v>
      </c>
      <c r="J41">
        <f>Centuries!K41</f>
        <v>114.73</v>
      </c>
      <c r="K41">
        <f>Centuries!L41</f>
        <v>1</v>
      </c>
      <c r="L41" t="str">
        <f>Centuries!M41</f>
        <v>Australia</v>
      </c>
      <c r="M41" t="str">
        <f>Centuries!N41</f>
        <v>Lahore</v>
      </c>
    </row>
    <row r="42" spans="1:13" x14ac:dyDescent="0.3">
      <c r="A42">
        <f>Centuries!A42</f>
        <v>41</v>
      </c>
      <c r="B42">
        <f>Centuries!B42</f>
        <v>30288</v>
      </c>
      <c r="C42" t="str">
        <f>Sheet7!A42</f>
        <v>Javed Miandad (Pak)</v>
      </c>
      <c r="D42">
        <f>Centuries!D42</f>
        <v>106</v>
      </c>
      <c r="E42" t="str">
        <f>Centuries!E42</f>
        <v>Notout</v>
      </c>
      <c r="F42" t="str">
        <f>Centuries!F42</f>
        <v>-</v>
      </c>
      <c r="G42">
        <f>Centuries!H42</f>
        <v>106</v>
      </c>
      <c r="H42">
        <f>Centuries!I42</f>
        <v>12</v>
      </c>
      <c r="I42">
        <f>Centuries!J42</f>
        <v>1</v>
      </c>
      <c r="J42">
        <f>Centuries!K42</f>
        <v>100</v>
      </c>
      <c r="K42">
        <f>Centuries!L42</f>
        <v>1</v>
      </c>
      <c r="L42" t="str">
        <f>Centuries!M42</f>
        <v>India</v>
      </c>
      <c r="M42" t="str">
        <f>Centuries!N42</f>
        <v>Gujranwala</v>
      </c>
    </row>
    <row r="43" spans="1:13" x14ac:dyDescent="0.3">
      <c r="A43">
        <f>Centuries!A43</f>
        <v>42</v>
      </c>
      <c r="B43">
        <f>Centuries!B43</f>
        <v>30302</v>
      </c>
      <c r="C43" t="str">
        <f>Sheet7!A43</f>
        <v>Zaheer Abbas (Pak)</v>
      </c>
      <c r="D43">
        <f>Centuries!D43</f>
        <v>118</v>
      </c>
      <c r="E43" t="str">
        <f>Centuries!E43</f>
        <v>Out</v>
      </c>
      <c r="F43" t="str">
        <f>Centuries!F43</f>
        <v>-</v>
      </c>
      <c r="G43">
        <f>Centuries!H43</f>
        <v>86</v>
      </c>
      <c r="H43">
        <f>Centuries!I43</f>
        <v>10</v>
      </c>
      <c r="I43">
        <f>Centuries!J43</f>
        <v>4</v>
      </c>
      <c r="J43">
        <f>Centuries!K43</f>
        <v>137.19999999999999</v>
      </c>
      <c r="K43">
        <f>Centuries!L43</f>
        <v>1</v>
      </c>
      <c r="L43" t="str">
        <f>Centuries!M43</f>
        <v>India</v>
      </c>
      <c r="M43" t="str">
        <f>Centuries!N43</f>
        <v>Multan</v>
      </c>
    </row>
    <row r="44" spans="1:13" x14ac:dyDescent="0.3">
      <c r="A44">
        <f>Centuries!A44</f>
        <v>43</v>
      </c>
      <c r="B44">
        <f>Centuries!B44</f>
        <v>30302</v>
      </c>
      <c r="C44" t="str">
        <f>Sheet7!A44</f>
        <v>Mohsin Khan (Pak)</v>
      </c>
      <c r="D44">
        <f>Centuries!D44</f>
        <v>117</v>
      </c>
      <c r="E44" t="str">
        <f>Centuries!E44</f>
        <v>Notout</v>
      </c>
      <c r="F44" t="str">
        <f>Centuries!F44</f>
        <v>-</v>
      </c>
      <c r="G44">
        <f>Centuries!H44</f>
        <v>118</v>
      </c>
      <c r="H44">
        <f>Centuries!I44</f>
        <v>9</v>
      </c>
      <c r="I44">
        <f>Centuries!J44</f>
        <v>1</v>
      </c>
      <c r="J44">
        <f>Centuries!K44</f>
        <v>99.15</v>
      </c>
      <c r="K44">
        <f>Centuries!L44</f>
        <v>1</v>
      </c>
      <c r="L44" t="str">
        <f>Centuries!M44</f>
        <v>India</v>
      </c>
      <c r="M44" t="str">
        <f>Centuries!N44</f>
        <v>Multan</v>
      </c>
    </row>
    <row r="45" spans="1:13" x14ac:dyDescent="0.3">
      <c r="A45">
        <f>Centuries!A45</f>
        <v>44</v>
      </c>
      <c r="B45">
        <f>Centuries!B45</f>
        <v>30316</v>
      </c>
      <c r="C45" t="str">
        <f>Sheet7!A45</f>
        <v>Javed Miandad (Pak)</v>
      </c>
      <c r="D45">
        <f>Centuries!D45</f>
        <v>119</v>
      </c>
      <c r="E45" t="str">
        <f>Centuries!E45</f>
        <v>Notout</v>
      </c>
      <c r="F45" t="str">
        <f>Centuries!F45</f>
        <v>-</v>
      </c>
      <c r="G45">
        <f>Centuries!H45</f>
        <v>77</v>
      </c>
      <c r="H45">
        <f>Centuries!I45</f>
        <v>6</v>
      </c>
      <c r="I45">
        <f>Centuries!J45</f>
        <v>5</v>
      </c>
      <c r="J45">
        <f>Centuries!K45</f>
        <v>154.54</v>
      </c>
      <c r="K45">
        <f>Centuries!L45</f>
        <v>1</v>
      </c>
      <c r="L45" t="str">
        <f>Centuries!M45</f>
        <v>India</v>
      </c>
      <c r="M45" t="str">
        <f>Centuries!N45</f>
        <v>Lahore</v>
      </c>
    </row>
    <row r="46" spans="1:13" x14ac:dyDescent="0.3">
      <c r="A46">
        <f>Centuries!A46</f>
        <v>45</v>
      </c>
      <c r="B46">
        <f>Centuries!B46</f>
        <v>30316</v>
      </c>
      <c r="C46" t="str">
        <f>Sheet7!A46</f>
        <v>Zaheer Abbas (Pak)</v>
      </c>
      <c r="D46">
        <f>Centuries!D46</f>
        <v>105</v>
      </c>
      <c r="E46" t="str">
        <f>Centuries!E46</f>
        <v>Out</v>
      </c>
      <c r="F46" t="str">
        <f>Centuries!F46</f>
        <v>-</v>
      </c>
      <c r="G46">
        <f>Centuries!H46</f>
        <v>82</v>
      </c>
      <c r="H46">
        <f>Centuries!I46</f>
        <v>8</v>
      </c>
      <c r="I46">
        <f>Centuries!J46</f>
        <v>1</v>
      </c>
      <c r="J46">
        <f>Centuries!K46</f>
        <v>128.04</v>
      </c>
      <c r="K46">
        <f>Centuries!L46</f>
        <v>1</v>
      </c>
      <c r="L46" t="str">
        <f>Centuries!M46</f>
        <v>India</v>
      </c>
      <c r="M46" t="str">
        <f>Centuries!N46</f>
        <v>Lahore</v>
      </c>
    </row>
    <row r="47" spans="1:13" x14ac:dyDescent="0.3">
      <c r="A47">
        <f>Centuries!A47</f>
        <v>46</v>
      </c>
      <c r="B47">
        <f>Centuries!B47</f>
        <v>30329</v>
      </c>
      <c r="C47" t="str">
        <f>Sheet7!A47</f>
        <v>DI Gower (Eng)</v>
      </c>
      <c r="D47">
        <f>Centuries!D47</f>
        <v>122</v>
      </c>
      <c r="E47" t="str">
        <f>Centuries!E47</f>
        <v>Out</v>
      </c>
      <c r="F47">
        <f>Centuries!F47</f>
        <v>196</v>
      </c>
      <c r="G47">
        <f>Centuries!H47</f>
        <v>134</v>
      </c>
      <c r="H47">
        <f>Centuries!I47</f>
        <v>8</v>
      </c>
      <c r="I47">
        <f>Centuries!J47</f>
        <v>0</v>
      </c>
      <c r="J47">
        <f>Centuries!K47</f>
        <v>91.04</v>
      </c>
      <c r="K47">
        <f>Centuries!L47</f>
        <v>2</v>
      </c>
      <c r="L47" t="str">
        <f>Centuries!M47</f>
        <v>New Zealand</v>
      </c>
      <c r="M47" t="str">
        <f>Centuries!N47</f>
        <v>Melbourne</v>
      </c>
    </row>
    <row r="48" spans="1:13" x14ac:dyDescent="0.3">
      <c r="A48">
        <f>Centuries!A48</f>
        <v>47</v>
      </c>
      <c r="B48">
        <f>Centuries!B48</f>
        <v>30331</v>
      </c>
      <c r="C48" t="str">
        <f>Sheet7!A48</f>
        <v>DI Gower (Eng)</v>
      </c>
      <c r="D48">
        <f>Centuries!D48</f>
        <v>158</v>
      </c>
      <c r="E48" t="str">
        <f>Centuries!E48</f>
        <v>Out</v>
      </c>
      <c r="F48">
        <f>Centuries!F48</f>
        <v>177</v>
      </c>
      <c r="G48">
        <f>Centuries!H48</f>
        <v>118</v>
      </c>
      <c r="H48">
        <f>Centuries!I48</f>
        <v>18</v>
      </c>
      <c r="I48">
        <f>Centuries!J48</f>
        <v>4</v>
      </c>
      <c r="J48">
        <f>Centuries!K48</f>
        <v>133.88999999999999</v>
      </c>
      <c r="K48">
        <f>Centuries!L48</f>
        <v>1</v>
      </c>
      <c r="L48" t="str">
        <f>Centuries!M48</f>
        <v>New Zealand</v>
      </c>
      <c r="M48" t="str">
        <f>Centuries!N48</f>
        <v>Brisbane</v>
      </c>
    </row>
    <row r="49" spans="1:13" x14ac:dyDescent="0.3">
      <c r="A49">
        <f>Centuries!A49</f>
        <v>48</v>
      </c>
      <c r="B49">
        <f>Centuries!B49</f>
        <v>30336</v>
      </c>
      <c r="C49" t="str">
        <f>Sheet7!A49</f>
        <v>AJ Lamb (Eng)</v>
      </c>
      <c r="D49">
        <f>Centuries!D49</f>
        <v>108</v>
      </c>
      <c r="E49" t="str">
        <f>Centuries!E49</f>
        <v>Notout</v>
      </c>
      <c r="F49">
        <f>Centuries!F49</f>
        <v>130</v>
      </c>
      <c r="G49">
        <f>Centuries!H49</f>
        <v>106</v>
      </c>
      <c r="H49">
        <f>Centuries!I49</f>
        <v>9</v>
      </c>
      <c r="I49">
        <f>Centuries!J49</f>
        <v>1</v>
      </c>
      <c r="J49">
        <f>Centuries!K49</f>
        <v>101.88</v>
      </c>
      <c r="K49">
        <f>Centuries!L49</f>
        <v>2</v>
      </c>
      <c r="L49" t="str">
        <f>Centuries!M49</f>
        <v>New Zealand</v>
      </c>
      <c r="M49" t="str">
        <f>Centuries!N49</f>
        <v>Sydney</v>
      </c>
    </row>
    <row r="50" spans="1:13" x14ac:dyDescent="0.3">
      <c r="A50">
        <f>Centuries!A50</f>
        <v>49</v>
      </c>
      <c r="B50">
        <f>Centuries!B50</f>
        <v>30337</v>
      </c>
      <c r="C50" t="str">
        <f>Sheet7!A50</f>
        <v>Zaheer Abbas (Pak)</v>
      </c>
      <c r="D50">
        <f>Centuries!D50</f>
        <v>113</v>
      </c>
      <c r="E50" t="str">
        <f>Centuries!E50</f>
        <v>Out</v>
      </c>
      <c r="F50" t="str">
        <f>Centuries!F50</f>
        <v>-</v>
      </c>
      <c r="G50">
        <f>Centuries!H50</f>
        <v>99</v>
      </c>
      <c r="H50">
        <f>Centuries!I50</f>
        <v>11</v>
      </c>
      <c r="I50">
        <f>Centuries!J50</f>
        <v>3</v>
      </c>
      <c r="J50">
        <f>Centuries!K50</f>
        <v>114.14</v>
      </c>
      <c r="K50">
        <f>Centuries!L50</f>
        <v>2</v>
      </c>
      <c r="L50" t="str">
        <f>Centuries!M50</f>
        <v>India</v>
      </c>
      <c r="M50" t="str">
        <f>Centuries!N50</f>
        <v>Karachi</v>
      </c>
    </row>
    <row r="51" spans="1:13" x14ac:dyDescent="0.3">
      <c r="A51">
        <f>Centuries!A51</f>
        <v>50</v>
      </c>
      <c r="B51">
        <f>Centuries!B51</f>
        <v>30345</v>
      </c>
      <c r="C51" t="str">
        <f>Sheet7!A51</f>
        <v>DI Gower (Eng)</v>
      </c>
      <c r="D51">
        <f>Centuries!D51</f>
        <v>109</v>
      </c>
      <c r="E51" t="str">
        <f>Centuries!E51</f>
        <v>Out</v>
      </c>
      <c r="F51">
        <f>Centuries!F51</f>
        <v>146</v>
      </c>
      <c r="G51">
        <f>Centuries!H51</f>
        <v>85</v>
      </c>
      <c r="H51">
        <f>Centuries!I51</f>
        <v>12</v>
      </c>
      <c r="I51">
        <f>Centuries!J51</f>
        <v>1</v>
      </c>
      <c r="J51">
        <f>Centuries!K51</f>
        <v>128.22999999999999</v>
      </c>
      <c r="K51">
        <f>Centuries!L51</f>
        <v>1</v>
      </c>
      <c r="L51" t="str">
        <f>Centuries!M51</f>
        <v>New Zealand</v>
      </c>
      <c r="M51" t="str">
        <f>Centuries!N51</f>
        <v>Adelaide</v>
      </c>
    </row>
    <row r="52" spans="1:13" x14ac:dyDescent="0.3">
      <c r="A52">
        <f>Centuries!A52</f>
        <v>51</v>
      </c>
      <c r="B52">
        <f>Centuries!B52</f>
        <v>30360</v>
      </c>
      <c r="C52" t="str">
        <f>Sheet7!A52</f>
        <v>SB Smith (Aus)</v>
      </c>
      <c r="D52">
        <f>Centuries!D52</f>
        <v>117</v>
      </c>
      <c r="E52" t="str">
        <f>Centuries!E52</f>
        <v>Out</v>
      </c>
      <c r="F52">
        <f>Centuries!F52</f>
        <v>180</v>
      </c>
      <c r="G52">
        <f>Centuries!H52</f>
        <v>130</v>
      </c>
      <c r="H52">
        <f>Centuries!I52</f>
        <v>10</v>
      </c>
      <c r="I52">
        <f>Centuries!J52</f>
        <v>0</v>
      </c>
      <c r="J52">
        <f>Centuries!K52</f>
        <v>90</v>
      </c>
      <c r="K52">
        <f>Centuries!L52</f>
        <v>1</v>
      </c>
      <c r="L52" t="str">
        <f>Centuries!M52</f>
        <v>New Zealand</v>
      </c>
      <c r="M52" t="str">
        <f>Centuries!N52</f>
        <v>Melbourne</v>
      </c>
    </row>
    <row r="53" spans="1:13" x14ac:dyDescent="0.3">
      <c r="A53">
        <f>Centuries!A53</f>
        <v>52</v>
      </c>
      <c r="B53">
        <f>Centuries!B53</f>
        <v>30395</v>
      </c>
      <c r="C53" t="str">
        <f>Sheet7!A53</f>
        <v>GM Turner (NZ)</v>
      </c>
      <c r="D53">
        <f>Centuries!D53</f>
        <v>140</v>
      </c>
      <c r="E53" t="str">
        <f>Centuries!E53</f>
        <v>Out</v>
      </c>
      <c r="F53">
        <f>Centuries!F53</f>
        <v>184</v>
      </c>
      <c r="G53">
        <f>Centuries!H53</f>
        <v>130</v>
      </c>
      <c r="H53">
        <f>Centuries!I53</f>
        <v>13</v>
      </c>
      <c r="I53">
        <f>Centuries!J53</f>
        <v>3</v>
      </c>
      <c r="J53">
        <f>Centuries!K53</f>
        <v>107.69</v>
      </c>
      <c r="K53">
        <f>Centuries!L53</f>
        <v>1</v>
      </c>
      <c r="L53" t="str">
        <f>Centuries!M53</f>
        <v>Sri Lanka</v>
      </c>
      <c r="M53" t="str">
        <f>Centuries!N53</f>
        <v>Auckland</v>
      </c>
    </row>
    <row r="54" spans="1:13" x14ac:dyDescent="0.3">
      <c r="A54">
        <f>Centuries!A54</f>
        <v>53</v>
      </c>
      <c r="B54">
        <f>Centuries!B54</f>
        <v>30476</v>
      </c>
      <c r="C54" t="str">
        <f>Sheet7!A54</f>
        <v>AJ Lamb (Eng)</v>
      </c>
      <c r="D54">
        <f>Centuries!D54</f>
        <v>102</v>
      </c>
      <c r="E54" t="str">
        <f>Centuries!E54</f>
        <v>Out</v>
      </c>
      <c r="F54" t="str">
        <f>Centuries!F54</f>
        <v>-</v>
      </c>
      <c r="G54">
        <f>Centuries!H54</f>
        <v>105</v>
      </c>
      <c r="H54">
        <f>Centuries!I54</f>
        <v>12</v>
      </c>
      <c r="I54">
        <f>Centuries!J54</f>
        <v>2</v>
      </c>
      <c r="J54">
        <f>Centuries!K54</f>
        <v>97.14</v>
      </c>
      <c r="K54">
        <f>Centuries!L54</f>
        <v>1</v>
      </c>
      <c r="L54" t="str">
        <f>Centuries!M54</f>
        <v>New Zealand</v>
      </c>
      <c r="M54" t="str">
        <f>Centuries!N54</f>
        <v>The Oval</v>
      </c>
    </row>
    <row r="55" spans="1:13" x14ac:dyDescent="0.3">
      <c r="A55">
        <f>Centuries!A55</f>
        <v>54</v>
      </c>
      <c r="B55">
        <f>Centuries!B55</f>
        <v>30478</v>
      </c>
      <c r="C55" t="str">
        <f>Sheet7!A55</f>
        <v>DI Gower (Eng)</v>
      </c>
      <c r="D55">
        <f>Centuries!D55</f>
        <v>130</v>
      </c>
      <c r="E55" t="str">
        <f>Centuries!E55</f>
        <v>Out</v>
      </c>
      <c r="F55" t="str">
        <f>Centuries!F55</f>
        <v>-</v>
      </c>
      <c r="G55">
        <f>Centuries!H55</f>
        <v>120</v>
      </c>
      <c r="H55">
        <f>Centuries!I55</f>
        <v>12</v>
      </c>
      <c r="I55">
        <f>Centuries!J55</f>
        <v>5</v>
      </c>
      <c r="J55">
        <f>Centuries!K55</f>
        <v>108.33</v>
      </c>
      <c r="K55">
        <f>Centuries!L55</f>
        <v>1</v>
      </c>
      <c r="L55" t="str">
        <f>Centuries!M55</f>
        <v>Sri Lanka</v>
      </c>
      <c r="M55" t="str">
        <f>Centuries!N55</f>
        <v>Taunton</v>
      </c>
    </row>
    <row r="56" spans="1:13" x14ac:dyDescent="0.3">
      <c r="A56">
        <f>Centuries!A56</f>
        <v>55</v>
      </c>
      <c r="B56">
        <f>Centuries!B56</f>
        <v>30480</v>
      </c>
      <c r="C56" t="str">
        <f>Sheet7!A56</f>
        <v>TM Chappell (Aus)</v>
      </c>
      <c r="D56">
        <f>Centuries!D56</f>
        <v>110</v>
      </c>
      <c r="E56" t="str">
        <f>Centuries!E56</f>
        <v>Out</v>
      </c>
      <c r="F56" t="str">
        <f>Centuries!F56</f>
        <v>-</v>
      </c>
      <c r="G56">
        <f>Centuries!H56</f>
        <v>131</v>
      </c>
      <c r="H56">
        <f>Centuries!I56</f>
        <v>11</v>
      </c>
      <c r="I56">
        <f>Centuries!J56</f>
        <v>0</v>
      </c>
      <c r="J56">
        <f>Centuries!K56</f>
        <v>83.96</v>
      </c>
      <c r="K56">
        <f>Centuries!L56</f>
        <v>1</v>
      </c>
      <c r="L56" t="str">
        <f>Centuries!M56</f>
        <v>India</v>
      </c>
      <c r="M56" t="str">
        <f>Centuries!N56</f>
        <v>Nottingham</v>
      </c>
    </row>
    <row r="57" spans="1:13" x14ac:dyDescent="0.3">
      <c r="A57">
        <f>Centuries!A57</f>
        <v>56</v>
      </c>
      <c r="B57">
        <f>Centuries!B57</f>
        <v>30480</v>
      </c>
      <c r="C57" t="str">
        <f>Sheet7!A57</f>
        <v>CG Greenidge (WI)</v>
      </c>
      <c r="D57">
        <f>Centuries!D57</f>
        <v>105</v>
      </c>
      <c r="E57" t="str">
        <f>Centuries!E57</f>
        <v>Notout</v>
      </c>
      <c r="F57" t="str">
        <f>Centuries!F57</f>
        <v>-</v>
      </c>
      <c r="G57">
        <f>Centuries!H57</f>
        <v>147</v>
      </c>
      <c r="H57">
        <f>Centuries!I57</f>
        <v>5</v>
      </c>
      <c r="I57">
        <f>Centuries!J57</f>
        <v>1</v>
      </c>
      <c r="J57">
        <f>Centuries!K57</f>
        <v>71.42</v>
      </c>
      <c r="K57">
        <f>Centuries!L57</f>
        <v>2</v>
      </c>
      <c r="L57" t="str">
        <f>Centuries!M57</f>
        <v>Zimbabwe</v>
      </c>
      <c r="M57" t="str">
        <f>Centuries!N57</f>
        <v>Worcester</v>
      </c>
    </row>
    <row r="58" spans="1:13" x14ac:dyDescent="0.3">
      <c r="A58">
        <f>Centuries!A58</f>
        <v>57</v>
      </c>
      <c r="B58">
        <f>Centuries!B58</f>
        <v>30482</v>
      </c>
      <c r="C58" t="str">
        <f>Sheet7!A58</f>
        <v>IVA Richards (WI)</v>
      </c>
      <c r="D58">
        <f>Centuries!D58</f>
        <v>119</v>
      </c>
      <c r="E58" t="str">
        <f>Centuries!E58</f>
        <v>Out</v>
      </c>
      <c r="F58" t="str">
        <f>Centuries!F58</f>
        <v>-</v>
      </c>
      <c r="G58">
        <f>Centuries!H58</f>
        <v>146</v>
      </c>
      <c r="H58">
        <f>Centuries!I58</f>
        <v>6</v>
      </c>
      <c r="I58">
        <f>Centuries!J58</f>
        <v>1</v>
      </c>
      <c r="J58">
        <f>Centuries!K58</f>
        <v>81.5</v>
      </c>
      <c r="K58">
        <f>Centuries!L58</f>
        <v>1</v>
      </c>
      <c r="L58" t="str">
        <f>Centuries!M58</f>
        <v>India</v>
      </c>
      <c r="M58" t="str">
        <f>Centuries!N58</f>
        <v>The Oval</v>
      </c>
    </row>
    <row r="59" spans="1:13" x14ac:dyDescent="0.3">
      <c r="A59">
        <f>Centuries!A59</f>
        <v>58</v>
      </c>
      <c r="B59">
        <f>Centuries!B59</f>
        <v>30483</v>
      </c>
      <c r="C59" t="str">
        <f>Sheet7!A59</f>
        <v>Imran Khan (Pak)</v>
      </c>
      <c r="D59">
        <f>Centuries!D59</f>
        <v>102</v>
      </c>
      <c r="E59" t="str">
        <f>Centuries!E59</f>
        <v>Notout</v>
      </c>
      <c r="F59" t="str">
        <f>Centuries!F59</f>
        <v>-</v>
      </c>
      <c r="G59">
        <f>Centuries!H59</f>
        <v>133</v>
      </c>
      <c r="H59">
        <f>Centuries!I59</f>
        <v>11</v>
      </c>
      <c r="I59">
        <f>Centuries!J59</f>
        <v>0</v>
      </c>
      <c r="J59">
        <f>Centuries!K59</f>
        <v>76.69</v>
      </c>
      <c r="K59">
        <f>Centuries!L59</f>
        <v>1</v>
      </c>
      <c r="L59" t="str">
        <f>Centuries!M59</f>
        <v>Sri Lanka</v>
      </c>
      <c r="M59" t="str">
        <f>Centuries!N59</f>
        <v>Leeds</v>
      </c>
    </row>
    <row r="60" spans="1:13" x14ac:dyDescent="0.3">
      <c r="A60">
        <f>Centuries!A60</f>
        <v>59</v>
      </c>
      <c r="B60">
        <f>Centuries!B60</f>
        <v>30485</v>
      </c>
      <c r="C60" t="str">
        <f>Sheet7!A60</f>
        <v>N Kapil Dev (India)</v>
      </c>
      <c r="D60">
        <f>Centuries!D60</f>
        <v>175</v>
      </c>
      <c r="E60" t="str">
        <f>Centuries!E60</f>
        <v>Notout</v>
      </c>
      <c r="F60" t="str">
        <f>Centuries!F60</f>
        <v>-</v>
      </c>
      <c r="G60">
        <f>Centuries!H60</f>
        <v>138</v>
      </c>
      <c r="H60">
        <f>Centuries!I60</f>
        <v>16</v>
      </c>
      <c r="I60">
        <f>Centuries!J60</f>
        <v>6</v>
      </c>
      <c r="J60">
        <f>Centuries!K60</f>
        <v>126.81</v>
      </c>
      <c r="K60">
        <f>Centuries!L60</f>
        <v>1</v>
      </c>
      <c r="L60" t="str">
        <f>Centuries!M60</f>
        <v>Zimbabwe</v>
      </c>
      <c r="M60" t="str">
        <f>Centuries!N60</f>
        <v>Tunbridge Wells</v>
      </c>
    </row>
    <row r="61" spans="1:13" x14ac:dyDescent="0.3">
      <c r="A61">
        <f>Centuries!A61</f>
        <v>60</v>
      </c>
      <c r="B61">
        <f>Centuries!B61</f>
        <v>30487</v>
      </c>
      <c r="C61" t="str">
        <f>Sheet7!A61</f>
        <v>Zaheer Abbas (Pak)</v>
      </c>
      <c r="D61">
        <f>Centuries!D61</f>
        <v>103</v>
      </c>
      <c r="E61" t="str">
        <f>Centuries!E61</f>
        <v>Notout</v>
      </c>
      <c r="F61" t="str">
        <f>Centuries!F61</f>
        <v>-</v>
      </c>
      <c r="G61">
        <f>Centuries!H61</f>
        <v>121</v>
      </c>
      <c r="H61">
        <f>Centuries!I61</f>
        <v>6</v>
      </c>
      <c r="I61">
        <f>Centuries!J61</f>
        <v>0</v>
      </c>
      <c r="J61">
        <f>Centuries!K61</f>
        <v>85.12</v>
      </c>
      <c r="K61">
        <f>Centuries!L61</f>
        <v>1</v>
      </c>
      <c r="L61" t="str">
        <f>Centuries!M61</f>
        <v>New Zealand</v>
      </c>
      <c r="M61" t="str">
        <f>Centuries!N61</f>
        <v>Nottingham</v>
      </c>
    </row>
    <row r="62" spans="1:13" x14ac:dyDescent="0.3">
      <c r="A62">
        <f>Centuries!A62</f>
        <v>61</v>
      </c>
      <c r="B62">
        <f>Centuries!B62</f>
        <v>30657</v>
      </c>
      <c r="C62" t="str">
        <f>Sheet7!A62</f>
        <v>IVA Richards (WI)</v>
      </c>
      <c r="D62">
        <f>Centuries!D62</f>
        <v>149</v>
      </c>
      <c r="E62" t="str">
        <f>Centuries!E62</f>
        <v>Out</v>
      </c>
      <c r="F62" t="str">
        <f>Centuries!F62</f>
        <v>-</v>
      </c>
      <c r="G62">
        <f>Centuries!H62</f>
        <v>99</v>
      </c>
      <c r="H62">
        <f>Centuries!I62</f>
        <v>20</v>
      </c>
      <c r="I62">
        <f>Centuries!J62</f>
        <v>3</v>
      </c>
      <c r="J62">
        <f>Centuries!K62</f>
        <v>150.5</v>
      </c>
      <c r="K62">
        <f>Centuries!L62</f>
        <v>1</v>
      </c>
      <c r="L62" t="str">
        <f>Centuries!M62</f>
        <v>India</v>
      </c>
      <c r="M62" t="str">
        <f>Centuries!N62</f>
        <v>Jamshedpur</v>
      </c>
    </row>
    <row r="63" spans="1:13" x14ac:dyDescent="0.3">
      <c r="A63">
        <f>Centuries!A63</f>
        <v>62</v>
      </c>
      <c r="B63">
        <f>Centuries!B63</f>
        <v>30657</v>
      </c>
      <c r="C63" t="str">
        <f>Sheet7!A63</f>
        <v>CG Greenidge (WI)</v>
      </c>
      <c r="D63">
        <f>Centuries!D63</f>
        <v>115</v>
      </c>
      <c r="E63" t="str">
        <f>Centuries!E63</f>
        <v>Out</v>
      </c>
      <c r="F63" t="str">
        <f>Centuries!F63</f>
        <v>-</v>
      </c>
      <c r="G63">
        <f>Centuries!H63</f>
        <v>134</v>
      </c>
      <c r="H63">
        <f>Centuries!I63</f>
        <v>10</v>
      </c>
      <c r="I63">
        <f>Centuries!J63</f>
        <v>5</v>
      </c>
      <c r="J63">
        <f>Centuries!K63</f>
        <v>85.82</v>
      </c>
      <c r="K63">
        <f>Centuries!L63</f>
        <v>1</v>
      </c>
      <c r="L63" t="str">
        <f>Centuries!M63</f>
        <v>India</v>
      </c>
      <c r="M63" t="str">
        <f>Centuries!N63</f>
        <v>Jamshedpur</v>
      </c>
    </row>
    <row r="64" spans="1:13" x14ac:dyDescent="0.3">
      <c r="A64">
        <f>Centuries!A64</f>
        <v>63</v>
      </c>
      <c r="B64">
        <f>Centuries!B64</f>
        <v>30698</v>
      </c>
      <c r="C64" t="str">
        <f>Sheet7!A64</f>
        <v>DL Haynes (WI)</v>
      </c>
      <c r="D64">
        <f>Centuries!D64</f>
        <v>108</v>
      </c>
      <c r="E64" t="str">
        <f>Centuries!E64</f>
        <v>Notout</v>
      </c>
      <c r="F64">
        <f>Centuries!F64</f>
        <v>210</v>
      </c>
      <c r="G64">
        <f>Centuries!H64</f>
        <v>130</v>
      </c>
      <c r="H64">
        <f>Centuries!I64</f>
        <v>8</v>
      </c>
      <c r="I64">
        <f>Centuries!J64</f>
        <v>0</v>
      </c>
      <c r="J64">
        <f>Centuries!K64</f>
        <v>83.07</v>
      </c>
      <c r="K64">
        <f>Centuries!L64</f>
        <v>1</v>
      </c>
      <c r="L64" t="str">
        <f>Centuries!M64</f>
        <v>Australia</v>
      </c>
      <c r="M64" t="str">
        <f>Centuries!N64</f>
        <v>Sydney</v>
      </c>
    </row>
    <row r="65" spans="1:13" x14ac:dyDescent="0.3">
      <c r="A65">
        <f>Centuries!A65</f>
        <v>64</v>
      </c>
      <c r="B65">
        <f>Centuries!B65</f>
        <v>30703</v>
      </c>
      <c r="C65" t="str">
        <f>Sheet7!A65</f>
        <v>IVA Richards (WI)</v>
      </c>
      <c r="D65">
        <f>Centuries!D65</f>
        <v>106</v>
      </c>
      <c r="E65" t="str">
        <f>Centuries!E65</f>
        <v>Out</v>
      </c>
      <c r="F65">
        <f>Centuries!F65</f>
        <v>116</v>
      </c>
      <c r="G65">
        <f>Centuries!H65</f>
        <v>95</v>
      </c>
      <c r="H65">
        <f>Centuries!I65</f>
        <v>12</v>
      </c>
      <c r="I65">
        <f>Centuries!J65</f>
        <v>1</v>
      </c>
      <c r="J65">
        <f>Centuries!K65</f>
        <v>111.57</v>
      </c>
      <c r="K65">
        <f>Centuries!L65</f>
        <v>1</v>
      </c>
      <c r="L65" t="str">
        <f>Centuries!M65</f>
        <v>Australia</v>
      </c>
      <c r="M65" t="str">
        <f>Centuries!N65</f>
        <v>Melbourne</v>
      </c>
    </row>
    <row r="66" spans="1:13" x14ac:dyDescent="0.3">
      <c r="A66">
        <f>Centuries!A66</f>
        <v>65</v>
      </c>
      <c r="B66">
        <f>Centuries!B66</f>
        <v>30706</v>
      </c>
      <c r="C66" t="str">
        <f>Sheet7!A66</f>
        <v>SB Smith (Aus)</v>
      </c>
      <c r="D66">
        <f>Centuries!D66</f>
        <v>106</v>
      </c>
      <c r="E66" t="str">
        <f>Centuries!E66</f>
        <v>Out</v>
      </c>
      <c r="F66">
        <f>Centuries!F66</f>
        <v>185</v>
      </c>
      <c r="G66">
        <f>Centuries!H66</f>
        <v>129</v>
      </c>
      <c r="H66">
        <f>Centuries!I66</f>
        <v>12</v>
      </c>
      <c r="I66">
        <f>Centuries!J66</f>
        <v>0</v>
      </c>
      <c r="J66">
        <f>Centuries!K66</f>
        <v>82.17</v>
      </c>
      <c r="K66">
        <f>Centuries!L66</f>
        <v>1</v>
      </c>
      <c r="L66" t="str">
        <f>Centuries!M66</f>
        <v>Pakistan</v>
      </c>
      <c r="M66" t="str">
        <f>Centuries!N66</f>
        <v>Sydney</v>
      </c>
    </row>
    <row r="67" spans="1:13" x14ac:dyDescent="0.3">
      <c r="A67">
        <f>Centuries!A67</f>
        <v>66</v>
      </c>
      <c r="B67">
        <f>Centuries!B67</f>
        <v>30737</v>
      </c>
      <c r="C67" t="str">
        <f>Sheet7!A67</f>
        <v>MD Crowe (NZ)</v>
      </c>
      <c r="D67">
        <f>Centuries!D67</f>
        <v>105</v>
      </c>
      <c r="E67" t="str">
        <f>Centuries!E67</f>
        <v>Notout</v>
      </c>
      <c r="F67">
        <f>Centuries!F67</f>
        <v>135</v>
      </c>
      <c r="G67">
        <f>Centuries!H67</f>
        <v>105</v>
      </c>
      <c r="H67">
        <f>Centuries!I67</f>
        <v>11</v>
      </c>
      <c r="I67">
        <f>Centuries!J67</f>
        <v>1</v>
      </c>
      <c r="J67">
        <f>Centuries!K67</f>
        <v>100</v>
      </c>
      <c r="K67">
        <f>Centuries!L67</f>
        <v>2</v>
      </c>
      <c r="L67" t="str">
        <f>Centuries!M67</f>
        <v>England</v>
      </c>
      <c r="M67" t="str">
        <f>Centuries!N67</f>
        <v>Auckland</v>
      </c>
    </row>
    <row r="68" spans="1:13" x14ac:dyDescent="0.3">
      <c r="A68">
        <f>Centuries!A68</f>
        <v>67</v>
      </c>
      <c r="B68">
        <f>Centuries!B68</f>
        <v>30741</v>
      </c>
      <c r="C68" t="str">
        <f>Sheet7!A68</f>
        <v>DL Haynes (WI)</v>
      </c>
      <c r="D68">
        <f>Centuries!D68</f>
        <v>133</v>
      </c>
      <c r="E68" t="str">
        <f>Centuries!E68</f>
        <v>Notout</v>
      </c>
      <c r="F68">
        <f>Centuries!F68</f>
        <v>220</v>
      </c>
      <c r="G68">
        <f>Centuries!H68</f>
        <v>147</v>
      </c>
      <c r="H68">
        <f>Centuries!I68</f>
        <v>14</v>
      </c>
      <c r="I68">
        <f>Centuries!J68</f>
        <v>0</v>
      </c>
      <c r="J68">
        <f>Centuries!K68</f>
        <v>90.47</v>
      </c>
      <c r="K68">
        <f>Centuries!L68</f>
        <v>2</v>
      </c>
      <c r="L68" t="str">
        <f>Centuries!M68</f>
        <v>Australia</v>
      </c>
      <c r="M68" t="str">
        <f>Centuries!N68</f>
        <v>Albion</v>
      </c>
    </row>
    <row r="69" spans="1:13" x14ac:dyDescent="0.3">
      <c r="A69">
        <f>Centuries!A69</f>
        <v>68</v>
      </c>
      <c r="B69">
        <f>Centuries!B69</f>
        <v>30791</v>
      </c>
      <c r="C69" t="str">
        <f>Sheet7!A69</f>
        <v>DL Haynes (WI)</v>
      </c>
      <c r="D69">
        <f>Centuries!D69</f>
        <v>102</v>
      </c>
      <c r="E69" t="str">
        <f>Centuries!E69</f>
        <v>Notout</v>
      </c>
      <c r="F69">
        <f>Centuries!F69</f>
        <v>188</v>
      </c>
      <c r="G69">
        <f>Centuries!H69</f>
        <v>142</v>
      </c>
      <c r="H69">
        <f>Centuries!I69</f>
        <v>11</v>
      </c>
      <c r="I69">
        <f>Centuries!J69</f>
        <v>3</v>
      </c>
      <c r="J69">
        <f>Centuries!K69</f>
        <v>71.83</v>
      </c>
      <c r="K69">
        <f>Centuries!L69</f>
        <v>2</v>
      </c>
      <c r="L69" t="str">
        <f>Centuries!M69</f>
        <v>Australia</v>
      </c>
      <c r="M69" t="str">
        <f>Centuries!N69</f>
        <v>Castries</v>
      </c>
    </row>
    <row r="70" spans="1:13" x14ac:dyDescent="0.3">
      <c r="A70">
        <f>Centuries!A70</f>
        <v>69</v>
      </c>
      <c r="B70">
        <f>Centuries!B70</f>
        <v>30798</v>
      </c>
      <c r="C70" t="str">
        <f>Sheet7!A70</f>
        <v>DL Haynes (WI)</v>
      </c>
      <c r="D70">
        <f>Centuries!D70</f>
        <v>104</v>
      </c>
      <c r="E70" t="str">
        <f>Centuries!E70</f>
        <v>Notout</v>
      </c>
      <c r="F70">
        <f>Centuries!F70</f>
        <v>205</v>
      </c>
      <c r="G70">
        <f>Centuries!H70</f>
        <v>102</v>
      </c>
      <c r="H70">
        <f>Centuries!I70</f>
        <v>10</v>
      </c>
      <c r="I70">
        <f>Centuries!J70</f>
        <v>1</v>
      </c>
      <c r="J70">
        <f>Centuries!K70</f>
        <v>101.96</v>
      </c>
      <c r="K70">
        <f>Centuries!L70</f>
        <v>2</v>
      </c>
      <c r="L70" t="str">
        <f>Centuries!M70</f>
        <v>Australia</v>
      </c>
      <c r="M70" t="str">
        <f>Centuries!N70</f>
        <v>Kingston</v>
      </c>
    </row>
    <row r="71" spans="1:13" x14ac:dyDescent="0.3">
      <c r="A71">
        <f>Centuries!A71</f>
        <v>70</v>
      </c>
      <c r="B71">
        <f>Centuries!B71</f>
        <v>30833</v>
      </c>
      <c r="C71" t="str">
        <f>Sheet7!A71</f>
        <v>IVA Richards (WI)</v>
      </c>
      <c r="D71">
        <f>Centuries!D71</f>
        <v>189</v>
      </c>
      <c r="E71" t="str">
        <f>Centuries!E71</f>
        <v>Notout</v>
      </c>
      <c r="F71" t="str">
        <f>Centuries!F71</f>
        <v>-</v>
      </c>
      <c r="G71">
        <f>Centuries!H71</f>
        <v>170</v>
      </c>
      <c r="H71">
        <f>Centuries!I71</f>
        <v>21</v>
      </c>
      <c r="I71">
        <f>Centuries!J71</f>
        <v>5</v>
      </c>
      <c r="J71">
        <f>Centuries!K71</f>
        <v>111.17</v>
      </c>
      <c r="K71">
        <f>Centuries!L71</f>
        <v>1</v>
      </c>
      <c r="L71" t="str">
        <f>Centuries!M71</f>
        <v>England</v>
      </c>
      <c r="M71" t="str">
        <f>Centuries!N71</f>
        <v>Manchester</v>
      </c>
    </row>
    <row r="72" spans="1:13" x14ac:dyDescent="0.3">
      <c r="A72">
        <f>Centuries!A72</f>
        <v>71</v>
      </c>
      <c r="B72">
        <f>Centuries!B72</f>
        <v>30953</v>
      </c>
      <c r="C72" t="str">
        <f>Sheet7!A72</f>
        <v>KC Wessels (Aus)</v>
      </c>
      <c r="D72">
        <f>Centuries!D72</f>
        <v>107</v>
      </c>
      <c r="E72" t="str">
        <f>Centuries!E72</f>
        <v>Out</v>
      </c>
      <c r="F72">
        <f>Centuries!F72</f>
        <v>190</v>
      </c>
      <c r="G72">
        <f>Centuries!H72</f>
        <v>133</v>
      </c>
      <c r="H72">
        <f>Centuries!I72</f>
        <v>13</v>
      </c>
      <c r="I72">
        <f>Centuries!J72</f>
        <v>0</v>
      </c>
      <c r="J72">
        <f>Centuries!K72</f>
        <v>80.45</v>
      </c>
      <c r="K72">
        <f>Centuries!L72</f>
        <v>1</v>
      </c>
      <c r="L72" t="str">
        <f>Centuries!M72</f>
        <v>India</v>
      </c>
      <c r="M72" t="str">
        <f>Centuries!N72</f>
        <v>New Delhi</v>
      </c>
    </row>
    <row r="73" spans="1:13" x14ac:dyDescent="0.3">
      <c r="A73">
        <f>Centuries!A73</f>
        <v>72</v>
      </c>
      <c r="B73">
        <f>Centuries!B73</f>
        <v>30961</v>
      </c>
      <c r="C73" t="str">
        <f>Sheet7!A73</f>
        <v>RJ Shastri (India)</v>
      </c>
      <c r="D73">
        <f>Centuries!D73</f>
        <v>102</v>
      </c>
      <c r="E73" t="str">
        <f>Centuries!E73</f>
        <v>Out</v>
      </c>
      <c r="F73">
        <f>Centuries!F73</f>
        <v>194</v>
      </c>
      <c r="G73">
        <f>Centuries!H73</f>
        <v>141</v>
      </c>
      <c r="H73">
        <f>Centuries!I73</f>
        <v>11</v>
      </c>
      <c r="I73">
        <f>Centuries!J73</f>
        <v>1</v>
      </c>
      <c r="J73">
        <f>Centuries!K73</f>
        <v>72.34</v>
      </c>
      <c r="K73">
        <f>Centuries!L73</f>
        <v>1</v>
      </c>
      <c r="L73" t="str">
        <f>Centuries!M73</f>
        <v>Australia</v>
      </c>
      <c r="M73" t="str">
        <f>Centuries!N73</f>
        <v>Indore</v>
      </c>
    </row>
    <row r="74" spans="1:13" x14ac:dyDescent="0.3">
      <c r="A74">
        <f>Centuries!A74</f>
        <v>73</v>
      </c>
      <c r="B74">
        <f>Centuries!B74</f>
        <v>31021</v>
      </c>
      <c r="C74" t="str">
        <f>Sheet7!A74</f>
        <v>MW Gatting (Eng)</v>
      </c>
      <c r="D74">
        <f>Centuries!D74</f>
        <v>115</v>
      </c>
      <c r="E74" t="str">
        <f>Centuries!E74</f>
        <v>Notout</v>
      </c>
      <c r="F74" t="str">
        <f>Centuries!F74</f>
        <v>-</v>
      </c>
      <c r="G74">
        <f>Centuries!H74</f>
        <v>135</v>
      </c>
      <c r="H74">
        <f>Centuries!I74</f>
        <v>12</v>
      </c>
      <c r="I74">
        <f>Centuries!J74</f>
        <v>0</v>
      </c>
      <c r="J74">
        <f>Centuries!K74</f>
        <v>85.18</v>
      </c>
      <c r="K74">
        <f>Centuries!L74</f>
        <v>2</v>
      </c>
      <c r="L74" t="str">
        <f>Centuries!M74</f>
        <v>India</v>
      </c>
      <c r="M74" t="str">
        <f>Centuries!N74</f>
        <v>Pune</v>
      </c>
    </row>
    <row r="75" spans="1:13" x14ac:dyDescent="0.3">
      <c r="A75">
        <f>Centuries!A75</f>
        <v>74</v>
      </c>
      <c r="B75">
        <f>Centuries!B75</f>
        <v>31021</v>
      </c>
      <c r="C75" t="str">
        <f>Sheet7!A75</f>
        <v>DB Vengsarkar (India)</v>
      </c>
      <c r="D75">
        <f>Centuries!D75</f>
        <v>105</v>
      </c>
      <c r="E75" t="str">
        <f>Centuries!E75</f>
        <v>Out</v>
      </c>
      <c r="F75" t="str">
        <f>Centuries!F75</f>
        <v>-</v>
      </c>
      <c r="G75">
        <f>Centuries!H75</f>
        <v>124</v>
      </c>
      <c r="H75">
        <f>Centuries!I75</f>
        <v>10</v>
      </c>
      <c r="I75">
        <f>Centuries!J75</f>
        <v>1</v>
      </c>
      <c r="J75">
        <f>Centuries!K75</f>
        <v>84.67</v>
      </c>
      <c r="K75">
        <f>Centuries!L75</f>
        <v>1</v>
      </c>
      <c r="L75" t="str">
        <f>Centuries!M75</f>
        <v>England</v>
      </c>
      <c r="M75" t="str">
        <f>Centuries!N75</f>
        <v>Pune</v>
      </c>
    </row>
    <row r="76" spans="1:13" x14ac:dyDescent="0.3">
      <c r="A76">
        <f>Centuries!A76</f>
        <v>75</v>
      </c>
      <c r="B76">
        <f>Centuries!B76</f>
        <v>31043</v>
      </c>
      <c r="C76" t="str">
        <f>Sheet7!A76</f>
        <v>RJ Shastri (India)</v>
      </c>
      <c r="D76">
        <f>Centuries!D76</f>
        <v>102</v>
      </c>
      <c r="E76" t="str">
        <f>Centuries!E76</f>
        <v>Out</v>
      </c>
      <c r="F76" t="str">
        <f>Centuries!F76</f>
        <v>-</v>
      </c>
      <c r="G76">
        <f>Centuries!H76</f>
        <v>142</v>
      </c>
      <c r="H76">
        <f>Centuries!I76</f>
        <v>6</v>
      </c>
      <c r="I76">
        <f>Centuries!J76</f>
        <v>1</v>
      </c>
      <c r="J76">
        <f>Centuries!K76</f>
        <v>71.83</v>
      </c>
      <c r="K76">
        <f>Centuries!L76</f>
        <v>1</v>
      </c>
      <c r="L76" t="str">
        <f>Centuries!M76</f>
        <v>England</v>
      </c>
      <c r="M76" t="str">
        <f>Centuries!N76</f>
        <v>Cuttack</v>
      </c>
    </row>
    <row r="77" spans="1:13" x14ac:dyDescent="0.3">
      <c r="A77">
        <f>Centuries!A77</f>
        <v>76</v>
      </c>
      <c r="B77">
        <f>Centuries!B77</f>
        <v>31053</v>
      </c>
      <c r="C77" t="str">
        <f>Sheet7!A77</f>
        <v>DL Haynes (WI)</v>
      </c>
      <c r="D77">
        <f>Centuries!D77</f>
        <v>123</v>
      </c>
      <c r="E77" t="str">
        <f>Centuries!E77</f>
        <v>Notout</v>
      </c>
      <c r="F77">
        <f>Centuries!F77</f>
        <v>196</v>
      </c>
      <c r="G77">
        <f>Centuries!H77</f>
        <v>130</v>
      </c>
      <c r="H77">
        <f>Centuries!I77</f>
        <v>15</v>
      </c>
      <c r="I77">
        <f>Centuries!J77</f>
        <v>0</v>
      </c>
      <c r="J77">
        <f>Centuries!K77</f>
        <v>94.61</v>
      </c>
      <c r="K77">
        <f>Centuries!L77</f>
        <v>2</v>
      </c>
      <c r="L77" t="str">
        <f>Centuries!M77</f>
        <v>Australia</v>
      </c>
      <c r="M77" t="str">
        <f>Centuries!N77</f>
        <v>Melbourne</v>
      </c>
    </row>
    <row r="78" spans="1:13" x14ac:dyDescent="0.3">
      <c r="A78">
        <f>Centuries!A78</f>
        <v>77</v>
      </c>
      <c r="B78">
        <f>Centuries!B78</f>
        <v>31062</v>
      </c>
      <c r="C78" t="str">
        <f>Sheet7!A78</f>
        <v>IVA Richards (WI)</v>
      </c>
      <c r="D78">
        <f>Centuries!D78</f>
        <v>103</v>
      </c>
      <c r="E78" t="str">
        <f>Centuries!E78</f>
        <v>Notout</v>
      </c>
      <c r="F78">
        <f>Centuries!F78</f>
        <v>149</v>
      </c>
      <c r="G78">
        <f>Centuries!H78</f>
        <v>122</v>
      </c>
      <c r="H78">
        <f>Centuries!I78</f>
        <v>7</v>
      </c>
      <c r="I78">
        <f>Centuries!J78</f>
        <v>1</v>
      </c>
      <c r="J78">
        <f>Centuries!K78</f>
        <v>84.42</v>
      </c>
      <c r="K78">
        <f>Centuries!L78</f>
        <v>2</v>
      </c>
      <c r="L78" t="str">
        <f>Centuries!M78</f>
        <v>Australia</v>
      </c>
      <c r="M78" t="str">
        <f>Centuries!N78</f>
        <v>Sydney</v>
      </c>
    </row>
    <row r="79" spans="1:13" x14ac:dyDescent="0.3">
      <c r="A79">
        <f>Centuries!A79</f>
        <v>78</v>
      </c>
      <c r="B79">
        <f>Centuries!B79</f>
        <v>31073</v>
      </c>
      <c r="C79" t="str">
        <f>Sheet7!A79</f>
        <v>CG Greenidge (WI)</v>
      </c>
      <c r="D79">
        <f>Centuries!D79</f>
        <v>110</v>
      </c>
      <c r="E79" t="str">
        <f>Centuries!E79</f>
        <v>Notout</v>
      </c>
      <c r="F79" t="str">
        <f>Centuries!F79</f>
        <v>-</v>
      </c>
      <c r="G79">
        <f>Centuries!H79</f>
        <v>128</v>
      </c>
      <c r="H79">
        <f>Centuries!I79</f>
        <v>15</v>
      </c>
      <c r="I79">
        <f>Centuries!J79</f>
        <v>0</v>
      </c>
      <c r="J79">
        <f>Centuries!K79</f>
        <v>85.93</v>
      </c>
      <c r="K79">
        <f>Centuries!L79</f>
        <v>2</v>
      </c>
      <c r="L79" t="str">
        <f>Centuries!M79</f>
        <v>Sri Lanka</v>
      </c>
      <c r="M79" t="str">
        <f>Centuries!N79</f>
        <v>Adelaide</v>
      </c>
    </row>
    <row r="80" spans="1:13" x14ac:dyDescent="0.3">
      <c r="A80">
        <f>Centuries!A80</f>
        <v>79</v>
      </c>
      <c r="B80">
        <f>Centuries!B80</f>
        <v>31074</v>
      </c>
      <c r="C80" t="str">
        <f>Sheet7!A80</f>
        <v>GM Wood (Aus)</v>
      </c>
      <c r="D80">
        <f>Centuries!D80</f>
        <v>104</v>
      </c>
      <c r="E80" t="str">
        <f>Centuries!E80</f>
        <v>Notout</v>
      </c>
      <c r="F80" t="str">
        <f>Centuries!F80</f>
        <v>-</v>
      </c>
      <c r="G80">
        <f>Centuries!H80</f>
        <v>142</v>
      </c>
      <c r="H80" t="str">
        <f>Centuries!I80</f>
        <v>-</v>
      </c>
      <c r="I80" t="str">
        <f>Centuries!J80</f>
        <v>-</v>
      </c>
      <c r="J80">
        <f>Centuries!K80</f>
        <v>73.23</v>
      </c>
      <c r="K80">
        <f>Centuries!L80</f>
        <v>1</v>
      </c>
      <c r="L80" t="str">
        <f>Centuries!M80</f>
        <v>West Indies</v>
      </c>
      <c r="M80" t="str">
        <f>Centuries!N80</f>
        <v>Adelaide</v>
      </c>
    </row>
    <row r="81" spans="1:13" x14ac:dyDescent="0.3">
      <c r="A81">
        <f>Centuries!A81</f>
        <v>80</v>
      </c>
      <c r="B81">
        <f>Centuries!B81</f>
        <v>31075</v>
      </c>
      <c r="C81" t="str">
        <f>Sheet7!A81</f>
        <v>AR Border (Aus)</v>
      </c>
      <c r="D81">
        <f>Centuries!D81</f>
        <v>118</v>
      </c>
      <c r="E81" t="str">
        <f>Centuries!E81</f>
        <v>Notout</v>
      </c>
      <c r="F81" t="str">
        <f>Centuries!F81</f>
        <v>-</v>
      </c>
      <c r="G81">
        <f>Centuries!H81</f>
        <v>88</v>
      </c>
      <c r="H81">
        <f>Centuries!I81</f>
        <v>10</v>
      </c>
      <c r="I81">
        <f>Centuries!J81</f>
        <v>3</v>
      </c>
      <c r="J81">
        <f>Centuries!K81</f>
        <v>134.09</v>
      </c>
      <c r="K81">
        <f>Centuries!L81</f>
        <v>1</v>
      </c>
      <c r="L81" t="str">
        <f>Centuries!M81</f>
        <v>Sri Lanka</v>
      </c>
      <c r="M81" t="str">
        <f>Centuries!N81</f>
        <v>Adelaide</v>
      </c>
    </row>
    <row r="82" spans="1:13" x14ac:dyDescent="0.3">
      <c r="A82">
        <f>Centuries!A82</f>
        <v>81</v>
      </c>
      <c r="B82">
        <f>Centuries!B82</f>
        <v>31080</v>
      </c>
      <c r="C82" t="str">
        <f>Sheet7!A82</f>
        <v>HA Gomes (WI)</v>
      </c>
      <c r="D82">
        <f>Centuries!D82</f>
        <v>101</v>
      </c>
      <c r="E82" t="str">
        <f>Centuries!E82</f>
        <v>Out</v>
      </c>
      <c r="F82">
        <f>Centuries!F82</f>
        <v>130</v>
      </c>
      <c r="G82">
        <f>Centuries!H82</f>
        <v>89</v>
      </c>
      <c r="H82">
        <f>Centuries!I82</f>
        <v>6</v>
      </c>
      <c r="I82">
        <f>Centuries!J82</f>
        <v>3</v>
      </c>
      <c r="J82">
        <f>Centuries!K82</f>
        <v>113.48</v>
      </c>
      <c r="K82">
        <f>Centuries!L82</f>
        <v>1</v>
      </c>
      <c r="L82" t="str">
        <f>Centuries!M82</f>
        <v>Sri Lanka</v>
      </c>
      <c r="M82" t="str">
        <f>Centuries!N82</f>
        <v>Perth</v>
      </c>
    </row>
    <row r="83" spans="1:13" x14ac:dyDescent="0.3">
      <c r="A83">
        <f>Centuries!A83</f>
        <v>82</v>
      </c>
      <c r="B83">
        <f>Centuries!B83</f>
        <v>31084</v>
      </c>
      <c r="C83" t="str">
        <f>Sheet7!A83</f>
        <v>AR Border (Aus)</v>
      </c>
      <c r="D83">
        <f>Centuries!D83</f>
        <v>127</v>
      </c>
      <c r="E83" t="str">
        <f>Centuries!E83</f>
        <v>Notout</v>
      </c>
      <c r="F83">
        <f>Centuries!F83</f>
        <v>190</v>
      </c>
      <c r="G83">
        <f>Centuries!H83</f>
        <v>140</v>
      </c>
      <c r="H83">
        <f>Centuries!I83</f>
        <v>13</v>
      </c>
      <c r="I83">
        <f>Centuries!J83</f>
        <v>0</v>
      </c>
      <c r="J83">
        <f>Centuries!K83</f>
        <v>90.71</v>
      </c>
      <c r="K83">
        <f>Centuries!L83</f>
        <v>1</v>
      </c>
      <c r="L83" t="str">
        <f>Centuries!M83</f>
        <v>West Indies</v>
      </c>
      <c r="M83" t="str">
        <f>Centuries!N83</f>
        <v>Sydney</v>
      </c>
    </row>
    <row r="84" spans="1:13" x14ac:dyDescent="0.3">
      <c r="A84">
        <f>Centuries!A84</f>
        <v>83</v>
      </c>
      <c r="B84">
        <f>Centuries!B84</f>
        <v>31151</v>
      </c>
      <c r="C84" t="str">
        <f>Sheet7!A84</f>
        <v>DL Haynes (WI)</v>
      </c>
      <c r="D84">
        <f>Centuries!D84</f>
        <v>145</v>
      </c>
      <c r="E84" t="str">
        <f>Centuries!E84</f>
        <v>Notout</v>
      </c>
      <c r="F84">
        <f>Centuries!F84</f>
        <v>200</v>
      </c>
      <c r="G84">
        <f>Centuries!H84</f>
        <v>157</v>
      </c>
      <c r="H84">
        <f>Centuries!I84</f>
        <v>16</v>
      </c>
      <c r="I84">
        <f>Centuries!J84</f>
        <v>0</v>
      </c>
      <c r="J84">
        <f>Centuries!K84</f>
        <v>92.35</v>
      </c>
      <c r="K84">
        <f>Centuries!L84</f>
        <v>1</v>
      </c>
      <c r="L84" t="str">
        <f>Centuries!M84</f>
        <v>New Zealand</v>
      </c>
      <c r="M84" t="str">
        <f>Centuries!N84</f>
        <v>Albion</v>
      </c>
    </row>
    <row r="85" spans="1:13" x14ac:dyDescent="0.3">
      <c r="A85">
        <f>Centuries!A85</f>
        <v>84</v>
      </c>
      <c r="B85">
        <f>Centuries!B85</f>
        <v>31160</v>
      </c>
      <c r="C85" t="str">
        <f>Sheet7!A85</f>
        <v>DL Haynes (WI)</v>
      </c>
      <c r="D85">
        <f>Centuries!D85</f>
        <v>116</v>
      </c>
      <c r="E85" t="str">
        <f>Centuries!E85</f>
        <v>Out</v>
      </c>
      <c r="F85">
        <f>Centuries!F85</f>
        <v>180</v>
      </c>
      <c r="G85">
        <f>Centuries!H85</f>
        <v>138</v>
      </c>
      <c r="H85">
        <f>Centuries!I85</f>
        <v>9</v>
      </c>
      <c r="I85">
        <f>Centuries!J85</f>
        <v>2</v>
      </c>
      <c r="J85">
        <f>Centuries!K85</f>
        <v>84.05</v>
      </c>
      <c r="K85">
        <f>Centuries!L85</f>
        <v>1</v>
      </c>
      <c r="L85" t="str">
        <f>Centuries!M85</f>
        <v>New Zealand</v>
      </c>
      <c r="M85" t="str">
        <f>Centuries!N85</f>
        <v>Bridgetown</v>
      </c>
    </row>
    <row r="86" spans="1:13" x14ac:dyDescent="0.3">
      <c r="A86">
        <f>Centuries!A86</f>
        <v>85</v>
      </c>
      <c r="B86">
        <f>Centuries!B86</f>
        <v>31199</v>
      </c>
      <c r="C86" t="str">
        <f>Sheet7!A86</f>
        <v>GA Gooch (Eng)</v>
      </c>
      <c r="D86">
        <f>Centuries!D86</f>
        <v>115</v>
      </c>
      <c r="E86" t="str">
        <f>Centuries!E86</f>
        <v>Out</v>
      </c>
      <c r="F86">
        <f>Centuries!F86</f>
        <v>216</v>
      </c>
      <c r="G86">
        <f>Centuries!H86</f>
        <v>159</v>
      </c>
      <c r="H86">
        <f>Centuries!I86</f>
        <v>9</v>
      </c>
      <c r="I86">
        <f>Centuries!J86</f>
        <v>1</v>
      </c>
      <c r="J86">
        <f>Centuries!K86</f>
        <v>72.319999999999993</v>
      </c>
      <c r="K86">
        <f>Centuries!L86</f>
        <v>1</v>
      </c>
      <c r="L86" t="str">
        <f>Centuries!M86</f>
        <v>Australia</v>
      </c>
      <c r="M86" t="str">
        <f>Centuries!N86</f>
        <v>Birmingham</v>
      </c>
    </row>
    <row r="87" spans="1:13" x14ac:dyDescent="0.3">
      <c r="A87">
        <f>Centuries!A87</f>
        <v>86</v>
      </c>
      <c r="B87">
        <f>Centuries!B87</f>
        <v>31201</v>
      </c>
      <c r="C87" t="str">
        <f>Sheet7!A87</f>
        <v>GA Gooch (Eng)</v>
      </c>
      <c r="D87">
        <f>Centuries!D87</f>
        <v>117</v>
      </c>
      <c r="E87" t="str">
        <f>Centuries!E87</f>
        <v>Notout</v>
      </c>
      <c r="F87">
        <f>Centuries!F87</f>
        <v>207</v>
      </c>
      <c r="G87">
        <f>Centuries!H87</f>
        <v>164</v>
      </c>
      <c r="H87">
        <f>Centuries!I87</f>
        <v>13</v>
      </c>
      <c r="I87">
        <f>Centuries!J87</f>
        <v>1</v>
      </c>
      <c r="J87">
        <f>Centuries!K87</f>
        <v>71.34</v>
      </c>
      <c r="K87">
        <f>Centuries!L87</f>
        <v>2</v>
      </c>
      <c r="L87" t="str">
        <f>Centuries!M87</f>
        <v>Australia</v>
      </c>
      <c r="M87" t="str">
        <f>Centuries!N87</f>
        <v>Lord's</v>
      </c>
    </row>
    <row r="88" spans="1:13" x14ac:dyDescent="0.3">
      <c r="A88">
        <f>Centuries!A88</f>
        <v>87</v>
      </c>
      <c r="B88">
        <f>Centuries!B88</f>
        <v>31201</v>
      </c>
      <c r="C88" t="str">
        <f>Sheet7!A88</f>
        <v>GM Wood (Aus)</v>
      </c>
      <c r="D88">
        <f>Centuries!D88</f>
        <v>114</v>
      </c>
      <c r="E88" t="str">
        <f>Centuries!E88</f>
        <v>Notout</v>
      </c>
      <c r="F88">
        <f>Centuries!F88</f>
        <v>232</v>
      </c>
      <c r="G88">
        <f>Centuries!H88</f>
        <v>165</v>
      </c>
      <c r="H88">
        <f>Centuries!I88</f>
        <v>10</v>
      </c>
      <c r="I88">
        <f>Centuries!J88</f>
        <v>1</v>
      </c>
      <c r="J88">
        <f>Centuries!K88</f>
        <v>69.09</v>
      </c>
      <c r="K88">
        <f>Centuries!L88</f>
        <v>1</v>
      </c>
      <c r="L88" t="str">
        <f>Centuries!M88</f>
        <v>England</v>
      </c>
      <c r="M88" t="str">
        <f>Centuries!N88</f>
        <v>Lord's</v>
      </c>
    </row>
    <row r="89" spans="1:13" x14ac:dyDescent="0.3">
      <c r="A89">
        <f>Centuries!A89</f>
        <v>88</v>
      </c>
      <c r="B89">
        <f>Centuries!B89</f>
        <v>31201</v>
      </c>
      <c r="C89" t="str">
        <f>Sheet7!A89</f>
        <v>DI Gower (Eng)</v>
      </c>
      <c r="D89">
        <f>Centuries!D89</f>
        <v>102</v>
      </c>
      <c r="E89" t="str">
        <f>Centuries!E89</f>
        <v>Out</v>
      </c>
      <c r="F89">
        <f>Centuries!F89</f>
        <v>161</v>
      </c>
      <c r="G89">
        <f>Centuries!H89</f>
        <v>118</v>
      </c>
      <c r="H89">
        <f>Centuries!I89</f>
        <v>14</v>
      </c>
      <c r="I89">
        <f>Centuries!J89</f>
        <v>1</v>
      </c>
      <c r="J89">
        <f>Centuries!K89</f>
        <v>86.44</v>
      </c>
      <c r="K89">
        <f>Centuries!L89</f>
        <v>2</v>
      </c>
      <c r="L89" t="str">
        <f>Centuries!M89</f>
        <v>Australia</v>
      </c>
      <c r="M89" t="str">
        <f>Centuries!N89</f>
        <v>Lord's</v>
      </c>
    </row>
    <row r="90" spans="1:13" x14ac:dyDescent="0.3">
      <c r="A90">
        <f>Centuries!A90</f>
        <v>89</v>
      </c>
      <c r="B90">
        <f>Centuries!B90</f>
        <v>31433</v>
      </c>
      <c r="C90" t="str">
        <f>Sheet7!A90</f>
        <v>GR Marsh (Aus)</v>
      </c>
      <c r="D90">
        <f>Centuries!D90</f>
        <v>125</v>
      </c>
      <c r="E90" t="str">
        <f>Centuries!E90</f>
        <v>Out</v>
      </c>
      <c r="F90">
        <f>Centuries!F90</f>
        <v>195</v>
      </c>
      <c r="G90">
        <f>Centuries!H90</f>
        <v>145</v>
      </c>
      <c r="H90">
        <f>Centuries!I90</f>
        <v>11</v>
      </c>
      <c r="I90">
        <f>Centuries!J90</f>
        <v>0</v>
      </c>
      <c r="J90">
        <f>Centuries!K90</f>
        <v>86.2</v>
      </c>
      <c r="K90">
        <f>Centuries!L90</f>
        <v>1</v>
      </c>
      <c r="L90" t="str">
        <f>Centuries!M90</f>
        <v>India</v>
      </c>
      <c r="M90" t="str">
        <f>Centuries!N90</f>
        <v>Sydney</v>
      </c>
    </row>
    <row r="91" spans="1:13" x14ac:dyDescent="0.3">
      <c r="A91">
        <f>Centuries!A91</f>
        <v>90</v>
      </c>
      <c r="B91">
        <f>Centuries!B91</f>
        <v>31475</v>
      </c>
      <c r="C91" t="str">
        <f>Sheet7!A91</f>
        <v>GA Gooch (Eng)</v>
      </c>
      <c r="D91">
        <f>Centuries!D91</f>
        <v>129</v>
      </c>
      <c r="E91" t="str">
        <f>Centuries!E91</f>
        <v>Notout</v>
      </c>
      <c r="F91" t="str">
        <f>Centuries!F91</f>
        <v>-</v>
      </c>
      <c r="G91">
        <f>Centuries!H91</f>
        <v>118</v>
      </c>
      <c r="H91">
        <f>Centuries!I91</f>
        <v>17</v>
      </c>
      <c r="I91">
        <f>Centuries!J91</f>
        <v>1</v>
      </c>
      <c r="J91">
        <f>Centuries!K91</f>
        <v>109.32</v>
      </c>
      <c r="K91">
        <f>Centuries!L91</f>
        <v>2</v>
      </c>
      <c r="L91" t="str">
        <f>Centuries!M91</f>
        <v>West Indies</v>
      </c>
      <c r="M91" t="str">
        <f>Centuries!N91</f>
        <v>Port of Spain</v>
      </c>
    </row>
    <row r="92" spans="1:13" x14ac:dyDescent="0.3">
      <c r="A92">
        <f>Centuries!A92</f>
        <v>91</v>
      </c>
      <c r="B92">
        <f>Centuries!B92</f>
        <v>31520</v>
      </c>
      <c r="C92" t="str">
        <f>Sheet7!A92</f>
        <v>Javed Miandad (Pak)</v>
      </c>
      <c r="D92">
        <f>Centuries!D92</f>
        <v>116</v>
      </c>
      <c r="E92" t="str">
        <f>Centuries!E92</f>
        <v>Notout</v>
      </c>
      <c r="F92" t="str">
        <f>Centuries!F92</f>
        <v>-</v>
      </c>
      <c r="G92">
        <f>Centuries!H92</f>
        <v>114</v>
      </c>
      <c r="H92">
        <f>Centuries!I92</f>
        <v>3</v>
      </c>
      <c r="I92">
        <f>Centuries!J92</f>
        <v>3</v>
      </c>
      <c r="J92">
        <f>Centuries!K92</f>
        <v>101.75</v>
      </c>
      <c r="K92">
        <f>Centuries!L92</f>
        <v>2</v>
      </c>
      <c r="L92" t="str">
        <f>Centuries!M92</f>
        <v>India</v>
      </c>
      <c r="M92" t="str">
        <f>Centuries!N92</f>
        <v>Sharjah</v>
      </c>
    </row>
    <row r="93" spans="1:13" x14ac:dyDescent="0.3">
      <c r="A93">
        <f>Centuries!A93</f>
        <v>92</v>
      </c>
      <c r="B93">
        <f>Centuries!B93</f>
        <v>31611</v>
      </c>
      <c r="C93" t="str">
        <f>Sheet7!A93</f>
        <v>CWJ Athey (Eng)</v>
      </c>
      <c r="D93">
        <f>Centuries!D93</f>
        <v>142</v>
      </c>
      <c r="E93" t="str">
        <f>Centuries!E93</f>
        <v>Notout</v>
      </c>
      <c r="F93">
        <f>Centuries!F93</f>
        <v>208</v>
      </c>
      <c r="G93">
        <f>Centuries!H93</f>
        <v>172</v>
      </c>
      <c r="H93">
        <f>Centuries!I93</f>
        <v>14</v>
      </c>
      <c r="I93">
        <f>Centuries!J93</f>
        <v>0</v>
      </c>
      <c r="J93">
        <f>Centuries!K93</f>
        <v>82.55</v>
      </c>
      <c r="K93">
        <f>Centuries!L93</f>
        <v>2</v>
      </c>
      <c r="L93" t="str">
        <f>Centuries!M93</f>
        <v>New Zealand</v>
      </c>
      <c r="M93" t="str">
        <f>Centuries!N93</f>
        <v>Manchester</v>
      </c>
    </row>
    <row r="94" spans="1:13" x14ac:dyDescent="0.3">
      <c r="A94">
        <f>Centuries!A94</f>
        <v>93</v>
      </c>
      <c r="B94">
        <f>Centuries!B94</f>
        <v>31662</v>
      </c>
      <c r="C94" t="str">
        <f>Sheet7!A94</f>
        <v>DC Boon (Aus)</v>
      </c>
      <c r="D94">
        <f>Centuries!D94</f>
        <v>111</v>
      </c>
      <c r="E94" t="str">
        <f>Centuries!E94</f>
        <v>Out</v>
      </c>
      <c r="F94">
        <f>Centuries!F94</f>
        <v>196</v>
      </c>
      <c r="G94">
        <f>Centuries!H94</f>
        <v>118</v>
      </c>
      <c r="H94">
        <f>Centuries!I94</f>
        <v>10</v>
      </c>
      <c r="I94">
        <f>Centuries!J94</f>
        <v>2</v>
      </c>
      <c r="J94">
        <f>Centuries!K94</f>
        <v>94.06</v>
      </c>
      <c r="K94">
        <f>Centuries!L94</f>
        <v>1</v>
      </c>
      <c r="L94" t="str">
        <f>Centuries!M94</f>
        <v>India</v>
      </c>
      <c r="M94" t="str">
        <f>Centuries!N94</f>
        <v>Jaipur</v>
      </c>
    </row>
    <row r="95" spans="1:13" x14ac:dyDescent="0.3">
      <c r="A95">
        <f>Centuries!A95</f>
        <v>94</v>
      </c>
      <c r="B95">
        <f>Centuries!B95</f>
        <v>31662</v>
      </c>
      <c r="C95" t="str">
        <f>Sheet7!A95</f>
        <v>GR Marsh (Aus)</v>
      </c>
      <c r="D95">
        <f>Centuries!D95</f>
        <v>104</v>
      </c>
      <c r="E95" t="str">
        <f>Centuries!E95</f>
        <v>Out</v>
      </c>
      <c r="F95">
        <f>Centuries!F95</f>
        <v>186</v>
      </c>
      <c r="G95">
        <f>Centuries!H95</f>
        <v>139</v>
      </c>
      <c r="H95">
        <f>Centuries!I95</f>
        <v>9</v>
      </c>
      <c r="I95">
        <f>Centuries!J95</f>
        <v>1</v>
      </c>
      <c r="J95">
        <f>Centuries!K95</f>
        <v>74.819999999999993</v>
      </c>
      <c r="K95">
        <f>Centuries!L95</f>
        <v>1</v>
      </c>
      <c r="L95" t="str">
        <f>Centuries!M95</f>
        <v>India</v>
      </c>
      <c r="M95" t="str">
        <f>Centuries!N95</f>
        <v>Jaipur</v>
      </c>
    </row>
    <row r="96" spans="1:13" x14ac:dyDescent="0.3">
      <c r="A96">
        <f>Centuries!A96</f>
        <v>95</v>
      </c>
      <c r="B96">
        <f>Centuries!B96</f>
        <v>31662</v>
      </c>
      <c r="C96" t="str">
        <f>Sheet7!A96</f>
        <v>K Srikkanth (India)</v>
      </c>
      <c r="D96">
        <f>Centuries!D96</f>
        <v>102</v>
      </c>
      <c r="E96" t="str">
        <f>Centuries!E96</f>
        <v>Out</v>
      </c>
      <c r="F96">
        <f>Centuries!F96</f>
        <v>163</v>
      </c>
      <c r="G96">
        <f>Centuries!H96</f>
        <v>104</v>
      </c>
      <c r="H96">
        <f>Centuries!I96</f>
        <v>10</v>
      </c>
      <c r="I96">
        <f>Centuries!J96</f>
        <v>1</v>
      </c>
      <c r="J96">
        <f>Centuries!K96</f>
        <v>98.07</v>
      </c>
      <c r="K96">
        <f>Centuries!L96</f>
        <v>2</v>
      </c>
      <c r="L96" t="str">
        <f>Centuries!M96</f>
        <v>Australia</v>
      </c>
      <c r="M96" t="str">
        <f>Centuries!N96</f>
        <v>Jaipur</v>
      </c>
    </row>
    <row r="97" spans="1:13" x14ac:dyDescent="0.3">
      <c r="A97">
        <f>Centuries!A97</f>
        <v>96</v>
      </c>
      <c r="B97">
        <f>Centuries!B97</f>
        <v>31692</v>
      </c>
      <c r="C97" t="str">
        <f>Sheet7!A97</f>
        <v>R Lamba (India)</v>
      </c>
      <c r="D97">
        <f>Centuries!D97</f>
        <v>102</v>
      </c>
      <c r="E97" t="str">
        <f>Centuries!E97</f>
        <v>Out</v>
      </c>
      <c r="F97">
        <f>Centuries!F97</f>
        <v>170</v>
      </c>
      <c r="G97">
        <f>Centuries!H97</f>
        <v>120</v>
      </c>
      <c r="H97">
        <f>Centuries!I97</f>
        <v>8</v>
      </c>
      <c r="I97">
        <f>Centuries!J97</f>
        <v>2</v>
      </c>
      <c r="J97">
        <f>Centuries!K97</f>
        <v>85</v>
      </c>
      <c r="K97">
        <f>Centuries!L97</f>
        <v>1</v>
      </c>
      <c r="L97" t="str">
        <f>Centuries!M97</f>
        <v>Australia</v>
      </c>
      <c r="M97" t="str">
        <f>Centuries!N97</f>
        <v>Rajkot</v>
      </c>
    </row>
    <row r="98" spans="1:13" x14ac:dyDescent="0.3">
      <c r="A98">
        <f>Centuries!A98</f>
        <v>97</v>
      </c>
      <c r="B98">
        <f>Centuries!B98</f>
        <v>31749</v>
      </c>
      <c r="C98" t="str">
        <f>Sheet7!A98</f>
        <v>RB Richardson (WI)</v>
      </c>
      <c r="D98">
        <f>Centuries!D98</f>
        <v>109</v>
      </c>
      <c r="E98" t="str">
        <f>Centuries!E98</f>
        <v>Out</v>
      </c>
      <c r="F98" t="str">
        <f>Centuries!F98</f>
        <v>-</v>
      </c>
      <c r="G98">
        <f>Centuries!H98</f>
        <v>120</v>
      </c>
      <c r="H98">
        <f>Centuries!I98</f>
        <v>8</v>
      </c>
      <c r="I98">
        <f>Centuries!J98</f>
        <v>1</v>
      </c>
      <c r="J98">
        <f>Centuries!K98</f>
        <v>90.83</v>
      </c>
      <c r="K98">
        <f>Centuries!L98</f>
        <v>1</v>
      </c>
      <c r="L98" t="str">
        <f>Centuries!M98</f>
        <v>Sri Lanka</v>
      </c>
      <c r="M98" t="str">
        <f>Centuries!N98</f>
        <v>Sharjah</v>
      </c>
    </row>
    <row r="99" spans="1:13" x14ac:dyDescent="0.3">
      <c r="A99">
        <f>Centuries!A99</f>
        <v>98</v>
      </c>
      <c r="B99">
        <f>Centuries!B99</f>
        <v>31778</v>
      </c>
      <c r="C99" t="str">
        <f>Sheet7!A99</f>
        <v>DM Jones (Aus)</v>
      </c>
      <c r="D99">
        <f>Centuries!D99</f>
        <v>104</v>
      </c>
      <c r="E99" t="str">
        <f>Centuries!E99</f>
        <v>Out</v>
      </c>
      <c r="F99">
        <f>Centuries!F99</f>
        <v>169</v>
      </c>
      <c r="G99">
        <f>Centuries!H99</f>
        <v>125</v>
      </c>
      <c r="H99">
        <f>Centuries!I99</f>
        <v>9</v>
      </c>
      <c r="I99">
        <f>Centuries!J99</f>
        <v>2</v>
      </c>
      <c r="J99">
        <f>Centuries!K99</f>
        <v>83.2</v>
      </c>
      <c r="K99">
        <f>Centuries!L99</f>
        <v>2</v>
      </c>
      <c r="L99" t="str">
        <f>Centuries!M99</f>
        <v>England</v>
      </c>
      <c r="M99" t="str">
        <f>Centuries!N99</f>
        <v>Perth</v>
      </c>
    </row>
    <row r="100" spans="1:13" x14ac:dyDescent="0.3">
      <c r="A100">
        <f>Centuries!A100</f>
        <v>99</v>
      </c>
      <c r="B100">
        <f>Centuries!B100</f>
        <v>31779</v>
      </c>
      <c r="C100" t="str">
        <f>Sheet7!A100</f>
        <v>DM Jones (Aus)</v>
      </c>
      <c r="D100">
        <f>Centuries!D100</f>
        <v>121</v>
      </c>
      <c r="E100" t="str">
        <f>Centuries!E100</f>
        <v>Out</v>
      </c>
      <c r="F100">
        <f>Centuries!F100</f>
        <v>171</v>
      </c>
      <c r="G100">
        <f>Centuries!H100</f>
        <v>113</v>
      </c>
      <c r="H100">
        <f>Centuries!I100</f>
        <v>9</v>
      </c>
      <c r="I100">
        <f>Centuries!J100</f>
        <v>2</v>
      </c>
      <c r="J100">
        <f>Centuries!K100</f>
        <v>107.07</v>
      </c>
      <c r="K100">
        <f>Centuries!L100</f>
        <v>1</v>
      </c>
      <c r="L100" t="str">
        <f>Centuries!M100</f>
        <v>Pakistan</v>
      </c>
      <c r="M100" t="str">
        <f>Centuries!N100</f>
        <v>Perth</v>
      </c>
    </row>
    <row r="101" spans="1:13" x14ac:dyDescent="0.3">
      <c r="A101">
        <f>Centuries!A101</f>
        <v>100</v>
      </c>
      <c r="B101">
        <f>Centuries!B101</f>
        <v>31781</v>
      </c>
      <c r="C101" t="str">
        <f>Sheet7!A101</f>
        <v>CG Greenidge (WI)</v>
      </c>
      <c r="D101">
        <f>Centuries!D101</f>
        <v>100</v>
      </c>
      <c r="E101" t="str">
        <f>Centuries!E101</f>
        <v>Out</v>
      </c>
      <c r="F101">
        <f>Centuries!F101</f>
        <v>165</v>
      </c>
      <c r="G101">
        <f>Centuries!H101</f>
        <v>119</v>
      </c>
      <c r="H101">
        <f>Centuries!I101</f>
        <v>12</v>
      </c>
      <c r="I101">
        <f>Centuries!J101</f>
        <v>0</v>
      </c>
      <c r="J101">
        <f>Centuries!K101</f>
        <v>84.03</v>
      </c>
      <c r="K101">
        <f>Centuries!L101</f>
        <v>1</v>
      </c>
      <c r="L101" t="str">
        <f>Centuries!M101</f>
        <v>Australia</v>
      </c>
      <c r="M101" t="str">
        <f>Centuries!N101</f>
        <v>Perth</v>
      </c>
    </row>
    <row r="102" spans="1:13" x14ac:dyDescent="0.3">
      <c r="A102">
        <f>Centuries!A102</f>
        <v>101</v>
      </c>
      <c r="B102">
        <f>Centuries!B102</f>
        <v>31794</v>
      </c>
      <c r="C102" t="str">
        <f>Sheet7!A102</f>
        <v>M Azharuddin (India)</v>
      </c>
      <c r="D102">
        <f>Centuries!D102</f>
        <v>108</v>
      </c>
      <c r="E102" t="str">
        <f>Centuries!E102</f>
        <v>Notout</v>
      </c>
      <c r="F102" t="str">
        <f>Centuries!F102</f>
        <v>-</v>
      </c>
      <c r="G102">
        <f>Centuries!H102</f>
        <v>94</v>
      </c>
      <c r="H102">
        <f>Centuries!I102</f>
        <v>8</v>
      </c>
      <c r="I102">
        <f>Centuries!J102</f>
        <v>0</v>
      </c>
      <c r="J102">
        <f>Centuries!K102</f>
        <v>114.89</v>
      </c>
      <c r="K102">
        <f>Centuries!L102</f>
        <v>1</v>
      </c>
      <c r="L102" t="str">
        <f>Centuries!M102</f>
        <v>Sri Lanka</v>
      </c>
      <c r="M102" t="str">
        <f>Centuries!N102</f>
        <v>Mumbai</v>
      </c>
    </row>
    <row r="103" spans="1:13" x14ac:dyDescent="0.3">
      <c r="A103">
        <f>Centuries!A103</f>
        <v>102</v>
      </c>
      <c r="B103">
        <f>Centuries!B103</f>
        <v>31795</v>
      </c>
      <c r="C103" t="str">
        <f>Sheet7!A103</f>
        <v>CWJ Athey (Eng)</v>
      </c>
      <c r="D103">
        <f>Centuries!D103</f>
        <v>111</v>
      </c>
      <c r="E103" t="str">
        <f>Centuries!E103</f>
        <v>Out</v>
      </c>
      <c r="F103">
        <f>Centuries!F103</f>
        <v>185</v>
      </c>
      <c r="G103">
        <f>Centuries!H103</f>
        <v>152</v>
      </c>
      <c r="H103">
        <f>Centuries!I103</f>
        <v>10</v>
      </c>
      <c r="I103">
        <f>Centuries!J103</f>
        <v>0</v>
      </c>
      <c r="J103">
        <f>Centuries!K103</f>
        <v>73.02</v>
      </c>
      <c r="K103">
        <f>Centuries!L103</f>
        <v>2</v>
      </c>
      <c r="L103" t="str">
        <f>Centuries!M103</f>
        <v>Australia</v>
      </c>
      <c r="M103" t="str">
        <f>Centuries!N103</f>
        <v>Brisbane</v>
      </c>
    </row>
    <row r="104" spans="1:13" x14ac:dyDescent="0.3">
      <c r="A104">
        <f>Centuries!A104</f>
        <v>103</v>
      </c>
      <c r="B104">
        <f>Centuries!B104</f>
        <v>31795</v>
      </c>
      <c r="C104" t="str">
        <f>Sheet7!A104</f>
        <v>DM Jones (Aus)</v>
      </c>
      <c r="D104">
        <f>Centuries!D104</f>
        <v>101</v>
      </c>
      <c r="E104" t="str">
        <f>Centuries!E104</f>
        <v>Out</v>
      </c>
      <c r="F104">
        <f>Centuries!F104</f>
        <v>118</v>
      </c>
      <c r="G104">
        <f>Centuries!H104</f>
        <v>101</v>
      </c>
      <c r="H104">
        <f>Centuries!I104</f>
        <v>6</v>
      </c>
      <c r="I104">
        <f>Centuries!J104</f>
        <v>2</v>
      </c>
      <c r="J104">
        <f>Centuries!K104</f>
        <v>100</v>
      </c>
      <c r="K104">
        <f>Centuries!L104</f>
        <v>1</v>
      </c>
      <c r="L104" t="str">
        <f>Centuries!M104</f>
        <v>England</v>
      </c>
      <c r="M104" t="str">
        <f>Centuries!N104</f>
        <v>Brisbane</v>
      </c>
    </row>
    <row r="105" spans="1:13" x14ac:dyDescent="0.3">
      <c r="A105">
        <f>Centuries!A105</f>
        <v>104</v>
      </c>
      <c r="B105">
        <f>Centuries!B105</f>
        <v>31826</v>
      </c>
      <c r="C105" t="str">
        <f>Sheet7!A105</f>
        <v>K Srikkanth (India)</v>
      </c>
      <c r="D105">
        <f>Centuries!D105</f>
        <v>123</v>
      </c>
      <c r="E105" t="str">
        <f>Centuries!E105</f>
        <v>Out</v>
      </c>
      <c r="F105" t="str">
        <f>Centuries!F105</f>
        <v>-</v>
      </c>
      <c r="G105">
        <f>Centuries!H105</f>
        <v>103</v>
      </c>
      <c r="H105">
        <f>Centuries!I105</f>
        <v>14</v>
      </c>
      <c r="I105">
        <f>Centuries!J105</f>
        <v>1</v>
      </c>
      <c r="J105">
        <f>Centuries!K105</f>
        <v>119.41</v>
      </c>
      <c r="K105">
        <f>Centuries!L105</f>
        <v>1</v>
      </c>
      <c r="L105" t="str">
        <f>Centuries!M105</f>
        <v>Pakistan</v>
      </c>
      <c r="M105" t="str">
        <f>Centuries!N105</f>
        <v>Kolkata</v>
      </c>
    </row>
    <row r="106" spans="1:13" x14ac:dyDescent="0.3">
      <c r="A106">
        <f>Centuries!A106</f>
        <v>105</v>
      </c>
      <c r="B106">
        <f>Centuries!B106</f>
        <v>31854</v>
      </c>
      <c r="C106" t="str">
        <f>Sheet7!A106</f>
        <v>IVA Richards (WI)</v>
      </c>
      <c r="D106">
        <f>Centuries!D106</f>
        <v>119</v>
      </c>
      <c r="E106" t="str">
        <f>Centuries!E106</f>
        <v>Out</v>
      </c>
      <c r="F106">
        <f>Centuries!F106</f>
        <v>139</v>
      </c>
      <c r="G106">
        <f>Centuries!H106</f>
        <v>113</v>
      </c>
      <c r="H106">
        <f>Centuries!I106</f>
        <v>10</v>
      </c>
      <c r="I106">
        <f>Centuries!J106</f>
        <v>4</v>
      </c>
      <c r="J106">
        <f>Centuries!K106</f>
        <v>105.3</v>
      </c>
      <c r="K106">
        <f>Centuries!L106</f>
        <v>1</v>
      </c>
      <c r="L106" t="str">
        <f>Centuries!M106</f>
        <v>New Zealand</v>
      </c>
      <c r="M106" t="str">
        <f>Centuries!N106</f>
        <v>Dunedin</v>
      </c>
    </row>
    <row r="107" spans="1:13" x14ac:dyDescent="0.3">
      <c r="A107">
        <f>Centuries!A107</f>
        <v>106</v>
      </c>
      <c r="B107">
        <f>Centuries!B107</f>
        <v>31857</v>
      </c>
      <c r="C107" t="str">
        <f>Sheet7!A107</f>
        <v>CG Greenidge (WI)</v>
      </c>
      <c r="D107">
        <f>Centuries!D107</f>
        <v>104</v>
      </c>
      <c r="E107" t="str">
        <f>Centuries!E107</f>
        <v>Out</v>
      </c>
      <c r="F107">
        <f>Centuries!F107</f>
        <v>114</v>
      </c>
      <c r="G107">
        <f>Centuries!H107</f>
        <v>100</v>
      </c>
      <c r="H107">
        <f>Centuries!I107</f>
        <v>9</v>
      </c>
      <c r="I107">
        <f>Centuries!J107</f>
        <v>4</v>
      </c>
      <c r="J107">
        <f>Centuries!K107</f>
        <v>104</v>
      </c>
      <c r="K107">
        <f>Centuries!L107</f>
        <v>2</v>
      </c>
      <c r="L107" t="str">
        <f>Centuries!M107</f>
        <v>New Zealand</v>
      </c>
      <c r="M107" t="str">
        <f>Centuries!N107</f>
        <v>Auckland</v>
      </c>
    </row>
    <row r="108" spans="1:13" x14ac:dyDescent="0.3">
      <c r="A108">
        <f>Centuries!A108</f>
        <v>107</v>
      </c>
      <c r="B108">
        <f>Centuries!B108</f>
        <v>31862</v>
      </c>
      <c r="C108" t="str">
        <f>Sheet7!A108</f>
        <v>M Prabhakar (India)</v>
      </c>
      <c r="D108">
        <f>Centuries!D108</f>
        <v>106</v>
      </c>
      <c r="E108" t="str">
        <f>Centuries!E108</f>
        <v>Out</v>
      </c>
      <c r="F108" t="str">
        <f>Centuries!F108</f>
        <v>-</v>
      </c>
      <c r="G108">
        <f>Centuries!H108</f>
        <v>121</v>
      </c>
      <c r="H108">
        <f>Centuries!I108</f>
        <v>13</v>
      </c>
      <c r="I108">
        <f>Centuries!J108</f>
        <v>0</v>
      </c>
      <c r="J108">
        <f>Centuries!K108</f>
        <v>87.6</v>
      </c>
      <c r="K108">
        <f>Centuries!L108</f>
        <v>1</v>
      </c>
      <c r="L108" t="str">
        <f>Centuries!M108</f>
        <v>Pakistan</v>
      </c>
      <c r="M108" t="str">
        <f>Centuries!N108</f>
        <v>Jamshedpur</v>
      </c>
    </row>
    <row r="109" spans="1:13" x14ac:dyDescent="0.3">
      <c r="A109">
        <f>Centuries!A109</f>
        <v>108</v>
      </c>
      <c r="B109">
        <f>Centuries!B109</f>
        <v>31864</v>
      </c>
      <c r="C109" t="str">
        <f>Sheet7!A109</f>
        <v>CG Greenidge (WI)</v>
      </c>
      <c r="D109">
        <f>Centuries!D109</f>
        <v>133</v>
      </c>
      <c r="E109" t="str">
        <f>Centuries!E109</f>
        <v>Notout</v>
      </c>
      <c r="F109">
        <f>Centuries!F109</f>
        <v>146</v>
      </c>
      <c r="G109">
        <f>Centuries!H109</f>
        <v>140</v>
      </c>
      <c r="H109">
        <f>Centuries!I109</f>
        <v>16</v>
      </c>
      <c r="I109">
        <f>Centuries!J109</f>
        <v>4</v>
      </c>
      <c r="J109">
        <f>Centuries!K109</f>
        <v>95</v>
      </c>
      <c r="K109">
        <f>Centuries!L109</f>
        <v>2</v>
      </c>
      <c r="L109" t="str">
        <f>Centuries!M109</f>
        <v>New Zealand</v>
      </c>
      <c r="M109" t="str">
        <f>Centuries!N109</f>
        <v>Christchurch</v>
      </c>
    </row>
    <row r="110" spans="1:13" x14ac:dyDescent="0.3">
      <c r="A110">
        <f>Centuries!A110</f>
        <v>109</v>
      </c>
      <c r="B110">
        <f>Centuries!B110</f>
        <v>31918</v>
      </c>
      <c r="C110" t="str">
        <f>Sheet7!A110</f>
        <v>Javed Miandad (Pak)</v>
      </c>
      <c r="D110">
        <f>Centuries!D110</f>
        <v>113</v>
      </c>
      <c r="E110" t="str">
        <f>Centuries!E110</f>
        <v>Out</v>
      </c>
      <c r="F110" t="str">
        <f>Centuries!F110</f>
        <v>-</v>
      </c>
      <c r="G110">
        <f>Centuries!H110</f>
        <v>145</v>
      </c>
      <c r="H110">
        <f>Centuries!I110</f>
        <v>11</v>
      </c>
      <c r="I110">
        <f>Centuries!J110</f>
        <v>0</v>
      </c>
      <c r="J110">
        <f>Centuries!K110</f>
        <v>77.930000000000007</v>
      </c>
      <c r="K110">
        <f>Centuries!L110</f>
        <v>1</v>
      </c>
      <c r="L110" t="str">
        <f>Centuries!M110</f>
        <v>England</v>
      </c>
      <c r="M110" t="str">
        <f>Centuries!N110</f>
        <v>The Oval</v>
      </c>
    </row>
    <row r="111" spans="1:13" x14ac:dyDescent="0.3">
      <c r="A111">
        <f>Centuries!A111</f>
        <v>110</v>
      </c>
      <c r="B111">
        <f>Centuries!B111</f>
        <v>32058</v>
      </c>
      <c r="C111" t="str">
        <f>Sheet7!A111</f>
        <v>Javed Miandad (Pak)</v>
      </c>
      <c r="D111">
        <f>Centuries!D111</f>
        <v>103</v>
      </c>
      <c r="E111" t="str">
        <f>Centuries!E111</f>
        <v>Out</v>
      </c>
      <c r="F111" t="str">
        <f>Centuries!F111</f>
        <v>-</v>
      </c>
      <c r="G111">
        <f>Centuries!H111</f>
        <v>100</v>
      </c>
      <c r="H111">
        <f>Centuries!I111</f>
        <v>6</v>
      </c>
      <c r="I111">
        <f>Centuries!J111</f>
        <v>0</v>
      </c>
      <c r="J111">
        <f>Centuries!K111</f>
        <v>103</v>
      </c>
      <c r="K111">
        <f>Centuries!L111</f>
        <v>1</v>
      </c>
      <c r="L111" t="str">
        <f>Centuries!M111</f>
        <v>Sri Lanka</v>
      </c>
      <c r="M111" t="str">
        <f>Centuries!N111</f>
        <v>Hyderabad (Sind)</v>
      </c>
    </row>
    <row r="112" spans="1:13" x14ac:dyDescent="0.3">
      <c r="A112">
        <f>Centuries!A112</f>
        <v>111</v>
      </c>
      <c r="B112">
        <f>Centuries!B112</f>
        <v>32059</v>
      </c>
      <c r="C112" t="str">
        <f>Sheet7!A112</f>
        <v>GR Marsh (Aus)</v>
      </c>
      <c r="D112">
        <f>Centuries!D112</f>
        <v>110</v>
      </c>
      <c r="E112" t="str">
        <f>Centuries!E112</f>
        <v>Out</v>
      </c>
      <c r="F112" t="str">
        <f>Centuries!F112</f>
        <v>-</v>
      </c>
      <c r="G112">
        <f>Centuries!H112</f>
        <v>141</v>
      </c>
      <c r="H112">
        <f>Centuries!I112</f>
        <v>7</v>
      </c>
      <c r="I112">
        <f>Centuries!J112</f>
        <v>1</v>
      </c>
      <c r="J112">
        <f>Centuries!K112</f>
        <v>78.010000000000005</v>
      </c>
      <c r="K112">
        <f>Centuries!L112</f>
        <v>1</v>
      </c>
      <c r="L112" t="str">
        <f>Centuries!M112</f>
        <v>India</v>
      </c>
      <c r="M112" t="str">
        <f>Centuries!N112</f>
        <v>Chennai</v>
      </c>
    </row>
    <row r="113" spans="1:13" x14ac:dyDescent="0.3">
      <c r="A113">
        <f>Centuries!A113</f>
        <v>112</v>
      </c>
      <c r="B113">
        <f>Centuries!B113</f>
        <v>32060</v>
      </c>
      <c r="C113" t="str">
        <f>Sheet7!A113</f>
        <v>DL Houghton (Zim)</v>
      </c>
      <c r="D113">
        <f>Centuries!D113</f>
        <v>142</v>
      </c>
      <c r="E113" t="str">
        <f>Centuries!E113</f>
        <v>Out</v>
      </c>
      <c r="F113">
        <f>Centuries!F113</f>
        <v>178</v>
      </c>
      <c r="G113">
        <f>Centuries!H113</f>
        <v>137</v>
      </c>
      <c r="H113">
        <f>Centuries!I113</f>
        <v>13</v>
      </c>
      <c r="I113">
        <f>Centuries!J113</f>
        <v>6</v>
      </c>
      <c r="J113">
        <f>Centuries!K113</f>
        <v>103.64</v>
      </c>
      <c r="K113">
        <f>Centuries!L113</f>
        <v>2</v>
      </c>
      <c r="L113" t="str">
        <f>Centuries!M113</f>
        <v>New Zealand</v>
      </c>
      <c r="M113" t="str">
        <f>Centuries!N113</f>
        <v>Hyderabad (Deccan)</v>
      </c>
    </row>
    <row r="114" spans="1:13" x14ac:dyDescent="0.3">
      <c r="A114">
        <f>Centuries!A114</f>
        <v>113</v>
      </c>
      <c r="B114">
        <f>Centuries!B114</f>
        <v>32063</v>
      </c>
      <c r="C114" t="str">
        <f>Sheet7!A114</f>
        <v>IVA Richards (WI)</v>
      </c>
      <c r="D114">
        <f>Centuries!D114</f>
        <v>181</v>
      </c>
      <c r="E114" t="str">
        <f>Centuries!E114</f>
        <v>Out</v>
      </c>
      <c r="F114" t="str">
        <f>Centuries!F114</f>
        <v>-</v>
      </c>
      <c r="G114">
        <f>Centuries!H114</f>
        <v>125</v>
      </c>
      <c r="H114">
        <f>Centuries!I114</f>
        <v>16</v>
      </c>
      <c r="I114">
        <f>Centuries!J114</f>
        <v>7</v>
      </c>
      <c r="J114">
        <f>Centuries!K114</f>
        <v>144.80000000000001</v>
      </c>
      <c r="K114">
        <f>Centuries!L114</f>
        <v>1</v>
      </c>
      <c r="L114" t="str">
        <f>Centuries!M114</f>
        <v>Sri Lanka</v>
      </c>
      <c r="M114" t="str">
        <f>Centuries!N114</f>
        <v>Karachi</v>
      </c>
    </row>
    <row r="115" spans="1:13" x14ac:dyDescent="0.3">
      <c r="A115">
        <f>Centuries!A115</f>
        <v>114</v>
      </c>
      <c r="B115">
        <f>Centuries!B115</f>
        <v>32063</v>
      </c>
      <c r="C115" t="str">
        <f>Sheet7!A115</f>
        <v>DL Haynes (WI)</v>
      </c>
      <c r="D115">
        <f>Centuries!D115</f>
        <v>105</v>
      </c>
      <c r="E115" t="str">
        <f>Centuries!E115</f>
        <v>Out</v>
      </c>
      <c r="F115" t="str">
        <f>Centuries!F115</f>
        <v>-</v>
      </c>
      <c r="G115">
        <f>Centuries!H115</f>
        <v>124</v>
      </c>
      <c r="H115">
        <f>Centuries!I115</f>
        <v>10</v>
      </c>
      <c r="I115">
        <f>Centuries!J115</f>
        <v>1</v>
      </c>
      <c r="J115">
        <f>Centuries!K115</f>
        <v>84.67</v>
      </c>
      <c r="K115">
        <f>Centuries!L115</f>
        <v>1</v>
      </c>
      <c r="L115" t="str">
        <f>Centuries!M115</f>
        <v>Sri Lanka</v>
      </c>
      <c r="M115" t="str">
        <f>Centuries!N115</f>
        <v>Karachi</v>
      </c>
    </row>
    <row r="116" spans="1:13" x14ac:dyDescent="0.3">
      <c r="A116">
        <f>Centuries!A116</f>
        <v>115</v>
      </c>
      <c r="B116">
        <f>Centuries!B116</f>
        <v>32070</v>
      </c>
      <c r="C116" t="str">
        <f>Sheet7!A116</f>
        <v>Rameez Raja (Pak)</v>
      </c>
      <c r="D116">
        <f>Centuries!D116</f>
        <v>113</v>
      </c>
      <c r="E116" t="str">
        <f>Centuries!E116</f>
        <v>Out</v>
      </c>
      <c r="F116" t="str">
        <f>Centuries!F116</f>
        <v>-</v>
      </c>
      <c r="G116">
        <f>Centuries!H116</f>
        <v>148</v>
      </c>
      <c r="H116">
        <f>Centuries!I116</f>
        <v>5</v>
      </c>
      <c r="I116">
        <f>Centuries!J116</f>
        <v>0</v>
      </c>
      <c r="J116">
        <f>Centuries!K116</f>
        <v>76.349999999999994</v>
      </c>
      <c r="K116">
        <f>Centuries!L116</f>
        <v>2</v>
      </c>
      <c r="L116" t="str">
        <f>Centuries!M116</f>
        <v>England</v>
      </c>
      <c r="M116" t="str">
        <f>Centuries!N116</f>
        <v>Karachi</v>
      </c>
    </row>
    <row r="117" spans="1:13" x14ac:dyDescent="0.3">
      <c r="A117">
        <f>Centuries!A117</f>
        <v>116</v>
      </c>
      <c r="B117">
        <f>Centuries!B117</f>
        <v>32075</v>
      </c>
      <c r="C117" t="str">
        <f>Sheet7!A117</f>
        <v>Saleem Malik (Pak)</v>
      </c>
      <c r="D117">
        <f>Centuries!D117</f>
        <v>100</v>
      </c>
      <c r="E117" t="str">
        <f>Centuries!E117</f>
        <v>Out</v>
      </c>
      <c r="F117" t="str">
        <f>Centuries!F117</f>
        <v>-</v>
      </c>
      <c r="G117">
        <f>Centuries!H117</f>
        <v>95</v>
      </c>
      <c r="H117">
        <f>Centuries!I117</f>
        <v>10</v>
      </c>
      <c r="I117">
        <f>Centuries!J117</f>
        <v>0</v>
      </c>
      <c r="J117">
        <f>Centuries!K117</f>
        <v>105.26</v>
      </c>
      <c r="K117">
        <f>Centuries!L117</f>
        <v>1</v>
      </c>
      <c r="L117" t="str">
        <f>Centuries!M117</f>
        <v>Sri Lanka</v>
      </c>
      <c r="M117" t="str">
        <f>Centuries!N117</f>
        <v>Faisalabad</v>
      </c>
    </row>
    <row r="118" spans="1:13" x14ac:dyDescent="0.3">
      <c r="A118">
        <f>Centuries!A118</f>
        <v>117</v>
      </c>
      <c r="B118">
        <f>Centuries!B118</f>
        <v>32077</v>
      </c>
      <c r="C118" t="str">
        <f>Sheet7!A118</f>
        <v>GR Marsh (Aus)</v>
      </c>
      <c r="D118">
        <f>Centuries!D118</f>
        <v>126</v>
      </c>
      <c r="E118" t="str">
        <f>Centuries!E118</f>
        <v>Notout</v>
      </c>
      <c r="F118">
        <f>Centuries!F118</f>
        <v>206</v>
      </c>
      <c r="G118">
        <f>Centuries!H118</f>
        <v>149</v>
      </c>
      <c r="H118">
        <f>Centuries!I118</f>
        <v>12</v>
      </c>
      <c r="I118">
        <f>Centuries!J118</f>
        <v>3</v>
      </c>
      <c r="J118">
        <f>Centuries!K118</f>
        <v>84.56</v>
      </c>
      <c r="K118">
        <f>Centuries!L118</f>
        <v>1</v>
      </c>
      <c r="L118" t="str">
        <f>Centuries!M118</f>
        <v>New Zealand</v>
      </c>
      <c r="M118" t="str">
        <f>Centuries!N118</f>
        <v>Chandigarh</v>
      </c>
    </row>
    <row r="119" spans="1:13" x14ac:dyDescent="0.3">
      <c r="A119">
        <f>Centuries!A119</f>
        <v>118</v>
      </c>
      <c r="B119">
        <f>Centuries!B119</f>
        <v>32080</v>
      </c>
      <c r="C119" t="str">
        <f>Sheet7!A119</f>
        <v>RB Richardson (WI)</v>
      </c>
      <c r="D119">
        <f>Centuries!D119</f>
        <v>110</v>
      </c>
      <c r="E119" t="str">
        <f>Centuries!E119</f>
        <v>Out</v>
      </c>
      <c r="F119" t="str">
        <f>Centuries!F119</f>
        <v>-</v>
      </c>
      <c r="G119">
        <f>Centuries!H119</f>
        <v>135</v>
      </c>
      <c r="H119">
        <f>Centuries!I119</f>
        <v>8</v>
      </c>
      <c r="I119">
        <f>Centuries!J119</f>
        <v>2</v>
      </c>
      <c r="J119">
        <f>Centuries!K119</f>
        <v>81.48</v>
      </c>
      <c r="K119">
        <f>Centuries!L119</f>
        <v>1</v>
      </c>
      <c r="L119" t="str">
        <f>Centuries!M119</f>
        <v>Pakistan</v>
      </c>
      <c r="M119" t="str">
        <f>Centuries!N119</f>
        <v>Karachi</v>
      </c>
    </row>
    <row r="120" spans="1:13" x14ac:dyDescent="0.3">
      <c r="A120">
        <f>Centuries!A120</f>
        <v>119</v>
      </c>
      <c r="B120">
        <f>Centuries!B120</f>
        <v>32081</v>
      </c>
      <c r="C120" t="str">
        <f>Sheet7!A120</f>
        <v>SM Gavaskar (India)</v>
      </c>
      <c r="D120">
        <f>Centuries!D120</f>
        <v>103</v>
      </c>
      <c r="E120" t="str">
        <f>Centuries!E120</f>
        <v>Notout</v>
      </c>
      <c r="F120">
        <f>Centuries!F120</f>
        <v>149</v>
      </c>
      <c r="G120">
        <f>Centuries!H120</f>
        <v>88</v>
      </c>
      <c r="H120">
        <f>Centuries!I120</f>
        <v>10</v>
      </c>
      <c r="I120">
        <f>Centuries!J120</f>
        <v>3</v>
      </c>
      <c r="J120">
        <f>Centuries!K120</f>
        <v>117.04</v>
      </c>
      <c r="K120">
        <f>Centuries!L120</f>
        <v>2</v>
      </c>
      <c r="L120" t="str">
        <f>Centuries!M120</f>
        <v>New Zealand</v>
      </c>
      <c r="M120" t="str">
        <f>Centuries!N120</f>
        <v>Nagpur</v>
      </c>
    </row>
    <row r="121" spans="1:13" x14ac:dyDescent="0.3">
      <c r="A121">
        <f>Centuries!A121</f>
        <v>120</v>
      </c>
      <c r="B121">
        <f>Centuries!B121</f>
        <v>32086</v>
      </c>
      <c r="C121" t="str">
        <f>Sheet7!A121</f>
        <v>GA Gooch (Eng)</v>
      </c>
      <c r="D121">
        <f>Centuries!D121</f>
        <v>115</v>
      </c>
      <c r="E121" t="str">
        <f>Centuries!E121</f>
        <v>Out</v>
      </c>
      <c r="F121" t="str">
        <f>Centuries!F121</f>
        <v>-</v>
      </c>
      <c r="G121">
        <f>Centuries!H121</f>
        <v>136</v>
      </c>
      <c r="H121">
        <f>Centuries!I121</f>
        <v>11</v>
      </c>
      <c r="I121">
        <f>Centuries!J121</f>
        <v>0</v>
      </c>
      <c r="J121">
        <f>Centuries!K121</f>
        <v>84.55</v>
      </c>
      <c r="K121">
        <f>Centuries!L121</f>
        <v>1</v>
      </c>
      <c r="L121" t="str">
        <f>Centuries!M121</f>
        <v>India</v>
      </c>
      <c r="M121" t="str">
        <f>Centuries!N121</f>
        <v>Mumbai</v>
      </c>
    </row>
    <row r="122" spans="1:13" x14ac:dyDescent="0.3">
      <c r="A122">
        <f>Centuries!A122</f>
        <v>121</v>
      </c>
      <c r="B122">
        <f>Centuries!B122</f>
        <v>32101</v>
      </c>
      <c r="C122" t="str">
        <f>Sheet7!A122</f>
        <v>GA Gooch (Eng)</v>
      </c>
      <c r="D122">
        <f>Centuries!D122</f>
        <v>142</v>
      </c>
      <c r="E122" t="str">
        <f>Centuries!E122</f>
        <v>Out</v>
      </c>
      <c r="F122" t="str">
        <f>Centuries!F122</f>
        <v>-</v>
      </c>
      <c r="G122">
        <f>Centuries!H122</f>
        <v>134</v>
      </c>
      <c r="H122">
        <f>Centuries!I122</f>
        <v>14</v>
      </c>
      <c r="I122">
        <f>Centuries!J122</f>
        <v>0</v>
      </c>
      <c r="J122">
        <f>Centuries!K122</f>
        <v>105.97</v>
      </c>
      <c r="K122">
        <f>Centuries!L122</f>
        <v>1</v>
      </c>
      <c r="L122" t="str">
        <f>Centuries!M122</f>
        <v>Pakistan</v>
      </c>
      <c r="M122" t="str">
        <f>Centuries!N122</f>
        <v>Karachi</v>
      </c>
    </row>
    <row r="123" spans="1:13" x14ac:dyDescent="0.3">
      <c r="A123">
        <f>Centuries!A123</f>
        <v>122</v>
      </c>
      <c r="B123">
        <f>Centuries!B123</f>
        <v>32147</v>
      </c>
      <c r="C123" t="str">
        <f>Sheet7!A123</f>
        <v>IVA Richards (WI)</v>
      </c>
      <c r="D123">
        <f>Centuries!D123</f>
        <v>110</v>
      </c>
      <c r="E123" t="str">
        <f>Centuries!E123</f>
        <v>Notout</v>
      </c>
      <c r="F123" t="str">
        <f>Centuries!F123</f>
        <v>-</v>
      </c>
      <c r="G123">
        <f>Centuries!H123</f>
        <v>77</v>
      </c>
      <c r="H123">
        <f>Centuries!I123</f>
        <v>7</v>
      </c>
      <c r="I123">
        <f>Centuries!J123</f>
        <v>7</v>
      </c>
      <c r="J123">
        <f>Centuries!K123</f>
        <v>142.85</v>
      </c>
      <c r="K123">
        <f>Centuries!L123</f>
        <v>2</v>
      </c>
      <c r="L123" t="str">
        <f>Centuries!M123</f>
        <v>India</v>
      </c>
      <c r="M123" t="str">
        <f>Centuries!N123</f>
        <v>Rajkot</v>
      </c>
    </row>
    <row r="124" spans="1:13" x14ac:dyDescent="0.3">
      <c r="A124">
        <f>Centuries!A124</f>
        <v>123</v>
      </c>
      <c r="B124">
        <f>Centuries!B124</f>
        <v>32152</v>
      </c>
      <c r="C124" t="str">
        <f>Sheet7!A124</f>
        <v>DC Boon (Aus)</v>
      </c>
      <c r="D124">
        <f>Centuries!D124</f>
        <v>122</v>
      </c>
      <c r="E124" t="str">
        <f>Centuries!E124</f>
        <v>Out</v>
      </c>
      <c r="F124" t="str">
        <f>Centuries!F124</f>
        <v>-</v>
      </c>
      <c r="G124">
        <f>Centuries!H124</f>
        <v>130</v>
      </c>
      <c r="H124">
        <f>Centuries!I124</f>
        <v>15</v>
      </c>
      <c r="I124">
        <f>Centuries!J124</f>
        <v>0</v>
      </c>
      <c r="J124">
        <f>Centuries!K124</f>
        <v>93.84</v>
      </c>
      <c r="K124">
        <f>Centuries!L124</f>
        <v>1</v>
      </c>
      <c r="L124" t="str">
        <f>Centuries!M124</f>
        <v>Sri Lanka</v>
      </c>
      <c r="M124" t="str">
        <f>Centuries!N124</f>
        <v>Adelaide</v>
      </c>
    </row>
    <row r="125" spans="1:13" x14ac:dyDescent="0.3">
      <c r="A125">
        <f>Centuries!A125</f>
        <v>124</v>
      </c>
      <c r="B125">
        <f>Centuries!B125</f>
        <v>32161</v>
      </c>
      <c r="C125" t="str">
        <f>Sheet7!A125</f>
        <v>M Amarnath (India)</v>
      </c>
      <c r="D125">
        <f>Centuries!D125</f>
        <v>100</v>
      </c>
      <c r="E125" t="str">
        <f>Centuries!E125</f>
        <v>Notout</v>
      </c>
      <c r="F125" t="str">
        <f>Centuries!F125</f>
        <v>-</v>
      </c>
      <c r="G125">
        <f>Centuries!H125</f>
        <v>148</v>
      </c>
      <c r="H125">
        <f>Centuries!I125</f>
        <v>4</v>
      </c>
      <c r="I125">
        <f>Centuries!J125</f>
        <v>1</v>
      </c>
      <c r="J125">
        <f>Centuries!K125</f>
        <v>67.56</v>
      </c>
      <c r="K125">
        <f>Centuries!L125</f>
        <v>1</v>
      </c>
      <c r="L125" t="str">
        <f>Centuries!M125</f>
        <v>West Indies</v>
      </c>
      <c r="M125" t="str">
        <f>Centuries!N125</f>
        <v>Faridabad</v>
      </c>
    </row>
    <row r="126" spans="1:13" x14ac:dyDescent="0.3">
      <c r="A126">
        <f>Centuries!A126</f>
        <v>125</v>
      </c>
      <c r="B126">
        <f>Centuries!B126</f>
        <v>32162</v>
      </c>
      <c r="C126" t="str">
        <f>Sheet7!A126</f>
        <v>GR Marsh (Aus)</v>
      </c>
      <c r="D126">
        <f>Centuries!D126</f>
        <v>101</v>
      </c>
      <c r="E126" t="str">
        <f>Centuries!E126</f>
        <v>Out</v>
      </c>
      <c r="F126">
        <f>Centuries!F126</f>
        <v>202</v>
      </c>
      <c r="G126">
        <f>Centuries!H126</f>
        <v>148</v>
      </c>
      <c r="H126">
        <f>Centuries!I126</f>
        <v>5</v>
      </c>
      <c r="I126">
        <f>Centuries!J126</f>
        <v>0</v>
      </c>
      <c r="J126">
        <f>Centuries!K126</f>
        <v>68.239999999999995</v>
      </c>
      <c r="K126">
        <f>Centuries!L126</f>
        <v>1</v>
      </c>
      <c r="L126" t="str">
        <f>Centuries!M126</f>
        <v>New Zealand</v>
      </c>
      <c r="M126" t="str">
        <f>Centuries!N126</f>
        <v>Sydney</v>
      </c>
    </row>
    <row r="127" spans="1:13" x14ac:dyDescent="0.3">
      <c r="A127">
        <f>Centuries!A127</f>
        <v>126</v>
      </c>
      <c r="B127">
        <f>Centuries!B127</f>
        <v>32164</v>
      </c>
      <c r="C127" t="str">
        <f>Sheet7!A127</f>
        <v>CL Hooper (WI)</v>
      </c>
      <c r="D127">
        <f>Centuries!D127</f>
        <v>113</v>
      </c>
      <c r="E127" t="str">
        <f>Centuries!E127</f>
        <v>Notout</v>
      </c>
      <c r="F127" t="str">
        <f>Centuries!F127</f>
        <v>-</v>
      </c>
      <c r="G127">
        <f>Centuries!H127</f>
        <v>97</v>
      </c>
      <c r="H127">
        <f>Centuries!I127</f>
        <v>12</v>
      </c>
      <c r="I127">
        <f>Centuries!J127</f>
        <v>2</v>
      </c>
      <c r="J127">
        <f>Centuries!K127</f>
        <v>116.49</v>
      </c>
      <c r="K127">
        <f>Centuries!L127</f>
        <v>1</v>
      </c>
      <c r="L127" t="str">
        <f>Centuries!M127</f>
        <v>India</v>
      </c>
      <c r="M127" t="str">
        <f>Centuries!N127</f>
        <v>Gwalior</v>
      </c>
    </row>
    <row r="128" spans="1:13" x14ac:dyDescent="0.3">
      <c r="A128">
        <f>Centuries!A128</f>
        <v>127</v>
      </c>
      <c r="B128">
        <f>Centuries!B128</f>
        <v>32167</v>
      </c>
      <c r="C128" t="str">
        <f>Sheet7!A128</f>
        <v>PV Simmons (WI)</v>
      </c>
      <c r="D128">
        <f>Centuries!D128</f>
        <v>104</v>
      </c>
      <c r="E128" t="str">
        <f>Centuries!E128</f>
        <v>Notout</v>
      </c>
      <c r="F128" t="str">
        <f>Centuries!F128</f>
        <v>-</v>
      </c>
      <c r="G128">
        <f>Centuries!H128</f>
        <v>129</v>
      </c>
      <c r="H128">
        <f>Centuries!I128</f>
        <v>4</v>
      </c>
      <c r="I128">
        <f>Centuries!J128</f>
        <v>4</v>
      </c>
      <c r="J128">
        <f>Centuries!K128</f>
        <v>80.62</v>
      </c>
      <c r="K128">
        <f>Centuries!L128</f>
        <v>2</v>
      </c>
      <c r="L128" t="str">
        <f>Centuries!M128</f>
        <v>India</v>
      </c>
      <c r="M128" t="str">
        <f>Centuries!N128</f>
        <v>Thiruvananthapuram</v>
      </c>
    </row>
    <row r="129" spans="1:13" x14ac:dyDescent="0.3">
      <c r="A129">
        <f>Centuries!A129</f>
        <v>128</v>
      </c>
      <c r="B129">
        <f>Centuries!B129</f>
        <v>32167</v>
      </c>
      <c r="C129" t="str">
        <f>Sheet7!A129</f>
        <v>K Srikkanth (India)</v>
      </c>
      <c r="D129">
        <f>Centuries!D129</f>
        <v>101</v>
      </c>
      <c r="E129" t="str">
        <f>Centuries!E129</f>
        <v>Out</v>
      </c>
      <c r="F129" t="str">
        <f>Centuries!F129</f>
        <v>-</v>
      </c>
      <c r="G129">
        <f>Centuries!H129</f>
        <v>106</v>
      </c>
      <c r="H129">
        <f>Centuries!I129</f>
        <v>10</v>
      </c>
      <c r="I129">
        <f>Centuries!J129</f>
        <v>3</v>
      </c>
      <c r="J129">
        <f>Centuries!K129</f>
        <v>95.28</v>
      </c>
      <c r="K129">
        <f>Centuries!L129</f>
        <v>1</v>
      </c>
      <c r="L129" t="str">
        <f>Centuries!M129</f>
        <v>West Indies</v>
      </c>
      <c r="M129" t="str">
        <f>Centuries!N129</f>
        <v>Thiruvananthapuram</v>
      </c>
    </row>
    <row r="130" spans="1:13" x14ac:dyDescent="0.3">
      <c r="A130">
        <f>Centuries!A130</f>
        <v>129</v>
      </c>
      <c r="B130">
        <f>Centuries!B130</f>
        <v>32214</v>
      </c>
      <c r="C130" t="str">
        <f>Sheet7!A130</f>
        <v>AL Logie (WI)</v>
      </c>
      <c r="D130">
        <f>Centuries!D130</f>
        <v>109</v>
      </c>
      <c r="E130" t="str">
        <f>Centuries!E130</f>
        <v>Notout</v>
      </c>
      <c r="F130" t="str">
        <f>Centuries!F130</f>
        <v>-</v>
      </c>
      <c r="G130">
        <f>Centuries!H130</f>
        <v>119</v>
      </c>
      <c r="H130">
        <f>Centuries!I130</f>
        <v>10</v>
      </c>
      <c r="I130">
        <f>Centuries!J130</f>
        <v>0</v>
      </c>
      <c r="J130">
        <f>Centuries!K130</f>
        <v>91.59</v>
      </c>
      <c r="K130">
        <f>Centuries!L130</f>
        <v>1</v>
      </c>
      <c r="L130" t="str">
        <f>Centuries!M130</f>
        <v>Pakistan</v>
      </c>
      <c r="M130" t="str">
        <f>Centuries!N130</f>
        <v>Kingston</v>
      </c>
    </row>
    <row r="131" spans="1:13" x14ac:dyDescent="0.3">
      <c r="A131">
        <f>Centuries!A131</f>
        <v>130</v>
      </c>
      <c r="B131">
        <f>Centuries!B131</f>
        <v>32218</v>
      </c>
      <c r="C131" t="str">
        <f>Sheet7!A131</f>
        <v>BC Broad (Eng)</v>
      </c>
      <c r="D131">
        <f>Centuries!D131</f>
        <v>106</v>
      </c>
      <c r="E131" t="str">
        <f>Centuries!E131</f>
        <v>Out</v>
      </c>
      <c r="F131">
        <f>Centuries!F131</f>
        <v>160</v>
      </c>
      <c r="G131">
        <f>Centuries!H131</f>
        <v>140</v>
      </c>
      <c r="H131">
        <f>Centuries!I131</f>
        <v>9</v>
      </c>
      <c r="I131">
        <f>Centuries!J131</f>
        <v>1</v>
      </c>
      <c r="J131">
        <f>Centuries!K131</f>
        <v>75.709999999999994</v>
      </c>
      <c r="K131">
        <f>Centuries!L131</f>
        <v>1</v>
      </c>
      <c r="L131" t="str">
        <f>Centuries!M131</f>
        <v>New Zealand</v>
      </c>
      <c r="M131" t="str">
        <f>Centuries!N131</f>
        <v>Napier</v>
      </c>
    </row>
    <row r="132" spans="1:13" x14ac:dyDescent="0.3">
      <c r="A132">
        <f>Centuries!A132</f>
        <v>131</v>
      </c>
      <c r="B132">
        <f>Centuries!B132</f>
        <v>32218</v>
      </c>
      <c r="C132" t="str">
        <f>Sheet7!A132</f>
        <v>JG Wright (NZ)</v>
      </c>
      <c r="D132">
        <f>Centuries!D132</f>
        <v>101</v>
      </c>
      <c r="E132" t="str">
        <f>Centuries!E132</f>
        <v>Out</v>
      </c>
      <c r="F132">
        <f>Centuries!F132</f>
        <v>159</v>
      </c>
      <c r="G132">
        <f>Centuries!H132</f>
        <v>120</v>
      </c>
      <c r="H132">
        <f>Centuries!I132</f>
        <v>15</v>
      </c>
      <c r="I132">
        <f>Centuries!J132</f>
        <v>0</v>
      </c>
      <c r="J132">
        <f>Centuries!K132</f>
        <v>84.16</v>
      </c>
      <c r="K132">
        <f>Centuries!L132</f>
        <v>2</v>
      </c>
      <c r="L132" t="str">
        <f>Centuries!M132</f>
        <v>England</v>
      </c>
      <c r="M132" t="str">
        <f>Centuries!N132</f>
        <v>Napier</v>
      </c>
    </row>
    <row r="133" spans="1:13" x14ac:dyDescent="0.3">
      <c r="A133">
        <f>Centuries!A133</f>
        <v>132</v>
      </c>
      <c r="B133">
        <f>Centuries!B133</f>
        <v>32220</v>
      </c>
      <c r="C133" t="str">
        <f>Sheet7!A133</f>
        <v>DL Haynes (WI)</v>
      </c>
      <c r="D133">
        <f>Centuries!D133</f>
        <v>142</v>
      </c>
      <c r="E133" t="str">
        <f>Centuries!E133</f>
        <v>Notout</v>
      </c>
      <c r="F133" t="str">
        <f>Centuries!F133</f>
        <v>-</v>
      </c>
      <c r="G133">
        <f>Centuries!H133</f>
        <v>132</v>
      </c>
      <c r="H133">
        <f>Centuries!I133</f>
        <v>13</v>
      </c>
      <c r="I133">
        <f>Centuries!J133</f>
        <v>1</v>
      </c>
      <c r="J133">
        <f>Centuries!K133</f>
        <v>107.57</v>
      </c>
      <c r="K133">
        <f>Centuries!L133</f>
        <v>1</v>
      </c>
      <c r="L133" t="str">
        <f>Centuries!M133</f>
        <v>Pakistan</v>
      </c>
      <c r="M133" t="str">
        <f>Centuries!N133</f>
        <v>Port of Spain</v>
      </c>
    </row>
    <row r="134" spans="1:13" x14ac:dyDescent="0.3">
      <c r="A134">
        <f>Centuries!A134</f>
        <v>133</v>
      </c>
      <c r="B134">
        <f>Centuries!B134</f>
        <v>32229</v>
      </c>
      <c r="C134" t="str">
        <f>Sheet7!A134</f>
        <v>M Amarnath (India)</v>
      </c>
      <c r="D134">
        <f>Centuries!D134</f>
        <v>102</v>
      </c>
      <c r="E134" t="str">
        <f>Centuries!E134</f>
        <v>Notout</v>
      </c>
      <c r="F134" t="str">
        <f>Centuries!F134</f>
        <v>-</v>
      </c>
      <c r="G134">
        <f>Centuries!H134</f>
        <v>139</v>
      </c>
      <c r="H134">
        <f>Centuries!I134</f>
        <v>6</v>
      </c>
      <c r="I134">
        <f>Centuries!J134</f>
        <v>0</v>
      </c>
      <c r="J134">
        <f>Centuries!K134</f>
        <v>73.38</v>
      </c>
      <c r="K134">
        <f>Centuries!L134</f>
        <v>1</v>
      </c>
      <c r="L134" t="str">
        <f>Centuries!M134</f>
        <v>New Zealand</v>
      </c>
      <c r="M134" t="str">
        <f>Centuries!N134</f>
        <v>Sharjah</v>
      </c>
    </row>
    <row r="135" spans="1:13" x14ac:dyDescent="0.3">
      <c r="A135">
        <f>Centuries!A135</f>
        <v>134</v>
      </c>
      <c r="B135">
        <f>Centuries!B135</f>
        <v>32232</v>
      </c>
      <c r="C135" t="str">
        <f>Sheet7!A135</f>
        <v>Javed Miandad (Pak)</v>
      </c>
      <c r="D135">
        <f>Centuries!D135</f>
        <v>100</v>
      </c>
      <c r="E135" t="str">
        <f>Centuries!E135</f>
        <v>Notout</v>
      </c>
      <c r="F135" t="str">
        <f>Centuries!F135</f>
        <v>-</v>
      </c>
      <c r="G135">
        <f>Centuries!H135</f>
        <v>99</v>
      </c>
      <c r="H135">
        <f>Centuries!I135</f>
        <v>10</v>
      </c>
      <c r="I135">
        <f>Centuries!J135</f>
        <v>0</v>
      </c>
      <c r="J135">
        <f>Centuries!K135</f>
        <v>101.01</v>
      </c>
      <c r="K135">
        <f>Centuries!L135</f>
        <v>1</v>
      </c>
      <c r="L135" t="str">
        <f>Centuries!M135</f>
        <v>West Indies</v>
      </c>
      <c r="M135" t="str">
        <f>Centuries!N135</f>
        <v>Georgetown</v>
      </c>
    </row>
    <row r="136" spans="1:13" x14ac:dyDescent="0.3">
      <c r="A136">
        <f>Centuries!A136</f>
        <v>135</v>
      </c>
      <c r="B136">
        <f>Centuries!B136</f>
        <v>32432</v>
      </c>
      <c r="C136" t="str">
        <f>Sheet7!A136</f>
        <v>K Srikkanth (India)</v>
      </c>
      <c r="D136">
        <f>Centuries!D136</f>
        <v>112</v>
      </c>
      <c r="E136" t="str">
        <f>Centuries!E136</f>
        <v>Out</v>
      </c>
      <c r="F136" t="str">
        <f>Centuries!F136</f>
        <v>-</v>
      </c>
      <c r="G136">
        <f>Centuries!H136</f>
        <v>113</v>
      </c>
      <c r="H136">
        <f>Centuries!I136</f>
        <v>10</v>
      </c>
      <c r="I136">
        <f>Centuries!J136</f>
        <v>5</v>
      </c>
      <c r="J136">
        <f>Centuries!K136</f>
        <v>99.11</v>
      </c>
      <c r="K136">
        <f>Centuries!L136</f>
        <v>1</v>
      </c>
      <c r="L136" t="str">
        <f>Centuries!M136</f>
        <v>West Indies</v>
      </c>
      <c r="M136" t="str">
        <f>Centuries!N136</f>
        <v>Sharjah</v>
      </c>
    </row>
    <row r="137" spans="1:13" x14ac:dyDescent="0.3">
      <c r="A137">
        <f>Centuries!A137</f>
        <v>136</v>
      </c>
      <c r="B137">
        <f>Centuries!B137</f>
        <v>32434</v>
      </c>
      <c r="C137" t="str">
        <f>Sheet7!A137</f>
        <v>CG Greenidge (WI)</v>
      </c>
      <c r="D137">
        <f>Centuries!D137</f>
        <v>102</v>
      </c>
      <c r="E137" t="str">
        <f>Centuries!E137</f>
        <v>Notout</v>
      </c>
      <c r="F137" t="str">
        <f>Centuries!F137</f>
        <v>-</v>
      </c>
      <c r="G137">
        <f>Centuries!H137</f>
        <v>154</v>
      </c>
      <c r="H137">
        <f>Centuries!I137</f>
        <v>5</v>
      </c>
      <c r="I137">
        <f>Centuries!J137</f>
        <v>0</v>
      </c>
      <c r="J137">
        <f>Centuries!K137</f>
        <v>66.23</v>
      </c>
      <c r="K137">
        <f>Centuries!L137</f>
        <v>2</v>
      </c>
      <c r="L137" t="str">
        <f>Centuries!M137</f>
        <v>Pakistan</v>
      </c>
      <c r="M137" t="str">
        <f>Centuries!N137</f>
        <v>Sharjah</v>
      </c>
    </row>
    <row r="138" spans="1:13" x14ac:dyDescent="0.3">
      <c r="A138">
        <f>Centuries!A138</f>
        <v>137</v>
      </c>
      <c r="B138">
        <f>Centuries!B138</f>
        <v>32435</v>
      </c>
      <c r="C138" t="str">
        <f>Sheet7!A138</f>
        <v>Saleem Malik (Pak)</v>
      </c>
      <c r="D138">
        <f>Centuries!D138</f>
        <v>101</v>
      </c>
      <c r="E138" t="str">
        <f>Centuries!E138</f>
        <v>Out</v>
      </c>
      <c r="F138" t="str">
        <f>Centuries!F138</f>
        <v>-</v>
      </c>
      <c r="G138">
        <f>Centuries!H138</f>
        <v>124</v>
      </c>
      <c r="H138">
        <f>Centuries!I138</f>
        <v>5</v>
      </c>
      <c r="I138">
        <f>Centuries!J138</f>
        <v>1</v>
      </c>
      <c r="J138">
        <f>Centuries!K138</f>
        <v>81.45</v>
      </c>
      <c r="K138">
        <f>Centuries!L138</f>
        <v>1</v>
      </c>
      <c r="L138" t="str">
        <f>Centuries!M138</f>
        <v>India</v>
      </c>
      <c r="M138" t="str">
        <f>Centuries!N138</f>
        <v>Sharjah</v>
      </c>
    </row>
    <row r="139" spans="1:13" x14ac:dyDescent="0.3">
      <c r="A139">
        <f>Centuries!A139</f>
        <v>138</v>
      </c>
      <c r="B139">
        <f>Centuries!B139</f>
        <v>32445</v>
      </c>
      <c r="C139" t="str">
        <f>Sheet7!A139</f>
        <v>Ijaz Ahmed (Pak)</v>
      </c>
      <c r="D139">
        <f>Centuries!D139</f>
        <v>124</v>
      </c>
      <c r="E139" t="str">
        <f>Centuries!E139</f>
        <v>Notout</v>
      </c>
      <c r="F139" t="str">
        <f>Centuries!F139</f>
        <v>-</v>
      </c>
      <c r="G139">
        <f>Centuries!H139</f>
        <v>87</v>
      </c>
      <c r="H139">
        <f>Centuries!I139</f>
        <v>9</v>
      </c>
      <c r="I139">
        <f>Centuries!J139</f>
        <v>4</v>
      </c>
      <c r="J139">
        <f>Centuries!K139</f>
        <v>142.52000000000001</v>
      </c>
      <c r="K139">
        <f>Centuries!L139</f>
        <v>1</v>
      </c>
      <c r="L139" t="str">
        <f>Centuries!M139</f>
        <v>Bangladesh</v>
      </c>
      <c r="M139" t="str">
        <f>Centuries!N139</f>
        <v>Chittagong</v>
      </c>
    </row>
    <row r="140" spans="1:13" x14ac:dyDescent="0.3">
      <c r="A140">
        <f>Centuries!A140</f>
        <v>139</v>
      </c>
      <c r="B140">
        <f>Centuries!B140</f>
        <v>32445</v>
      </c>
      <c r="C140" t="str">
        <f>Sheet7!A140</f>
        <v>Moin ul-Atiq (Pak)</v>
      </c>
      <c r="D140">
        <f>Centuries!D140</f>
        <v>105</v>
      </c>
      <c r="E140" t="str">
        <f>Centuries!E140</f>
        <v>Out</v>
      </c>
      <c r="F140" t="str">
        <f>Centuries!F140</f>
        <v>-</v>
      </c>
      <c r="G140">
        <f>Centuries!H140</f>
        <v>117</v>
      </c>
      <c r="H140" t="str">
        <f>Centuries!I140</f>
        <v>-</v>
      </c>
      <c r="I140" t="str">
        <f>Centuries!J140</f>
        <v>-</v>
      </c>
      <c r="J140">
        <f>Centuries!K140</f>
        <v>89.74</v>
      </c>
      <c r="K140">
        <f>Centuries!L140</f>
        <v>1</v>
      </c>
      <c r="L140" t="str">
        <f>Centuries!M140</f>
        <v>Bangladesh</v>
      </c>
      <c r="M140" t="str">
        <f>Centuries!N140</f>
        <v>Chittagong</v>
      </c>
    </row>
    <row r="141" spans="1:13" x14ac:dyDescent="0.3">
      <c r="A141">
        <f>Centuries!A141</f>
        <v>140</v>
      </c>
      <c r="B141">
        <f>Centuries!B141</f>
        <v>32487</v>
      </c>
      <c r="C141" t="str">
        <f>Sheet7!A141</f>
        <v>DL Haynes (WI)</v>
      </c>
      <c r="D141">
        <f>Centuries!D141</f>
        <v>111</v>
      </c>
      <c r="E141" t="str">
        <f>Centuries!E141</f>
        <v>Out</v>
      </c>
      <c r="F141">
        <f>Centuries!F141</f>
        <v>155</v>
      </c>
      <c r="G141">
        <f>Centuries!H141</f>
        <v>107</v>
      </c>
      <c r="H141">
        <f>Centuries!I141</f>
        <v>8</v>
      </c>
      <c r="I141">
        <f>Centuries!J141</f>
        <v>4</v>
      </c>
      <c r="J141">
        <f>Centuries!K141</f>
        <v>103.73</v>
      </c>
      <c r="K141">
        <f>Centuries!L141</f>
        <v>1</v>
      </c>
      <c r="L141" t="str">
        <f>Centuries!M141</f>
        <v>Pakistan</v>
      </c>
      <c r="M141" t="str">
        <f>Centuries!N141</f>
        <v>Adelaide</v>
      </c>
    </row>
    <row r="142" spans="1:13" x14ac:dyDescent="0.3">
      <c r="A142">
        <f>Centuries!A142</f>
        <v>141</v>
      </c>
      <c r="B142">
        <f>Centuries!B142</f>
        <v>32494</v>
      </c>
      <c r="C142" t="str">
        <f>Sheet7!A142</f>
        <v>M Azharuddin (India)</v>
      </c>
      <c r="D142">
        <f>Centuries!D142</f>
        <v>108</v>
      </c>
      <c r="E142" t="str">
        <f>Centuries!E142</f>
        <v>Notout</v>
      </c>
      <c r="F142">
        <f>Centuries!F142</f>
        <v>93</v>
      </c>
      <c r="G142">
        <f>Centuries!H142</f>
        <v>65</v>
      </c>
      <c r="H142">
        <f>Centuries!I142</f>
        <v>10</v>
      </c>
      <c r="I142">
        <f>Centuries!J142</f>
        <v>3</v>
      </c>
      <c r="J142">
        <f>Centuries!K142</f>
        <v>166.15</v>
      </c>
      <c r="K142">
        <f>Centuries!L142</f>
        <v>2</v>
      </c>
      <c r="L142" t="str">
        <f>Centuries!M142</f>
        <v>New Zealand</v>
      </c>
      <c r="M142" t="str">
        <f>Centuries!N142</f>
        <v>Vadodara</v>
      </c>
    </row>
    <row r="143" spans="1:13" x14ac:dyDescent="0.3">
      <c r="A143">
        <f>Centuries!A143</f>
        <v>142</v>
      </c>
      <c r="B143">
        <f>Centuries!B143</f>
        <v>32494</v>
      </c>
      <c r="C143" t="str">
        <f>Sheet7!A143</f>
        <v>DL Haynes (WI)</v>
      </c>
      <c r="D143">
        <f>Centuries!D143</f>
        <v>101</v>
      </c>
      <c r="E143" t="str">
        <f>Centuries!E143</f>
        <v>Out</v>
      </c>
      <c r="F143">
        <f>Centuries!F143</f>
        <v>170</v>
      </c>
      <c r="G143">
        <f>Centuries!H143</f>
        <v>112</v>
      </c>
      <c r="H143">
        <f>Centuries!I143</f>
        <v>8</v>
      </c>
      <c r="I143">
        <f>Centuries!J143</f>
        <v>1</v>
      </c>
      <c r="J143">
        <f>Centuries!K143</f>
        <v>90.17</v>
      </c>
      <c r="K143">
        <f>Centuries!L143</f>
        <v>1</v>
      </c>
      <c r="L143" t="str">
        <f>Centuries!M143</f>
        <v>Pakistan</v>
      </c>
      <c r="M143" t="str">
        <f>Centuries!N143</f>
        <v>Hobart</v>
      </c>
    </row>
    <row r="144" spans="1:13" x14ac:dyDescent="0.3">
      <c r="A144">
        <f>Centuries!A144</f>
        <v>143</v>
      </c>
      <c r="B144">
        <f>Centuries!B144</f>
        <v>32518</v>
      </c>
      <c r="C144" t="str">
        <f>Sheet7!A144</f>
        <v>GR Marsh (Aus)</v>
      </c>
      <c r="D144">
        <f>Centuries!D144</f>
        <v>125</v>
      </c>
      <c r="E144" t="str">
        <f>Centuries!E144</f>
        <v>Notout</v>
      </c>
      <c r="F144">
        <f>Centuries!F144</f>
        <v>192</v>
      </c>
      <c r="G144">
        <f>Centuries!H144</f>
        <v>121</v>
      </c>
      <c r="H144">
        <f>Centuries!I144</f>
        <v>9</v>
      </c>
      <c r="I144">
        <f>Centuries!J144</f>
        <v>0</v>
      </c>
      <c r="J144">
        <f>Centuries!K144</f>
        <v>103.3</v>
      </c>
      <c r="K144">
        <f>Centuries!L144</f>
        <v>1</v>
      </c>
      <c r="L144" t="str">
        <f>Centuries!M144</f>
        <v>Pakistan</v>
      </c>
      <c r="M144" t="str">
        <f>Centuries!N144</f>
        <v>Melbourne</v>
      </c>
    </row>
    <row r="145" spans="1:13" x14ac:dyDescent="0.3">
      <c r="A145">
        <f>Centuries!A145</f>
        <v>144</v>
      </c>
      <c r="B145">
        <f>Centuries!B145</f>
        <v>32574</v>
      </c>
      <c r="C145" t="str">
        <f>Sheet7!A145</f>
        <v>DL Haynes (WI)</v>
      </c>
      <c r="D145">
        <f>Centuries!D145</f>
        <v>117</v>
      </c>
      <c r="E145" t="str">
        <f>Centuries!E145</f>
        <v>Notout</v>
      </c>
      <c r="F145" t="str">
        <f>Centuries!F145</f>
        <v>-</v>
      </c>
      <c r="G145">
        <f>Centuries!H145</f>
        <v>132</v>
      </c>
      <c r="H145">
        <f>Centuries!I145</f>
        <v>8</v>
      </c>
      <c r="I145">
        <f>Centuries!J145</f>
        <v>5</v>
      </c>
      <c r="J145">
        <f>Centuries!K145</f>
        <v>88.63</v>
      </c>
      <c r="K145">
        <f>Centuries!L145</f>
        <v>1</v>
      </c>
      <c r="L145" t="str">
        <f>Centuries!M145</f>
        <v>India</v>
      </c>
      <c r="M145" t="str">
        <f>Centuries!N145</f>
        <v>Bridgetown</v>
      </c>
    </row>
    <row r="146" spans="1:13" x14ac:dyDescent="0.3">
      <c r="A146">
        <f>Centuries!A146</f>
        <v>145</v>
      </c>
      <c r="B146">
        <f>Centuries!B146</f>
        <v>32575</v>
      </c>
      <c r="C146" t="str">
        <f>Sheet7!A146</f>
        <v>Shoaib Mohammad (Pak)</v>
      </c>
      <c r="D146">
        <f>Centuries!D146</f>
        <v>126</v>
      </c>
      <c r="E146" t="str">
        <f>Centuries!E146</f>
        <v>Notout</v>
      </c>
      <c r="F146">
        <f>Centuries!F146</f>
        <v>212</v>
      </c>
      <c r="G146">
        <f>Centuries!H146</f>
        <v>155</v>
      </c>
      <c r="H146">
        <f>Centuries!I146</f>
        <v>13</v>
      </c>
      <c r="I146">
        <f>Centuries!J146</f>
        <v>0</v>
      </c>
      <c r="J146">
        <f>Centuries!K146</f>
        <v>81.290000000000006</v>
      </c>
      <c r="K146">
        <f>Centuries!L146</f>
        <v>1</v>
      </c>
      <c r="L146" t="str">
        <f>Centuries!M146</f>
        <v>New Zealand</v>
      </c>
      <c r="M146" t="str">
        <f>Centuries!N146</f>
        <v>Wellington</v>
      </c>
    </row>
    <row r="147" spans="1:13" x14ac:dyDescent="0.3">
      <c r="A147">
        <f>Centuries!A147</f>
        <v>146</v>
      </c>
      <c r="B147">
        <f>Centuries!B147</f>
        <v>32578</v>
      </c>
      <c r="C147" t="str">
        <f>Sheet7!A147</f>
        <v>Rameez Raja (Pak)</v>
      </c>
      <c r="D147">
        <f>Centuries!D147</f>
        <v>101</v>
      </c>
      <c r="E147" t="str">
        <f>Centuries!E147</f>
        <v>Out</v>
      </c>
      <c r="F147">
        <f>Centuries!F147</f>
        <v>150</v>
      </c>
      <c r="G147">
        <f>Centuries!H147</f>
        <v>114</v>
      </c>
      <c r="H147">
        <f>Centuries!I147</f>
        <v>9</v>
      </c>
      <c r="I147">
        <f>Centuries!J147</f>
        <v>1</v>
      </c>
      <c r="J147">
        <f>Centuries!K147</f>
        <v>88.59</v>
      </c>
      <c r="K147">
        <f>Centuries!L147</f>
        <v>2</v>
      </c>
      <c r="L147" t="str">
        <f>Centuries!M147</f>
        <v>New Zealand</v>
      </c>
      <c r="M147" t="str">
        <f>Centuries!N147</f>
        <v>Auckland</v>
      </c>
    </row>
    <row r="148" spans="1:13" x14ac:dyDescent="0.3">
      <c r="A148">
        <f>Centuries!A148</f>
        <v>147</v>
      </c>
      <c r="B148">
        <f>Centuries!B148</f>
        <v>32585</v>
      </c>
      <c r="C148" t="str">
        <f>Sheet7!A148</f>
        <v>CG Greenidge (WI)</v>
      </c>
      <c r="D148">
        <f>Centuries!D148</f>
        <v>117</v>
      </c>
      <c r="E148" t="str">
        <f>Centuries!E148</f>
        <v>Out</v>
      </c>
      <c r="F148" t="str">
        <f>Centuries!F148</f>
        <v>-</v>
      </c>
      <c r="G148">
        <f>Centuries!H148</f>
        <v>123</v>
      </c>
      <c r="H148">
        <f>Centuries!I148</f>
        <v>7</v>
      </c>
      <c r="I148">
        <f>Centuries!J148</f>
        <v>8</v>
      </c>
      <c r="J148">
        <f>Centuries!K148</f>
        <v>95.12</v>
      </c>
      <c r="K148">
        <f>Centuries!L148</f>
        <v>2</v>
      </c>
      <c r="L148" t="str">
        <f>Centuries!M148</f>
        <v>India</v>
      </c>
      <c r="M148" t="str">
        <f>Centuries!N148</f>
        <v>St John's</v>
      </c>
    </row>
    <row r="149" spans="1:13" x14ac:dyDescent="0.3">
      <c r="A149">
        <f>Centuries!A149</f>
        <v>148</v>
      </c>
      <c r="B149">
        <f>Centuries!B149</f>
        <v>32588</v>
      </c>
      <c r="C149" t="str">
        <f>Sheet7!A149</f>
        <v>DL Haynes (WI)</v>
      </c>
      <c r="D149">
        <f>Centuries!D149</f>
        <v>152</v>
      </c>
      <c r="E149" t="str">
        <f>Centuries!E149</f>
        <v>Notout</v>
      </c>
      <c r="F149" t="str">
        <f>Centuries!F149</f>
        <v>-</v>
      </c>
      <c r="G149">
        <f>Centuries!H149</f>
        <v>126</v>
      </c>
      <c r="H149">
        <f>Centuries!I149</f>
        <v>12</v>
      </c>
      <c r="I149">
        <f>Centuries!J149</f>
        <v>6</v>
      </c>
      <c r="J149">
        <f>Centuries!K149</f>
        <v>120.63</v>
      </c>
      <c r="K149">
        <f>Centuries!L149</f>
        <v>1</v>
      </c>
      <c r="L149" t="str">
        <f>Centuries!M149</f>
        <v>India</v>
      </c>
      <c r="M149" t="str">
        <f>Centuries!N149</f>
        <v>Georgetown</v>
      </c>
    </row>
    <row r="150" spans="1:13" x14ac:dyDescent="0.3">
      <c r="A150">
        <f>Centuries!A150</f>
        <v>149</v>
      </c>
      <c r="B150">
        <f>Centuries!B150</f>
        <v>32591</v>
      </c>
      <c r="C150" t="str">
        <f>Sheet7!A150</f>
        <v>Saleem Malik (Pak)</v>
      </c>
      <c r="D150">
        <f>Centuries!D150</f>
        <v>100</v>
      </c>
      <c r="E150" t="str">
        <f>Centuries!E150</f>
        <v>Notout</v>
      </c>
      <c r="F150" t="str">
        <f>Centuries!F150</f>
        <v>-</v>
      </c>
      <c r="G150">
        <f>Centuries!H150</f>
        <v>112</v>
      </c>
      <c r="H150">
        <f>Centuries!I150</f>
        <v>4</v>
      </c>
      <c r="I150">
        <f>Centuries!J150</f>
        <v>0</v>
      </c>
      <c r="J150">
        <f>Centuries!K150</f>
        <v>89.28</v>
      </c>
      <c r="K150">
        <f>Centuries!L150</f>
        <v>2</v>
      </c>
      <c r="L150" t="str">
        <f>Centuries!M150</f>
        <v>Sri Lanka</v>
      </c>
      <c r="M150" t="str">
        <f>Centuries!N150</f>
        <v>Sharjah</v>
      </c>
    </row>
    <row r="151" spans="1:13" x14ac:dyDescent="0.3">
      <c r="A151">
        <f>Centuries!A151</f>
        <v>150</v>
      </c>
      <c r="B151">
        <f>Centuries!B151</f>
        <v>32655</v>
      </c>
      <c r="C151" t="str">
        <f>Sheet7!A151</f>
        <v>AJ Lamb (Eng)</v>
      </c>
      <c r="D151">
        <f>Centuries!D151</f>
        <v>100</v>
      </c>
      <c r="E151" t="str">
        <f>Centuries!E151</f>
        <v>Notout</v>
      </c>
      <c r="F151">
        <f>Centuries!F151</f>
        <v>141</v>
      </c>
      <c r="G151">
        <f>Centuries!H151</f>
        <v>105</v>
      </c>
      <c r="H151">
        <f>Centuries!I151</f>
        <v>9</v>
      </c>
      <c r="I151">
        <f>Centuries!J151</f>
        <v>0</v>
      </c>
      <c r="J151">
        <f>Centuries!K151</f>
        <v>95.23</v>
      </c>
      <c r="K151">
        <f>Centuries!L151</f>
        <v>1</v>
      </c>
      <c r="L151" t="str">
        <f>Centuries!M151</f>
        <v>Australia</v>
      </c>
      <c r="M151" t="str">
        <f>Centuries!N151</f>
        <v>Nottingham</v>
      </c>
    </row>
    <row r="152" spans="1:13" x14ac:dyDescent="0.3">
      <c r="A152">
        <f>Centuries!A152</f>
        <v>151</v>
      </c>
      <c r="B152">
        <f>Centuries!B152</f>
        <v>32657</v>
      </c>
      <c r="C152" t="str">
        <f>Sheet7!A152</f>
        <v>GA Gooch (Eng)</v>
      </c>
      <c r="D152">
        <f>Centuries!D152</f>
        <v>136</v>
      </c>
      <c r="E152" t="str">
        <f>Centuries!E152</f>
        <v>Out</v>
      </c>
      <c r="F152">
        <f>Centuries!F152</f>
        <v>231</v>
      </c>
      <c r="G152">
        <f>Centuries!H152</f>
        <v>162</v>
      </c>
      <c r="H152">
        <f>Centuries!I152</f>
        <v>11</v>
      </c>
      <c r="I152">
        <f>Centuries!J152</f>
        <v>0</v>
      </c>
      <c r="J152">
        <f>Centuries!K152</f>
        <v>83.95</v>
      </c>
      <c r="K152">
        <f>Centuries!L152</f>
        <v>1</v>
      </c>
      <c r="L152" t="str">
        <f>Centuries!M152</f>
        <v>Australia</v>
      </c>
      <c r="M152" t="str">
        <f>Centuries!N152</f>
        <v>Lord's</v>
      </c>
    </row>
    <row r="153" spans="1:13" x14ac:dyDescent="0.3">
      <c r="A153">
        <f>Centuries!A153</f>
        <v>152</v>
      </c>
      <c r="B153">
        <f>Centuries!B153</f>
        <v>32657</v>
      </c>
      <c r="C153" t="str">
        <f>Sheet7!A153</f>
        <v>GR Marsh (Aus)</v>
      </c>
      <c r="D153">
        <f>Centuries!D153</f>
        <v>111</v>
      </c>
      <c r="E153" t="str">
        <f>Centuries!E153</f>
        <v>Notout</v>
      </c>
      <c r="F153">
        <f>Centuries!F153</f>
        <v>219</v>
      </c>
      <c r="G153">
        <f>Centuries!H153</f>
        <v>162</v>
      </c>
      <c r="H153">
        <f>Centuries!I153</f>
        <v>7</v>
      </c>
      <c r="I153">
        <f>Centuries!J153</f>
        <v>1</v>
      </c>
      <c r="J153">
        <f>Centuries!K153</f>
        <v>68.510000000000005</v>
      </c>
      <c r="K153">
        <f>Centuries!L153</f>
        <v>2</v>
      </c>
      <c r="L153" t="str">
        <f>Centuries!M153</f>
        <v>England</v>
      </c>
      <c r="M153" t="str">
        <f>Centuries!N153</f>
        <v>Lord's</v>
      </c>
    </row>
    <row r="154" spans="1:13" x14ac:dyDescent="0.3">
      <c r="A154">
        <f>Centuries!A154</f>
        <v>153</v>
      </c>
      <c r="B154">
        <f>Centuries!B154</f>
        <v>32796</v>
      </c>
      <c r="C154" t="str">
        <f>Sheet7!A154</f>
        <v>NS Sidhu (India)</v>
      </c>
      <c r="D154">
        <f>Centuries!D154</f>
        <v>108</v>
      </c>
      <c r="E154" t="str">
        <f>Centuries!E154</f>
        <v>Out</v>
      </c>
      <c r="F154" t="str">
        <f>Centuries!F154</f>
        <v>-</v>
      </c>
      <c r="G154">
        <f>Centuries!H154</f>
        <v>121</v>
      </c>
      <c r="H154">
        <f>Centuries!I154</f>
        <v>8</v>
      </c>
      <c r="I154">
        <f>Centuries!J154</f>
        <v>1</v>
      </c>
      <c r="J154">
        <f>Centuries!K154</f>
        <v>89.25</v>
      </c>
      <c r="K154">
        <f>Centuries!L154</f>
        <v>1</v>
      </c>
      <c r="L154" t="str">
        <f>Centuries!M154</f>
        <v>Pakistan</v>
      </c>
      <c r="M154" t="str">
        <f>Centuries!N154</f>
        <v>Sharjah</v>
      </c>
    </row>
    <row r="155" spans="1:13" x14ac:dyDescent="0.3">
      <c r="A155">
        <f>Centuries!A155</f>
        <v>154</v>
      </c>
      <c r="B155">
        <f>Centuries!B155</f>
        <v>32800</v>
      </c>
      <c r="C155" t="str">
        <f>Sheet7!A155</f>
        <v>W Larkins (Eng)</v>
      </c>
      <c r="D155">
        <f>Centuries!D155</f>
        <v>124</v>
      </c>
      <c r="E155" t="str">
        <f>Centuries!E155</f>
        <v>Out</v>
      </c>
      <c r="F155">
        <f>Centuries!F155</f>
        <v>148</v>
      </c>
      <c r="G155">
        <f>Centuries!H155</f>
        <v>126</v>
      </c>
      <c r="H155">
        <f>Centuries!I155</f>
        <v>18</v>
      </c>
      <c r="I155">
        <f>Centuries!J155</f>
        <v>2</v>
      </c>
      <c r="J155">
        <f>Centuries!K155</f>
        <v>98.41</v>
      </c>
      <c r="K155">
        <f>Centuries!L155</f>
        <v>2</v>
      </c>
      <c r="L155" t="str">
        <f>Centuries!M155</f>
        <v>Australia</v>
      </c>
      <c r="M155" t="str">
        <f>Centuries!N155</f>
        <v>Hyderabad (Deccan)</v>
      </c>
    </row>
    <row r="156" spans="1:13" x14ac:dyDescent="0.3">
      <c r="A156">
        <f>Centuries!A156</f>
        <v>155</v>
      </c>
      <c r="B156">
        <f>Centuries!B156</f>
        <v>32801</v>
      </c>
      <c r="C156" t="str">
        <f>Sheet7!A156</f>
        <v>Saleem Malik (Pak)</v>
      </c>
      <c r="D156">
        <f>Centuries!D156</f>
        <v>102</v>
      </c>
      <c r="E156" t="str">
        <f>Centuries!E156</f>
        <v>Out</v>
      </c>
      <c r="F156" t="str">
        <f>Centuries!F156</f>
        <v>-</v>
      </c>
      <c r="G156">
        <f>Centuries!H156</f>
        <v>115</v>
      </c>
      <c r="H156">
        <f>Centuries!I156</f>
        <v>5</v>
      </c>
      <c r="I156">
        <f>Centuries!J156</f>
        <v>0</v>
      </c>
      <c r="J156">
        <f>Centuries!K156</f>
        <v>88.69</v>
      </c>
      <c r="K156">
        <f>Centuries!L156</f>
        <v>1</v>
      </c>
      <c r="L156" t="str">
        <f>Centuries!M156</f>
        <v>India</v>
      </c>
      <c r="M156" t="str">
        <f>Centuries!N156</f>
        <v>Sharjah</v>
      </c>
    </row>
    <row r="157" spans="1:13" x14ac:dyDescent="0.3">
      <c r="A157">
        <f>Centuries!A157</f>
        <v>156</v>
      </c>
      <c r="B157">
        <f>Centuries!B157</f>
        <v>32806</v>
      </c>
      <c r="C157" t="str">
        <f>Sheet7!A157</f>
        <v>C Sharma (India)</v>
      </c>
      <c r="D157">
        <f>Centuries!D157</f>
        <v>101</v>
      </c>
      <c r="E157" t="str">
        <f>Centuries!E157</f>
        <v>Notout</v>
      </c>
      <c r="F157" t="str">
        <f>Centuries!F157</f>
        <v>-</v>
      </c>
      <c r="G157">
        <f>Centuries!H157</f>
        <v>96</v>
      </c>
      <c r="H157">
        <f>Centuries!I157</f>
        <v>8</v>
      </c>
      <c r="I157">
        <f>Centuries!J157</f>
        <v>1</v>
      </c>
      <c r="J157">
        <f>Centuries!K157</f>
        <v>105.2</v>
      </c>
      <c r="K157">
        <f>Centuries!L157</f>
        <v>2</v>
      </c>
      <c r="L157" t="str">
        <f>Centuries!M157</f>
        <v>England</v>
      </c>
      <c r="M157" t="str">
        <f>Centuries!N157</f>
        <v>Kanpur</v>
      </c>
    </row>
    <row r="158" spans="1:13" x14ac:dyDescent="0.3">
      <c r="A158">
        <f>Centuries!A158</f>
        <v>157</v>
      </c>
      <c r="B158">
        <f>Centuries!B158</f>
        <v>32808</v>
      </c>
      <c r="C158" t="str">
        <f>Sheet7!A158</f>
        <v>DL Haynes (WI)</v>
      </c>
      <c r="D158">
        <f>Centuries!D158</f>
        <v>138</v>
      </c>
      <c r="E158" t="str">
        <f>Centuries!E158</f>
        <v>Notout</v>
      </c>
      <c r="F158" t="str">
        <f>Centuries!F158</f>
        <v>-</v>
      </c>
      <c r="G158">
        <f>Centuries!H158</f>
        <v>164</v>
      </c>
      <c r="H158">
        <f>Centuries!I158</f>
        <v>12</v>
      </c>
      <c r="I158">
        <f>Centuries!J158</f>
        <v>2</v>
      </c>
      <c r="J158">
        <f>Centuries!K158</f>
        <v>84.14</v>
      </c>
      <c r="K158">
        <f>Centuries!L158</f>
        <v>1</v>
      </c>
      <c r="L158" t="str">
        <f>Centuries!M158</f>
        <v>England</v>
      </c>
      <c r="M158" t="str">
        <f>Centuries!N158</f>
        <v>Gwalior</v>
      </c>
    </row>
    <row r="159" spans="1:13" x14ac:dyDescent="0.3">
      <c r="A159">
        <f>Centuries!A159</f>
        <v>158</v>
      </c>
      <c r="B159">
        <f>Centuries!B159</f>
        <v>32813</v>
      </c>
      <c r="C159" t="str">
        <f>Sheet7!A159</f>
        <v>DL Haynes (WI)</v>
      </c>
      <c r="D159">
        <f>Centuries!D159</f>
        <v>107</v>
      </c>
      <c r="E159" t="str">
        <f>Centuries!E159</f>
        <v>Notout</v>
      </c>
      <c r="F159" t="str">
        <f>Centuries!F159</f>
        <v>-</v>
      </c>
      <c r="G159">
        <f>Centuries!H159</f>
        <v>137</v>
      </c>
      <c r="H159">
        <f>Centuries!I159</f>
        <v>12</v>
      </c>
      <c r="I159">
        <f>Centuries!J159</f>
        <v>0</v>
      </c>
      <c r="J159">
        <f>Centuries!K159</f>
        <v>78.099999999999994</v>
      </c>
      <c r="K159">
        <f>Centuries!L159</f>
        <v>1</v>
      </c>
      <c r="L159" t="str">
        <f>Centuries!M159</f>
        <v>Pakistan</v>
      </c>
      <c r="M159" t="str">
        <f>Centuries!N159</f>
        <v>Kolkata</v>
      </c>
    </row>
    <row r="160" spans="1:13" x14ac:dyDescent="0.3">
      <c r="A160">
        <f>Centuries!A160</f>
        <v>159</v>
      </c>
      <c r="B160">
        <f>Centuries!B160</f>
        <v>32914</v>
      </c>
      <c r="C160" t="str">
        <f>Sheet7!A160</f>
        <v>Ijaz Ahmed (Pak)</v>
      </c>
      <c r="D160">
        <f>Centuries!D160</f>
        <v>102</v>
      </c>
      <c r="E160" t="str">
        <f>Centuries!E160</f>
        <v>Notout</v>
      </c>
      <c r="F160">
        <f>Centuries!F160</f>
        <v>150</v>
      </c>
      <c r="G160">
        <f>Centuries!H160</f>
        <v>100</v>
      </c>
      <c r="H160">
        <f>Centuries!I160</f>
        <v>9</v>
      </c>
      <c r="I160">
        <f>Centuries!J160</f>
        <v>1</v>
      </c>
      <c r="J160">
        <f>Centuries!K160</f>
        <v>102</v>
      </c>
      <c r="K160">
        <f>Centuries!L160</f>
        <v>2</v>
      </c>
      <c r="L160" t="str">
        <f>Centuries!M160</f>
        <v>Sri Lanka</v>
      </c>
      <c r="M160" t="str">
        <f>Centuries!N160</f>
        <v>Brisbane</v>
      </c>
    </row>
    <row r="161" spans="1:13" x14ac:dyDescent="0.3">
      <c r="A161">
        <f>Centuries!A161</f>
        <v>160</v>
      </c>
      <c r="B161">
        <f>Centuries!B161</f>
        <v>32919</v>
      </c>
      <c r="C161" t="str">
        <f>Sheet7!A161</f>
        <v>Rameez Raja (Pak)</v>
      </c>
      <c r="D161">
        <f>Centuries!D161</f>
        <v>116</v>
      </c>
      <c r="E161" t="str">
        <f>Centuries!E161</f>
        <v>Notout</v>
      </c>
      <c r="F161">
        <f>Centuries!F161</f>
        <v>198</v>
      </c>
      <c r="G161">
        <f>Centuries!H161</f>
        <v>148</v>
      </c>
      <c r="H161">
        <f>Centuries!I161</f>
        <v>8</v>
      </c>
      <c r="I161">
        <f>Centuries!J161</f>
        <v>0</v>
      </c>
      <c r="J161">
        <f>Centuries!K161</f>
        <v>78.37</v>
      </c>
      <c r="K161">
        <f>Centuries!L161</f>
        <v>2</v>
      </c>
      <c r="L161" t="str">
        <f>Centuries!M161</f>
        <v>Sri Lanka</v>
      </c>
      <c r="M161" t="str">
        <f>Centuries!N161</f>
        <v>Hobart</v>
      </c>
    </row>
    <row r="162" spans="1:13" x14ac:dyDescent="0.3">
      <c r="A162">
        <f>Centuries!A162</f>
        <v>161</v>
      </c>
      <c r="B162">
        <f>Centuries!B162</f>
        <v>32921</v>
      </c>
      <c r="C162" t="str">
        <f>Sheet7!A162</f>
        <v>Saeed Anwar (Pak)</v>
      </c>
      <c r="D162">
        <f>Centuries!D162</f>
        <v>126</v>
      </c>
      <c r="E162" t="str">
        <f>Centuries!E162</f>
        <v>Out</v>
      </c>
      <c r="F162">
        <f>Centuries!F162</f>
        <v>132</v>
      </c>
      <c r="G162">
        <f>Centuries!H162</f>
        <v>99</v>
      </c>
      <c r="H162">
        <f>Centuries!I162</f>
        <v>8</v>
      </c>
      <c r="I162">
        <f>Centuries!J162</f>
        <v>6</v>
      </c>
      <c r="J162">
        <f>Centuries!K162</f>
        <v>127.27</v>
      </c>
      <c r="K162">
        <f>Centuries!L162</f>
        <v>1</v>
      </c>
      <c r="L162" t="str">
        <f>Centuries!M162</f>
        <v>Sri Lanka</v>
      </c>
      <c r="M162" t="str">
        <f>Centuries!N162</f>
        <v>Adelaide</v>
      </c>
    </row>
    <row r="163" spans="1:13" x14ac:dyDescent="0.3">
      <c r="A163">
        <f>Centuries!A163</f>
        <v>162</v>
      </c>
      <c r="B163">
        <f>Centuries!B163</f>
        <v>32921</v>
      </c>
      <c r="C163" t="str">
        <f>Sheet7!A163</f>
        <v>Rameez Raja (Pak)</v>
      </c>
      <c r="D163">
        <f>Centuries!D163</f>
        <v>107</v>
      </c>
      <c r="E163" t="str">
        <f>Centuries!E163</f>
        <v>Notout</v>
      </c>
      <c r="F163">
        <f>Centuries!F163</f>
        <v>202</v>
      </c>
      <c r="G163">
        <f>Centuries!H163</f>
        <v>154</v>
      </c>
      <c r="H163">
        <f>Centuries!I163</f>
        <v>3</v>
      </c>
      <c r="I163">
        <f>Centuries!J163</f>
        <v>0</v>
      </c>
      <c r="J163">
        <f>Centuries!K163</f>
        <v>69.48</v>
      </c>
      <c r="K163">
        <f>Centuries!L163</f>
        <v>1</v>
      </c>
      <c r="L163" t="str">
        <f>Centuries!M163</f>
        <v>Sri Lanka</v>
      </c>
      <c r="M163" t="str">
        <f>Centuries!N163</f>
        <v>Adelaide</v>
      </c>
    </row>
    <row r="164" spans="1:13" x14ac:dyDescent="0.3">
      <c r="A164">
        <f>Centuries!A164</f>
        <v>163</v>
      </c>
      <c r="B164">
        <f>Centuries!B164</f>
        <v>32933</v>
      </c>
      <c r="C164" t="str">
        <f>Sheet7!A164</f>
        <v>MD Crowe (NZ)</v>
      </c>
      <c r="D164">
        <f>Centuries!D164</f>
        <v>104</v>
      </c>
      <c r="E164" t="str">
        <f>Centuries!E164</f>
        <v>Out</v>
      </c>
      <c r="F164">
        <f>Centuries!F164</f>
        <v>189</v>
      </c>
      <c r="G164">
        <f>Centuries!H164</f>
        <v>135</v>
      </c>
      <c r="H164">
        <f>Centuries!I164</f>
        <v>6</v>
      </c>
      <c r="I164">
        <f>Centuries!J164</f>
        <v>1</v>
      </c>
      <c r="J164">
        <f>Centuries!K164</f>
        <v>77.03</v>
      </c>
      <c r="K164">
        <f>Centuries!L164</f>
        <v>1</v>
      </c>
      <c r="L164" t="str">
        <f>Centuries!M164</f>
        <v>India</v>
      </c>
      <c r="M164" t="str">
        <f>Centuries!N164</f>
        <v>Dunedin</v>
      </c>
    </row>
    <row r="165" spans="1:13" x14ac:dyDescent="0.3">
      <c r="A165">
        <f>Centuries!A165</f>
        <v>164</v>
      </c>
      <c r="B165">
        <f>Centuries!B165</f>
        <v>32935</v>
      </c>
      <c r="C165" t="str">
        <f>Sheet7!A165</f>
        <v>RB Richardson (WI)</v>
      </c>
      <c r="D165">
        <f>Centuries!D165</f>
        <v>108</v>
      </c>
      <c r="E165" t="str">
        <f>Centuries!E165</f>
        <v>Notout</v>
      </c>
      <c r="F165">
        <f>Centuries!F165</f>
        <v>209</v>
      </c>
      <c r="G165">
        <f>Centuries!H165</f>
        <v>132</v>
      </c>
      <c r="H165">
        <f>Centuries!I165</f>
        <v>11</v>
      </c>
      <c r="I165">
        <f>Centuries!J165</f>
        <v>3</v>
      </c>
      <c r="J165">
        <f>Centuries!K165</f>
        <v>81.81</v>
      </c>
      <c r="K165">
        <f>Centuries!L165</f>
        <v>2</v>
      </c>
      <c r="L165" t="str">
        <f>Centuries!M165</f>
        <v>England</v>
      </c>
      <c r="M165" t="str">
        <f>Centuries!N165</f>
        <v>Kingston</v>
      </c>
    </row>
    <row r="166" spans="1:13" x14ac:dyDescent="0.3">
      <c r="A166">
        <f>Centuries!A166</f>
        <v>165</v>
      </c>
      <c r="B166">
        <f>Centuries!B166</f>
        <v>32936</v>
      </c>
      <c r="C166" t="str">
        <f>Sheet7!A166</f>
        <v>DM Jones (Aus)</v>
      </c>
      <c r="D166">
        <f>Centuries!D166</f>
        <v>107</v>
      </c>
      <c r="E166" t="str">
        <f>Centuries!E166</f>
        <v>Out</v>
      </c>
      <c r="F166">
        <f>Centuries!F166</f>
        <v>195</v>
      </c>
      <c r="G166">
        <f>Centuries!H166</f>
        <v>143</v>
      </c>
      <c r="H166">
        <f>Centuries!I166</f>
        <v>8</v>
      </c>
      <c r="I166">
        <f>Centuries!J166</f>
        <v>0</v>
      </c>
      <c r="J166">
        <f>Centuries!K166</f>
        <v>74.819999999999993</v>
      </c>
      <c r="K166">
        <f>Centuries!L166</f>
        <v>1</v>
      </c>
      <c r="L166" t="str">
        <f>Centuries!M166</f>
        <v>New Zealand</v>
      </c>
      <c r="M166" t="str">
        <f>Centuries!N166</f>
        <v>Christchurch</v>
      </c>
    </row>
    <row r="167" spans="1:13" x14ac:dyDescent="0.3">
      <c r="A167">
        <f>Centuries!A167</f>
        <v>166</v>
      </c>
      <c r="B167">
        <f>Centuries!B167</f>
        <v>32939</v>
      </c>
      <c r="C167" t="str">
        <f>Sheet7!A167</f>
        <v>CA Best (WI)</v>
      </c>
      <c r="D167">
        <f>Centuries!D167</f>
        <v>100</v>
      </c>
      <c r="E167" t="str">
        <f>Centuries!E167</f>
        <v>Out</v>
      </c>
      <c r="F167">
        <f>Centuries!F167</f>
        <v>190</v>
      </c>
      <c r="G167">
        <f>Centuries!H167</f>
        <v>119</v>
      </c>
      <c r="H167">
        <f>Centuries!I167</f>
        <v>12</v>
      </c>
      <c r="I167">
        <f>Centuries!J167</f>
        <v>1</v>
      </c>
      <c r="J167">
        <f>Centuries!K167</f>
        <v>84.03</v>
      </c>
      <c r="K167">
        <f>Centuries!L167</f>
        <v>2</v>
      </c>
      <c r="L167" t="str">
        <f>Centuries!M167</f>
        <v>England</v>
      </c>
      <c r="M167" t="str">
        <f>Centuries!N167</f>
        <v>Georgetown</v>
      </c>
    </row>
    <row r="168" spans="1:13" x14ac:dyDescent="0.3">
      <c r="A168">
        <f>Centuries!A168</f>
        <v>167</v>
      </c>
      <c r="B168">
        <f>Centuries!B168</f>
        <v>32943</v>
      </c>
      <c r="C168" t="str">
        <f>Sheet7!A168</f>
        <v>DM Jones (Aus)</v>
      </c>
      <c r="D168">
        <f>Centuries!D168</f>
        <v>102</v>
      </c>
      <c r="E168" t="str">
        <f>Centuries!E168</f>
        <v>Notout</v>
      </c>
      <c r="F168">
        <f>Centuries!F168</f>
        <v>135</v>
      </c>
      <c r="G168">
        <f>Centuries!H168</f>
        <v>91</v>
      </c>
      <c r="H168">
        <f>Centuries!I168</f>
        <v>7</v>
      </c>
      <c r="I168">
        <f>Centuries!J168</f>
        <v>5</v>
      </c>
      <c r="J168">
        <f>Centuries!K168</f>
        <v>112.08</v>
      </c>
      <c r="K168">
        <f>Centuries!L168</f>
        <v>2</v>
      </c>
      <c r="L168" t="str">
        <f>Centuries!M168</f>
        <v>New Zealand</v>
      </c>
      <c r="M168" t="str">
        <f>Centuries!N168</f>
        <v>Auckland</v>
      </c>
    </row>
    <row r="169" spans="1:13" x14ac:dyDescent="0.3">
      <c r="A169">
        <f>Centuries!A169</f>
        <v>168</v>
      </c>
      <c r="B169">
        <f>Centuries!B169</f>
        <v>32988</v>
      </c>
      <c r="C169" t="str">
        <f>Sheet7!A169</f>
        <v>M Azharuddin (India)</v>
      </c>
      <c r="D169">
        <f>Centuries!D169</f>
        <v>108</v>
      </c>
      <c r="E169" t="str">
        <f>Centuries!E169</f>
        <v>Out</v>
      </c>
      <c r="F169" t="str">
        <f>Centuries!F169</f>
        <v>-</v>
      </c>
      <c r="G169">
        <f>Centuries!H169</f>
        <v>116</v>
      </c>
      <c r="H169">
        <f>Centuries!I169</f>
        <v>7</v>
      </c>
      <c r="I169">
        <f>Centuries!J169</f>
        <v>0</v>
      </c>
      <c r="J169">
        <f>Centuries!K169</f>
        <v>93.1</v>
      </c>
      <c r="K169">
        <f>Centuries!L169</f>
        <v>1</v>
      </c>
      <c r="L169" t="str">
        <f>Centuries!M169</f>
        <v>Sri Lanka</v>
      </c>
      <c r="M169" t="str">
        <f>Centuries!N169</f>
        <v>Sharjah</v>
      </c>
    </row>
    <row r="170" spans="1:13" x14ac:dyDescent="0.3">
      <c r="A170">
        <f>Centuries!A170</f>
        <v>169</v>
      </c>
      <c r="B170">
        <f>Centuries!B170</f>
        <v>32995</v>
      </c>
      <c r="C170" t="str">
        <f>Sheet7!A170</f>
        <v>DM Jones (Aus)</v>
      </c>
      <c r="D170">
        <f>Centuries!D170</f>
        <v>117</v>
      </c>
      <c r="E170" t="str">
        <f>Centuries!E170</f>
        <v>Notout</v>
      </c>
      <c r="F170">
        <f>Centuries!F170</f>
        <v>190</v>
      </c>
      <c r="G170">
        <f>Centuries!H170</f>
        <v>123</v>
      </c>
      <c r="H170">
        <f>Centuries!I170</f>
        <v>7</v>
      </c>
      <c r="I170">
        <f>Centuries!J170</f>
        <v>1</v>
      </c>
      <c r="J170">
        <f>Centuries!K170</f>
        <v>95.12</v>
      </c>
      <c r="K170">
        <f>Centuries!L170</f>
        <v>1</v>
      </c>
      <c r="L170" t="str">
        <f>Centuries!M170</f>
        <v>Sri Lanka</v>
      </c>
      <c r="M170" t="str">
        <f>Centuries!N170</f>
        <v>Sharjah</v>
      </c>
    </row>
    <row r="171" spans="1:13" x14ac:dyDescent="0.3">
      <c r="A171">
        <f>Centuries!A171</f>
        <v>170</v>
      </c>
      <c r="B171">
        <f>Centuries!B171</f>
        <v>33016</v>
      </c>
      <c r="C171" t="str">
        <f>Sheet7!A171</f>
        <v>RA Smith (Eng)</v>
      </c>
      <c r="D171">
        <f>Centuries!D171</f>
        <v>128</v>
      </c>
      <c r="E171" t="str">
        <f>Centuries!E171</f>
        <v>Out</v>
      </c>
      <c r="F171">
        <f>Centuries!F171</f>
        <v>196</v>
      </c>
      <c r="G171">
        <f>Centuries!H171</f>
        <v>168</v>
      </c>
      <c r="H171">
        <f>Centuries!I171</f>
        <v>16</v>
      </c>
      <c r="I171">
        <f>Centuries!J171</f>
        <v>0</v>
      </c>
      <c r="J171">
        <f>Centuries!K171</f>
        <v>76.19</v>
      </c>
      <c r="K171">
        <f>Centuries!L171</f>
        <v>1</v>
      </c>
      <c r="L171" t="str">
        <f>Centuries!M171</f>
        <v>New Zealand</v>
      </c>
      <c r="M171" t="str">
        <f>Centuries!N171</f>
        <v>Leeds</v>
      </c>
    </row>
    <row r="172" spans="1:13" x14ac:dyDescent="0.3">
      <c r="A172">
        <f>Centuries!A172</f>
        <v>171</v>
      </c>
      <c r="B172">
        <f>Centuries!B172</f>
        <v>33016</v>
      </c>
      <c r="C172" t="str">
        <f>Sheet7!A172</f>
        <v>MJ Greatbatch (NZ)</v>
      </c>
      <c r="D172">
        <f>Centuries!D172</f>
        <v>102</v>
      </c>
      <c r="E172" t="str">
        <f>Centuries!E172</f>
        <v>Notout</v>
      </c>
      <c r="F172">
        <f>Centuries!F172</f>
        <v>130</v>
      </c>
      <c r="G172">
        <f>Centuries!H172</f>
        <v>104</v>
      </c>
      <c r="H172">
        <f>Centuries!I172</f>
        <v>9</v>
      </c>
      <c r="I172">
        <f>Centuries!J172</f>
        <v>3</v>
      </c>
      <c r="J172">
        <f>Centuries!K172</f>
        <v>98.07</v>
      </c>
      <c r="K172">
        <f>Centuries!L172</f>
        <v>2</v>
      </c>
      <c r="L172" t="str">
        <f>Centuries!M172</f>
        <v>England</v>
      </c>
      <c r="M172" t="str">
        <f>Centuries!N172</f>
        <v>Leeds</v>
      </c>
    </row>
    <row r="173" spans="1:13" x14ac:dyDescent="0.3">
      <c r="A173">
        <f>Centuries!A173</f>
        <v>172</v>
      </c>
      <c r="B173">
        <f>Centuries!B173</f>
        <v>33018</v>
      </c>
      <c r="C173" t="str">
        <f>Sheet7!A173</f>
        <v>GA Gooch (Eng)</v>
      </c>
      <c r="D173">
        <f>Centuries!D173</f>
        <v>112</v>
      </c>
      <c r="E173" t="str">
        <f>Centuries!E173</f>
        <v>Notout</v>
      </c>
      <c r="F173">
        <f>Centuries!F173</f>
        <v>205</v>
      </c>
      <c r="G173">
        <f>Centuries!H173</f>
        <v>152</v>
      </c>
      <c r="H173">
        <f>Centuries!I173</f>
        <v>15</v>
      </c>
      <c r="I173">
        <f>Centuries!J173</f>
        <v>0</v>
      </c>
      <c r="J173">
        <f>Centuries!K173</f>
        <v>73.680000000000007</v>
      </c>
      <c r="K173">
        <f>Centuries!L173</f>
        <v>2</v>
      </c>
      <c r="L173" t="str">
        <f>Centuries!M173</f>
        <v>New Zealand</v>
      </c>
      <c r="M173" t="str">
        <f>Centuries!N173</f>
        <v>The Oval</v>
      </c>
    </row>
    <row r="174" spans="1:13" x14ac:dyDescent="0.3">
      <c r="A174">
        <f>Centuries!A174</f>
        <v>173</v>
      </c>
      <c r="B174">
        <f>Centuries!B174</f>
        <v>33018</v>
      </c>
      <c r="C174" t="str">
        <f>Sheet7!A174</f>
        <v>MJ Greatbatch (NZ)</v>
      </c>
      <c r="D174">
        <f>Centuries!D174</f>
        <v>111</v>
      </c>
      <c r="E174" t="str">
        <f>Centuries!E174</f>
        <v>Out</v>
      </c>
      <c r="F174">
        <f>Centuries!F174</f>
        <v>162</v>
      </c>
      <c r="G174">
        <f>Centuries!H174</f>
        <v>130</v>
      </c>
      <c r="H174">
        <f>Centuries!I174</f>
        <v>10</v>
      </c>
      <c r="I174">
        <f>Centuries!J174</f>
        <v>1</v>
      </c>
      <c r="J174">
        <f>Centuries!K174</f>
        <v>85.38</v>
      </c>
      <c r="K174">
        <f>Centuries!L174</f>
        <v>1</v>
      </c>
      <c r="L174" t="str">
        <f>Centuries!M174</f>
        <v>England</v>
      </c>
      <c r="M174" t="str">
        <f>Centuries!N174</f>
        <v>The Oval</v>
      </c>
    </row>
    <row r="175" spans="1:13" x14ac:dyDescent="0.3">
      <c r="A175">
        <f>Centuries!A175</f>
        <v>174</v>
      </c>
      <c r="B175">
        <f>Centuries!B175</f>
        <v>33074</v>
      </c>
      <c r="C175" t="str">
        <f>Sheet7!A175</f>
        <v>RA Smith (Eng)</v>
      </c>
      <c r="D175">
        <f>Centuries!D175</f>
        <v>103</v>
      </c>
      <c r="E175" t="str">
        <f>Centuries!E175</f>
        <v>Out</v>
      </c>
      <c r="F175">
        <f>Centuries!F175</f>
        <v>117</v>
      </c>
      <c r="G175">
        <f>Centuries!H175</f>
        <v>105</v>
      </c>
      <c r="H175">
        <f>Centuries!I175</f>
        <v>11</v>
      </c>
      <c r="I175">
        <f>Centuries!J175</f>
        <v>0</v>
      </c>
      <c r="J175">
        <f>Centuries!K175</f>
        <v>98.09</v>
      </c>
      <c r="K175">
        <f>Centuries!L175</f>
        <v>1</v>
      </c>
      <c r="L175" t="str">
        <f>Centuries!M175</f>
        <v>India</v>
      </c>
      <c r="M175" t="str">
        <f>Centuries!N175</f>
        <v>Nottingham</v>
      </c>
    </row>
    <row r="176" spans="1:13" x14ac:dyDescent="0.3">
      <c r="A176">
        <f>Centuries!A176</f>
        <v>175</v>
      </c>
      <c r="B176">
        <f>Centuries!B176</f>
        <v>33179</v>
      </c>
      <c r="C176" t="str">
        <f>Sheet7!A176</f>
        <v>Saeed Anwar (Pak)</v>
      </c>
      <c r="D176">
        <f>Centuries!D176</f>
        <v>101</v>
      </c>
      <c r="E176" t="str">
        <f>Centuries!E176</f>
        <v>Out</v>
      </c>
      <c r="F176">
        <f>Centuries!F176</f>
        <v>150</v>
      </c>
      <c r="G176">
        <f>Centuries!H176</f>
        <v>115</v>
      </c>
      <c r="H176">
        <f>Centuries!I176</f>
        <v>11</v>
      </c>
      <c r="I176">
        <f>Centuries!J176</f>
        <v>0</v>
      </c>
      <c r="J176">
        <f>Centuries!K176</f>
        <v>87.82</v>
      </c>
      <c r="K176">
        <f>Centuries!L176</f>
        <v>1</v>
      </c>
      <c r="L176" t="str">
        <f>Centuries!M176</f>
        <v>New Zealand</v>
      </c>
      <c r="M176" t="str">
        <f>Centuries!N176</f>
        <v>Lahore</v>
      </c>
    </row>
    <row r="177" spans="1:13" x14ac:dyDescent="0.3">
      <c r="A177">
        <f>Centuries!A177</f>
        <v>176</v>
      </c>
      <c r="B177">
        <f>Centuries!B177</f>
        <v>33183</v>
      </c>
      <c r="C177" t="str">
        <f>Sheet7!A177</f>
        <v>Rameez Raja (Pak)</v>
      </c>
      <c r="D177">
        <f>Centuries!D177</f>
        <v>114</v>
      </c>
      <c r="E177" t="str">
        <f>Centuries!E177</f>
        <v>Out</v>
      </c>
      <c r="F177">
        <f>Centuries!F177</f>
        <v>152</v>
      </c>
      <c r="G177">
        <f>Centuries!H177</f>
        <v>123</v>
      </c>
      <c r="H177">
        <f>Centuries!I177</f>
        <v>14</v>
      </c>
      <c r="I177">
        <f>Centuries!J177</f>
        <v>0</v>
      </c>
      <c r="J177">
        <f>Centuries!K177</f>
        <v>92.68</v>
      </c>
      <c r="K177">
        <f>Centuries!L177</f>
        <v>1</v>
      </c>
      <c r="L177" t="str">
        <f>Centuries!M177</f>
        <v>New Zealand</v>
      </c>
      <c r="M177" t="str">
        <f>Centuries!N177</f>
        <v>Sialkot</v>
      </c>
    </row>
    <row r="178" spans="1:13" x14ac:dyDescent="0.3">
      <c r="A178">
        <f>Centuries!A178</f>
        <v>177</v>
      </c>
      <c r="B178">
        <f>Centuries!B178</f>
        <v>33208</v>
      </c>
      <c r="C178" t="str">
        <f>Sheet7!A178</f>
        <v>PA de Silva (SL)</v>
      </c>
      <c r="D178">
        <f>Centuries!D178</f>
        <v>104</v>
      </c>
      <c r="E178" t="str">
        <f>Centuries!E178</f>
        <v>Out</v>
      </c>
      <c r="F178" t="str">
        <f>Centuries!F178</f>
        <v>-</v>
      </c>
      <c r="G178">
        <f>Centuries!H178</f>
        <v>124</v>
      </c>
      <c r="H178">
        <f>Centuries!I178</f>
        <v>6</v>
      </c>
      <c r="I178">
        <f>Centuries!J178</f>
        <v>1</v>
      </c>
      <c r="J178">
        <f>Centuries!K178</f>
        <v>83.87</v>
      </c>
      <c r="K178">
        <f>Centuries!L178</f>
        <v>2</v>
      </c>
      <c r="L178" t="str">
        <f>Centuries!M178</f>
        <v>India</v>
      </c>
      <c r="M178" t="str">
        <f>Centuries!N178</f>
        <v>Nagpur</v>
      </c>
    </row>
    <row r="179" spans="1:13" x14ac:dyDescent="0.3">
      <c r="A179">
        <f>Centuries!A179</f>
        <v>178</v>
      </c>
      <c r="B179">
        <f>Centuries!B179</f>
        <v>33208</v>
      </c>
      <c r="C179" t="str">
        <f>Sheet7!A179</f>
        <v>RJ Shastri (India)</v>
      </c>
      <c r="D179">
        <f>Centuries!D179</f>
        <v>101</v>
      </c>
      <c r="E179" t="str">
        <f>Centuries!E179</f>
        <v>Notout</v>
      </c>
      <c r="F179" t="str">
        <f>Centuries!F179</f>
        <v>-</v>
      </c>
      <c r="G179">
        <f>Centuries!H179</f>
        <v>147</v>
      </c>
      <c r="H179">
        <f>Centuries!I179</f>
        <v>12</v>
      </c>
      <c r="I179">
        <f>Centuries!J179</f>
        <v>1</v>
      </c>
      <c r="J179">
        <f>Centuries!K179</f>
        <v>68.7</v>
      </c>
      <c r="K179">
        <f>Centuries!L179</f>
        <v>1</v>
      </c>
      <c r="L179" t="str">
        <f>Centuries!M179</f>
        <v>Sri Lanka</v>
      </c>
      <c r="M179" t="str">
        <f>Centuries!N179</f>
        <v>Nagpur</v>
      </c>
    </row>
    <row r="180" spans="1:13" x14ac:dyDescent="0.3">
      <c r="A180">
        <f>Centuries!A180</f>
        <v>179</v>
      </c>
      <c r="B180">
        <f>Centuries!B180</f>
        <v>33223</v>
      </c>
      <c r="C180" t="str">
        <f>Sheet7!A180</f>
        <v>DM Jones (Aus)</v>
      </c>
      <c r="D180">
        <f>Centuries!D180</f>
        <v>145</v>
      </c>
      <c r="E180" t="str">
        <f>Centuries!E180</f>
        <v>Out</v>
      </c>
      <c r="F180">
        <f>Centuries!F180</f>
        <v>157</v>
      </c>
      <c r="G180">
        <f>Centuries!H180</f>
        <v>136</v>
      </c>
      <c r="H180">
        <f>Centuries!I180</f>
        <v>12</v>
      </c>
      <c r="I180">
        <f>Centuries!J180</f>
        <v>4</v>
      </c>
      <c r="J180">
        <f>Centuries!K180</f>
        <v>106.61</v>
      </c>
      <c r="K180">
        <f>Centuries!L180</f>
        <v>1</v>
      </c>
      <c r="L180" t="str">
        <f>Centuries!M180</f>
        <v>England</v>
      </c>
      <c r="M180" t="str">
        <f>Centuries!N180</f>
        <v>Brisbane</v>
      </c>
    </row>
    <row r="181" spans="1:13" x14ac:dyDescent="0.3">
      <c r="A181">
        <f>Centuries!A181</f>
        <v>180</v>
      </c>
      <c r="B181">
        <f>Centuries!B181</f>
        <v>33232</v>
      </c>
      <c r="C181" t="str">
        <f>Sheet7!A181</f>
        <v>NS Sidhu (India)</v>
      </c>
      <c r="D181">
        <f>Centuries!D181</f>
        <v>104</v>
      </c>
      <c r="E181" t="str">
        <f>Centuries!E181</f>
        <v>Notout</v>
      </c>
      <c r="F181" t="str">
        <f>Centuries!F181</f>
        <v>-</v>
      </c>
      <c r="G181">
        <f>Centuries!H181</f>
        <v>109</v>
      </c>
      <c r="H181">
        <f>Centuries!I181</f>
        <v>10</v>
      </c>
      <c r="I181">
        <f>Centuries!J181</f>
        <v>3</v>
      </c>
      <c r="J181">
        <f>Centuries!K181</f>
        <v>95.41</v>
      </c>
      <c r="K181">
        <f>Centuries!L181</f>
        <v>2</v>
      </c>
      <c r="L181" t="str">
        <f>Centuries!M181</f>
        <v>Bangladesh</v>
      </c>
      <c r="M181" t="str">
        <f>Centuries!N181</f>
        <v>Chandigarh</v>
      </c>
    </row>
    <row r="182" spans="1:13" x14ac:dyDescent="0.3">
      <c r="A182">
        <f>Centuries!A182</f>
        <v>181</v>
      </c>
      <c r="B182">
        <f>Centuries!B182</f>
        <v>33310</v>
      </c>
      <c r="C182" t="str">
        <f>Sheet7!A182</f>
        <v>GR Marsh (Aus)</v>
      </c>
      <c r="D182">
        <f>Centuries!D182</f>
        <v>113</v>
      </c>
      <c r="E182" t="str">
        <f>Centuries!E182</f>
        <v>Out</v>
      </c>
      <c r="F182">
        <f>Centuries!F182</f>
        <v>202</v>
      </c>
      <c r="G182">
        <f>Centuries!H182</f>
        <v>136</v>
      </c>
      <c r="H182">
        <f>Centuries!I182</f>
        <v>8</v>
      </c>
      <c r="I182">
        <f>Centuries!J182</f>
        <v>3</v>
      </c>
      <c r="J182">
        <f>Centuries!K182</f>
        <v>83.08</v>
      </c>
      <c r="K182">
        <f>Centuries!L182</f>
        <v>1</v>
      </c>
      <c r="L182" t="str">
        <f>Centuries!M182</f>
        <v>West Indies</v>
      </c>
      <c r="M182" t="str">
        <f>Centuries!N182</f>
        <v>Bridgetown</v>
      </c>
    </row>
    <row r="183" spans="1:13" x14ac:dyDescent="0.3">
      <c r="A183">
        <f>Centuries!A183</f>
        <v>182</v>
      </c>
      <c r="B183">
        <f>Centuries!B183</f>
        <v>33317</v>
      </c>
      <c r="C183" t="str">
        <f>Sheet7!A183</f>
        <v>GR Marsh (Aus)</v>
      </c>
      <c r="D183">
        <f>Centuries!D183</f>
        <v>106</v>
      </c>
      <c r="E183" t="str">
        <f>Centuries!E183</f>
        <v>Notout</v>
      </c>
      <c r="F183">
        <f>Centuries!F183</f>
        <v>216</v>
      </c>
      <c r="G183">
        <f>Centuries!H183</f>
        <v>158</v>
      </c>
      <c r="H183">
        <f>Centuries!I183</f>
        <v>8</v>
      </c>
      <c r="I183">
        <f>Centuries!J183</f>
        <v>0</v>
      </c>
      <c r="J183">
        <f>Centuries!K183</f>
        <v>67.08</v>
      </c>
      <c r="K183">
        <f>Centuries!L183</f>
        <v>2</v>
      </c>
      <c r="L183" t="str">
        <f>Centuries!M183</f>
        <v>West Indies</v>
      </c>
      <c r="M183" t="str">
        <f>Centuries!N183</f>
        <v>Georgetown</v>
      </c>
    </row>
    <row r="184" spans="1:13" x14ac:dyDescent="0.3">
      <c r="A184">
        <f>Centuries!A184</f>
        <v>183</v>
      </c>
      <c r="B184">
        <f>Centuries!B184</f>
        <v>33385</v>
      </c>
      <c r="C184" t="str">
        <f>Sheet7!A184</f>
        <v>NH Fairbrother (Eng)</v>
      </c>
      <c r="D184">
        <f>Centuries!D184</f>
        <v>113</v>
      </c>
      <c r="E184" t="str">
        <f>Centuries!E184</f>
        <v>Out</v>
      </c>
      <c r="F184">
        <f>Centuries!F184</f>
        <v>143</v>
      </c>
      <c r="G184">
        <f>Centuries!H184</f>
        <v>109</v>
      </c>
      <c r="H184">
        <f>Centuries!I184</f>
        <v>10</v>
      </c>
      <c r="I184">
        <f>Centuries!J184</f>
        <v>2</v>
      </c>
      <c r="J184">
        <f>Centuries!K184</f>
        <v>103.66</v>
      </c>
      <c r="K184">
        <f>Centuries!L184</f>
        <v>2</v>
      </c>
      <c r="L184" t="str">
        <f>Centuries!M184</f>
        <v>West Indies</v>
      </c>
      <c r="M184" t="str">
        <f>Centuries!N184</f>
        <v>Lord's</v>
      </c>
    </row>
    <row r="185" spans="1:13" x14ac:dyDescent="0.3">
      <c r="A185">
        <f>Centuries!A185</f>
        <v>184</v>
      </c>
      <c r="B185">
        <f>Centuries!B185</f>
        <v>33528</v>
      </c>
      <c r="C185" t="str">
        <f>Sheet7!A185</f>
        <v>RB Richardson (WI)</v>
      </c>
      <c r="D185">
        <f>Centuries!D185</f>
        <v>106</v>
      </c>
      <c r="E185" t="str">
        <f>Centuries!E185</f>
        <v>Notout</v>
      </c>
      <c r="F185" t="str">
        <f>Centuries!F185</f>
        <v>-</v>
      </c>
      <c r="G185">
        <f>Centuries!H185</f>
        <v>142</v>
      </c>
      <c r="H185">
        <f>Centuries!I185</f>
        <v>10</v>
      </c>
      <c r="I185">
        <f>Centuries!J185</f>
        <v>0</v>
      </c>
      <c r="J185">
        <f>Centuries!K185</f>
        <v>74.64</v>
      </c>
      <c r="K185">
        <f>Centuries!L185</f>
        <v>2</v>
      </c>
      <c r="L185" t="str">
        <f>Centuries!M185</f>
        <v>Pakistan</v>
      </c>
      <c r="M185" t="str">
        <f>Centuries!N185</f>
        <v>Sharjah</v>
      </c>
    </row>
    <row r="186" spans="1:13" x14ac:dyDescent="0.3">
      <c r="A186">
        <f>Centuries!A186</f>
        <v>185</v>
      </c>
      <c r="B186">
        <f>Centuries!B186</f>
        <v>33532</v>
      </c>
      <c r="C186" t="str">
        <f>Sheet7!A186</f>
        <v>RB Richardson (WI)</v>
      </c>
      <c r="D186">
        <f>Centuries!D186</f>
        <v>122</v>
      </c>
      <c r="E186" t="str">
        <f>Centuries!E186</f>
        <v>Out</v>
      </c>
      <c r="F186" t="str">
        <f>Centuries!F186</f>
        <v>-</v>
      </c>
      <c r="G186">
        <f>Centuries!H186</f>
        <v>121</v>
      </c>
      <c r="H186">
        <f>Centuries!I186</f>
        <v>7</v>
      </c>
      <c r="I186">
        <f>Centuries!J186</f>
        <v>3</v>
      </c>
      <c r="J186">
        <f>Centuries!K186</f>
        <v>100.82</v>
      </c>
      <c r="K186">
        <f>Centuries!L186</f>
        <v>2</v>
      </c>
      <c r="L186" t="str">
        <f>Centuries!M186</f>
        <v>Pakistan</v>
      </c>
      <c r="M186" t="str">
        <f>Centuries!N186</f>
        <v>Sharjah</v>
      </c>
    </row>
    <row r="187" spans="1:13" x14ac:dyDescent="0.3">
      <c r="A187">
        <f>Centuries!A187</f>
        <v>186</v>
      </c>
      <c r="B187">
        <f>Centuries!B187</f>
        <v>33556</v>
      </c>
      <c r="C187" t="str">
        <f>Sheet7!A187</f>
        <v>RJ Shastri (India)</v>
      </c>
      <c r="D187">
        <f>Centuries!D187</f>
        <v>109</v>
      </c>
      <c r="E187" t="str">
        <f>Centuries!E187</f>
        <v>Out</v>
      </c>
      <c r="F187" t="str">
        <f>Centuries!F187</f>
        <v>-</v>
      </c>
      <c r="G187">
        <f>Centuries!H187</f>
        <v>149</v>
      </c>
      <c r="H187">
        <f>Centuries!I187</f>
        <v>11</v>
      </c>
      <c r="I187">
        <f>Centuries!J187</f>
        <v>0</v>
      </c>
      <c r="J187">
        <f>Centuries!K187</f>
        <v>73.150000000000006</v>
      </c>
      <c r="K187">
        <f>Centuries!L187</f>
        <v>1</v>
      </c>
      <c r="L187" t="str">
        <f>Centuries!M187</f>
        <v>South Africa</v>
      </c>
      <c r="M187" t="str">
        <f>Centuries!N187</f>
        <v>New Delhi</v>
      </c>
    </row>
    <row r="188" spans="1:13" x14ac:dyDescent="0.3">
      <c r="A188">
        <f>Centuries!A188</f>
        <v>187</v>
      </c>
      <c r="B188">
        <f>Centuries!B188</f>
        <v>33556</v>
      </c>
      <c r="C188" t="str">
        <f>Sheet7!A188</f>
        <v>SV Manjrekar (India)</v>
      </c>
      <c r="D188">
        <f>Centuries!D188</f>
        <v>105</v>
      </c>
      <c r="E188" t="str">
        <f>Centuries!E188</f>
        <v>Out</v>
      </c>
      <c r="F188" t="str">
        <f>Centuries!F188</f>
        <v>-</v>
      </c>
      <c r="G188">
        <f>Centuries!H188</f>
        <v>82</v>
      </c>
      <c r="H188">
        <f>Centuries!I188</f>
        <v>8</v>
      </c>
      <c r="I188">
        <f>Centuries!J188</f>
        <v>2</v>
      </c>
      <c r="J188">
        <f>Centuries!K188</f>
        <v>128.04</v>
      </c>
      <c r="K188">
        <f>Centuries!L188</f>
        <v>1</v>
      </c>
      <c r="L188" t="str">
        <f>Centuries!M188</f>
        <v>South Africa</v>
      </c>
      <c r="M188" t="str">
        <f>Centuries!N188</f>
        <v>New Delhi</v>
      </c>
    </row>
    <row r="189" spans="1:13" x14ac:dyDescent="0.3">
      <c r="A189">
        <f>Centuries!A189</f>
        <v>188</v>
      </c>
      <c r="B189">
        <f>Centuries!B189</f>
        <v>33582</v>
      </c>
      <c r="C189" t="str">
        <f>Sheet7!A189</f>
        <v>DC Boon (Aus)</v>
      </c>
      <c r="D189">
        <f>Centuries!D189</f>
        <v>102</v>
      </c>
      <c r="E189" t="str">
        <f>Centuries!E189</f>
        <v>Notout</v>
      </c>
      <c r="F189">
        <f>Centuries!F189</f>
        <v>188</v>
      </c>
      <c r="G189">
        <f>Centuries!H189</f>
        <v>168</v>
      </c>
      <c r="H189">
        <f>Centuries!I189</f>
        <v>8</v>
      </c>
      <c r="I189">
        <f>Centuries!J189</f>
        <v>0</v>
      </c>
      <c r="J189">
        <f>Centuries!K189</f>
        <v>60.71</v>
      </c>
      <c r="K189">
        <f>Centuries!L189</f>
        <v>2</v>
      </c>
      <c r="L189" t="str">
        <f>Centuries!M189</f>
        <v>India</v>
      </c>
      <c r="M189" t="str">
        <f>Centuries!N189</f>
        <v>Hobart</v>
      </c>
    </row>
    <row r="190" spans="1:13" x14ac:dyDescent="0.3">
      <c r="A190">
        <f>Centuries!A190</f>
        <v>189</v>
      </c>
      <c r="B190">
        <f>Centuries!B190</f>
        <v>33618</v>
      </c>
      <c r="C190" t="str">
        <f>Sheet7!A190</f>
        <v>Javed Miandad (Pak)</v>
      </c>
      <c r="D190">
        <f>Centuries!D190</f>
        <v>115</v>
      </c>
      <c r="E190" t="str">
        <f>Centuries!E190</f>
        <v>Notout</v>
      </c>
      <c r="F190" t="str">
        <f>Centuries!F190</f>
        <v>-</v>
      </c>
      <c r="G190">
        <f>Centuries!H190</f>
        <v>103</v>
      </c>
      <c r="H190">
        <f>Centuries!I190</f>
        <v>12</v>
      </c>
      <c r="I190">
        <f>Centuries!J190</f>
        <v>2</v>
      </c>
      <c r="J190">
        <f>Centuries!K190</f>
        <v>111.65</v>
      </c>
      <c r="K190">
        <f>Centuries!L190</f>
        <v>1</v>
      </c>
      <c r="L190" t="str">
        <f>Centuries!M190</f>
        <v>Sri Lanka</v>
      </c>
      <c r="M190" t="str">
        <f>Centuries!N190</f>
        <v>Hyderabad (Sind)</v>
      </c>
    </row>
    <row r="191" spans="1:13" x14ac:dyDescent="0.3">
      <c r="A191">
        <f>Centuries!A191</f>
        <v>190</v>
      </c>
      <c r="B191">
        <f>Centuries!B191</f>
        <v>33620</v>
      </c>
      <c r="C191" t="str">
        <f>Sheet7!A191</f>
        <v>Inzamam ul-Haq (Pak)</v>
      </c>
      <c r="D191">
        <f>Centuries!D191</f>
        <v>101</v>
      </c>
      <c r="E191" t="str">
        <f>Centuries!E191</f>
        <v>Out</v>
      </c>
      <c r="F191" t="str">
        <f>Centuries!F191</f>
        <v>-</v>
      </c>
      <c r="G191">
        <f>Centuries!H191</f>
        <v>121</v>
      </c>
      <c r="H191">
        <f>Centuries!I191</f>
        <v>9</v>
      </c>
      <c r="I191">
        <f>Centuries!J191</f>
        <v>3</v>
      </c>
      <c r="J191">
        <f>Centuries!K191</f>
        <v>83.47</v>
      </c>
      <c r="K191">
        <f>Centuries!L191</f>
        <v>1</v>
      </c>
      <c r="L191" t="str">
        <f>Centuries!M191</f>
        <v>Sri Lanka</v>
      </c>
      <c r="M191" t="str">
        <f>Centuries!N191</f>
        <v>Multan</v>
      </c>
    </row>
    <row r="192" spans="1:13" x14ac:dyDescent="0.3">
      <c r="A192">
        <f>Centuries!A192</f>
        <v>191</v>
      </c>
      <c r="B192">
        <f>Centuries!B192</f>
        <v>33622</v>
      </c>
      <c r="C192" t="str">
        <f>Sheet7!A192</f>
        <v>Inzamam ul-Haq (Pak)</v>
      </c>
      <c r="D192">
        <f>Centuries!D192</f>
        <v>117</v>
      </c>
      <c r="E192" t="str">
        <f>Centuries!E192</f>
        <v>Out</v>
      </c>
      <c r="F192" t="str">
        <f>Centuries!F192</f>
        <v>-</v>
      </c>
      <c r="G192">
        <f>Centuries!H192</f>
        <v>103</v>
      </c>
      <c r="H192">
        <f>Centuries!I192</f>
        <v>13</v>
      </c>
      <c r="I192">
        <f>Centuries!J192</f>
        <v>0</v>
      </c>
      <c r="J192">
        <f>Centuries!K192</f>
        <v>113.59</v>
      </c>
      <c r="K192">
        <f>Centuries!L192</f>
        <v>1</v>
      </c>
      <c r="L192" t="str">
        <f>Centuries!M192</f>
        <v>Sri Lanka</v>
      </c>
      <c r="M192" t="str">
        <f>Centuries!N192</f>
        <v>Rawalpindi</v>
      </c>
    </row>
    <row r="193" spans="1:13" x14ac:dyDescent="0.3">
      <c r="A193">
        <f>Centuries!A193</f>
        <v>192</v>
      </c>
      <c r="B193">
        <f>Centuries!B193</f>
        <v>33622</v>
      </c>
      <c r="C193" t="str">
        <f>Sheet7!A193</f>
        <v>Saleem Malik (Pak)</v>
      </c>
      <c r="D193">
        <f>Centuries!D193</f>
        <v>102</v>
      </c>
      <c r="E193" t="str">
        <f>Centuries!E193</f>
        <v>Out</v>
      </c>
      <c r="F193" t="str">
        <f>Centuries!F193</f>
        <v>-</v>
      </c>
      <c r="G193">
        <f>Centuries!H193</f>
        <v>108</v>
      </c>
      <c r="H193">
        <f>Centuries!I193</f>
        <v>5</v>
      </c>
      <c r="I193">
        <f>Centuries!J193</f>
        <v>0</v>
      </c>
      <c r="J193">
        <f>Centuries!K193</f>
        <v>94.44</v>
      </c>
      <c r="K193">
        <f>Centuries!L193</f>
        <v>1</v>
      </c>
      <c r="L193" t="str">
        <f>Centuries!M193</f>
        <v>Sri Lanka</v>
      </c>
      <c r="M193" t="str">
        <f>Centuries!N193</f>
        <v>Rawalpindi</v>
      </c>
    </row>
    <row r="194" spans="1:13" x14ac:dyDescent="0.3">
      <c r="A194">
        <f>Centuries!A194</f>
        <v>193</v>
      </c>
      <c r="B194">
        <f>Centuries!B194</f>
        <v>33656</v>
      </c>
      <c r="C194" t="str">
        <f>Sheet7!A194</f>
        <v>DC Boon (Aus)</v>
      </c>
      <c r="D194">
        <f>Centuries!D194</f>
        <v>100</v>
      </c>
      <c r="E194" t="str">
        <f>Centuries!E194</f>
        <v>Out</v>
      </c>
      <c r="F194">
        <f>Centuries!F194</f>
        <v>176</v>
      </c>
      <c r="G194">
        <f>Centuries!H194</f>
        <v>133</v>
      </c>
      <c r="H194">
        <f>Centuries!I194</f>
        <v>11</v>
      </c>
      <c r="I194">
        <f>Centuries!J194</f>
        <v>0</v>
      </c>
      <c r="J194">
        <f>Centuries!K194</f>
        <v>75.180000000000007</v>
      </c>
      <c r="K194">
        <f>Centuries!L194</f>
        <v>2</v>
      </c>
      <c r="L194" t="str">
        <f>Centuries!M194</f>
        <v>New Zealand</v>
      </c>
      <c r="M194" t="str">
        <f>Centuries!N194</f>
        <v>Auckland</v>
      </c>
    </row>
    <row r="195" spans="1:13" x14ac:dyDescent="0.3">
      <c r="A195">
        <f>Centuries!A195</f>
        <v>194</v>
      </c>
      <c r="B195">
        <f>Centuries!B195</f>
        <v>33656</v>
      </c>
      <c r="C195" t="str">
        <f>Sheet7!A195</f>
        <v>MD Crowe (NZ)</v>
      </c>
      <c r="D195">
        <f>Centuries!D195</f>
        <v>100</v>
      </c>
      <c r="E195" t="str">
        <f>Centuries!E195</f>
        <v>Notout</v>
      </c>
      <c r="F195">
        <f>Centuries!F195</f>
        <v>180</v>
      </c>
      <c r="G195">
        <f>Centuries!H195</f>
        <v>134</v>
      </c>
      <c r="H195">
        <f>Centuries!I195</f>
        <v>11</v>
      </c>
      <c r="I195">
        <f>Centuries!J195</f>
        <v>0</v>
      </c>
      <c r="J195">
        <f>Centuries!K195</f>
        <v>74.62</v>
      </c>
      <c r="K195">
        <f>Centuries!L195</f>
        <v>1</v>
      </c>
      <c r="L195" t="str">
        <f>Centuries!M195</f>
        <v>Australia</v>
      </c>
      <c r="M195" t="str">
        <f>Centuries!N195</f>
        <v>Auckland</v>
      </c>
    </row>
    <row r="196" spans="1:13" x14ac:dyDescent="0.3">
      <c r="A196">
        <f>Centuries!A196</f>
        <v>195</v>
      </c>
      <c r="B196">
        <f>Centuries!B196</f>
        <v>33657</v>
      </c>
      <c r="C196" t="str">
        <f>Sheet7!A196</f>
        <v>A Flower (Zim)</v>
      </c>
      <c r="D196">
        <f>Centuries!D196</f>
        <v>115</v>
      </c>
      <c r="E196" t="str">
        <f>Centuries!E196</f>
        <v>Notout</v>
      </c>
      <c r="F196">
        <f>Centuries!F196</f>
        <v>215</v>
      </c>
      <c r="G196">
        <f>Centuries!H196</f>
        <v>152</v>
      </c>
      <c r="H196">
        <f>Centuries!I196</f>
        <v>8</v>
      </c>
      <c r="I196">
        <f>Centuries!J196</f>
        <v>1</v>
      </c>
      <c r="J196">
        <f>Centuries!K196</f>
        <v>75.650000000000006</v>
      </c>
      <c r="K196">
        <f>Centuries!L196</f>
        <v>1</v>
      </c>
      <c r="L196" t="str">
        <f>Centuries!M196</f>
        <v>Sri Lanka</v>
      </c>
      <c r="M196" t="str">
        <f>Centuries!N196</f>
        <v>New Plymouth</v>
      </c>
    </row>
    <row r="197" spans="1:13" x14ac:dyDescent="0.3">
      <c r="A197">
        <f>Centuries!A197</f>
        <v>196</v>
      </c>
      <c r="B197">
        <f>Centuries!B197</f>
        <v>33657</v>
      </c>
      <c r="C197" t="str">
        <f>Sheet7!A197</f>
        <v>Rameez Raja (Pak)</v>
      </c>
      <c r="D197">
        <f>Centuries!D197</f>
        <v>102</v>
      </c>
      <c r="E197" t="str">
        <f>Centuries!E197</f>
        <v>Notout</v>
      </c>
      <c r="F197">
        <f>Centuries!F197</f>
        <v>181</v>
      </c>
      <c r="G197">
        <f>Centuries!H197</f>
        <v>158</v>
      </c>
      <c r="H197">
        <f>Centuries!I197</f>
        <v>4</v>
      </c>
      <c r="I197">
        <f>Centuries!J197</f>
        <v>0</v>
      </c>
      <c r="J197">
        <f>Centuries!K197</f>
        <v>64.55</v>
      </c>
      <c r="K197">
        <f>Centuries!L197</f>
        <v>1</v>
      </c>
      <c r="L197" t="str">
        <f>Centuries!M197</f>
        <v>West Indies</v>
      </c>
      <c r="M197" t="str">
        <f>Centuries!N197</f>
        <v>Melbourne</v>
      </c>
    </row>
    <row r="198" spans="1:13" x14ac:dyDescent="0.3">
      <c r="A198">
        <f>Centuries!A198</f>
        <v>197</v>
      </c>
      <c r="B198">
        <f>Centuries!B198</f>
        <v>33661</v>
      </c>
      <c r="C198" t="str">
        <f>Sheet7!A198</f>
        <v>Aamer Sohail (Pak)</v>
      </c>
      <c r="D198">
        <f>Centuries!D198</f>
        <v>114</v>
      </c>
      <c r="E198" t="str">
        <f>Centuries!E198</f>
        <v>Out</v>
      </c>
      <c r="F198">
        <f>Centuries!F198</f>
        <v>178</v>
      </c>
      <c r="G198">
        <f>Centuries!H198</f>
        <v>136</v>
      </c>
      <c r="H198">
        <f>Centuries!I198</f>
        <v>12</v>
      </c>
      <c r="I198">
        <f>Centuries!J198</f>
        <v>0</v>
      </c>
      <c r="J198">
        <f>Centuries!K198</f>
        <v>83.82</v>
      </c>
      <c r="K198">
        <f>Centuries!L198</f>
        <v>1</v>
      </c>
      <c r="L198" t="str">
        <f>Centuries!M198</f>
        <v>Zimbabwe</v>
      </c>
      <c r="M198" t="str">
        <f>Centuries!N198</f>
        <v>Hobart</v>
      </c>
    </row>
    <row r="199" spans="1:13" x14ac:dyDescent="0.3">
      <c r="A199">
        <f>Centuries!A199</f>
        <v>198</v>
      </c>
      <c r="B199">
        <f>Centuries!B199</f>
        <v>33676</v>
      </c>
      <c r="C199" t="str">
        <f>Sheet7!A199</f>
        <v>PV Simmons (WI)</v>
      </c>
      <c r="D199">
        <f>Centuries!D199</f>
        <v>110</v>
      </c>
      <c r="E199" t="str">
        <f>Centuries!E199</f>
        <v>Out</v>
      </c>
      <c r="F199">
        <f>Centuries!F199</f>
        <v>153</v>
      </c>
      <c r="G199">
        <f>Centuries!H199</f>
        <v>125</v>
      </c>
      <c r="H199">
        <f>Centuries!I199</f>
        <v>8</v>
      </c>
      <c r="I199">
        <f>Centuries!J199</f>
        <v>2</v>
      </c>
      <c r="J199">
        <f>Centuries!K199</f>
        <v>88</v>
      </c>
      <c r="K199">
        <f>Centuries!L199</f>
        <v>1</v>
      </c>
      <c r="L199" t="str">
        <f>Centuries!M199</f>
        <v>Sri Lanka</v>
      </c>
      <c r="M199" t="str">
        <f>Centuries!N199</f>
        <v>Berri</v>
      </c>
    </row>
    <row r="200" spans="1:13" x14ac:dyDescent="0.3">
      <c r="A200">
        <f>Centuries!A200</f>
        <v>199</v>
      </c>
      <c r="B200">
        <f>Centuries!B200</f>
        <v>33681</v>
      </c>
      <c r="C200" t="str">
        <f>Sheet7!A200</f>
        <v>Rameez Raja (Pak)</v>
      </c>
      <c r="D200">
        <f>Centuries!D200</f>
        <v>119</v>
      </c>
      <c r="E200" t="str">
        <f>Centuries!E200</f>
        <v>Notout</v>
      </c>
      <c r="F200">
        <f>Centuries!F200</f>
        <v>173</v>
      </c>
      <c r="G200">
        <f>Centuries!H200</f>
        <v>155</v>
      </c>
      <c r="H200">
        <f>Centuries!I200</f>
        <v>16</v>
      </c>
      <c r="I200">
        <f>Centuries!J200</f>
        <v>0</v>
      </c>
      <c r="J200">
        <f>Centuries!K200</f>
        <v>76.77</v>
      </c>
      <c r="K200">
        <f>Centuries!L200</f>
        <v>2</v>
      </c>
      <c r="L200" t="str">
        <f>Centuries!M200</f>
        <v>New Zealand</v>
      </c>
      <c r="M200" t="str">
        <f>Centuries!N200</f>
        <v>Christchurch</v>
      </c>
    </row>
    <row r="201" spans="1:13" x14ac:dyDescent="0.3">
      <c r="A201">
        <f>Centuries!A201</f>
        <v>200</v>
      </c>
      <c r="B201">
        <f>Centuries!B201</f>
        <v>33681</v>
      </c>
      <c r="C201" t="str">
        <f>Sheet7!A201</f>
        <v>DC Boon (Aus)</v>
      </c>
      <c r="D201">
        <f>Centuries!D201</f>
        <v>100</v>
      </c>
      <c r="E201" t="str">
        <f>Centuries!E201</f>
        <v>Out</v>
      </c>
      <c r="F201">
        <f>Centuries!F201</f>
        <v>173</v>
      </c>
      <c r="G201">
        <f>Centuries!H201</f>
        <v>147</v>
      </c>
      <c r="H201">
        <f>Centuries!I201</f>
        <v>8</v>
      </c>
      <c r="I201">
        <f>Centuries!J201</f>
        <v>0</v>
      </c>
      <c r="J201">
        <f>Centuries!K201</f>
        <v>68.02</v>
      </c>
      <c r="K201">
        <f>Centuries!L201</f>
        <v>1</v>
      </c>
      <c r="L201" t="str">
        <f>Centuries!M201</f>
        <v>West Indies</v>
      </c>
      <c r="M201" t="str">
        <f>Centuries!N201</f>
        <v>Melbourne</v>
      </c>
    </row>
    <row r="202" spans="1:13" x14ac:dyDescent="0.3">
      <c r="A202">
        <f>Centuries!A202</f>
        <v>201</v>
      </c>
      <c r="B202">
        <f>Centuries!B202</f>
        <v>33701</v>
      </c>
      <c r="C202" t="str">
        <f>Sheet7!A202</f>
        <v>PV Simmons (WI)</v>
      </c>
      <c r="D202">
        <f>Centuries!D202</f>
        <v>122</v>
      </c>
      <c r="E202" t="str">
        <f>Centuries!E202</f>
        <v>Out</v>
      </c>
      <c r="F202" t="str">
        <f>Centuries!F202</f>
        <v>-</v>
      </c>
      <c r="G202">
        <f>Centuries!H202</f>
        <v>113</v>
      </c>
      <c r="H202">
        <f>Centuries!I202</f>
        <v>12</v>
      </c>
      <c r="I202">
        <f>Centuries!J202</f>
        <v>5</v>
      </c>
      <c r="J202">
        <f>Centuries!K202</f>
        <v>107.96</v>
      </c>
      <c r="K202">
        <f>Centuries!L202</f>
        <v>1</v>
      </c>
      <c r="L202" t="str">
        <f>Centuries!M202</f>
        <v>South Africa</v>
      </c>
      <c r="M202" t="str">
        <f>Centuries!N202</f>
        <v>Kingston</v>
      </c>
    </row>
    <row r="203" spans="1:13" x14ac:dyDescent="0.3">
      <c r="A203">
        <f>Centuries!A203</f>
        <v>202</v>
      </c>
      <c r="B203">
        <f>Centuries!B203</f>
        <v>33706</v>
      </c>
      <c r="C203" t="str">
        <f>Sheet7!A203</f>
        <v>PV Simmons (WI)</v>
      </c>
      <c r="D203">
        <f>Centuries!D203</f>
        <v>104</v>
      </c>
      <c r="E203" t="str">
        <f>Centuries!E203</f>
        <v>Out</v>
      </c>
      <c r="F203" t="str">
        <f>Centuries!F203</f>
        <v>-</v>
      </c>
      <c r="G203">
        <f>Centuries!H203</f>
        <v>139</v>
      </c>
      <c r="H203">
        <f>Centuries!I203</f>
        <v>10</v>
      </c>
      <c r="I203">
        <f>Centuries!J203</f>
        <v>2</v>
      </c>
      <c r="J203">
        <f>Centuries!K203</f>
        <v>74.819999999999993</v>
      </c>
      <c r="K203">
        <f>Centuries!L203</f>
        <v>2</v>
      </c>
      <c r="L203" t="str">
        <f>Centuries!M203</f>
        <v>South Africa</v>
      </c>
      <c r="M203" t="str">
        <f>Centuries!N203</f>
        <v>Port of Spain</v>
      </c>
    </row>
    <row r="204" spans="1:13" x14ac:dyDescent="0.3">
      <c r="A204">
        <f>Centuries!A204</f>
        <v>203</v>
      </c>
      <c r="B204">
        <f>Centuries!B204</f>
        <v>33746</v>
      </c>
      <c r="C204" t="str">
        <f>Sheet7!A204</f>
        <v>AJ Stewart (Eng)</v>
      </c>
      <c r="D204">
        <f>Centuries!D204</f>
        <v>103</v>
      </c>
      <c r="E204" t="str">
        <f>Centuries!E204</f>
        <v>Out</v>
      </c>
      <c r="F204">
        <f>Centuries!F204</f>
        <v>171</v>
      </c>
      <c r="G204">
        <f>Centuries!H204</f>
        <v>145</v>
      </c>
      <c r="H204">
        <f>Centuries!I204</f>
        <v>10</v>
      </c>
      <c r="I204">
        <f>Centuries!J204</f>
        <v>0</v>
      </c>
      <c r="J204">
        <f>Centuries!K204</f>
        <v>71.03</v>
      </c>
      <c r="K204">
        <f>Centuries!L204</f>
        <v>1</v>
      </c>
      <c r="L204" t="str">
        <f>Centuries!M204</f>
        <v>Pakistan</v>
      </c>
      <c r="M204" t="str">
        <f>Centuries!N204</f>
        <v>The Oval</v>
      </c>
    </row>
    <row r="205" spans="1:13" x14ac:dyDescent="0.3">
      <c r="A205">
        <f>Centuries!A205</f>
        <v>204</v>
      </c>
      <c r="B205">
        <f>Centuries!B205</f>
        <v>33831</v>
      </c>
      <c r="C205" t="str">
        <f>Sheet7!A205</f>
        <v>PA de Silva (SL)</v>
      </c>
      <c r="D205">
        <f>Centuries!D205</f>
        <v>105</v>
      </c>
      <c r="E205" t="str">
        <f>Centuries!E205</f>
        <v>Out</v>
      </c>
      <c r="F205">
        <f>Centuries!F205</f>
        <v>151</v>
      </c>
      <c r="G205">
        <f>Centuries!H205</f>
        <v>105</v>
      </c>
      <c r="H205">
        <f>Centuries!I205</f>
        <v>12</v>
      </c>
      <c r="I205">
        <f>Centuries!J205</f>
        <v>2</v>
      </c>
      <c r="J205">
        <f>Centuries!K205</f>
        <v>100</v>
      </c>
      <c r="K205">
        <f>Centuries!L205</f>
        <v>2</v>
      </c>
      <c r="L205" t="str">
        <f>Centuries!M205</f>
        <v>Australia</v>
      </c>
      <c r="M205" t="str">
        <f>Centuries!N205</f>
        <v>Colombo (PSS)</v>
      </c>
    </row>
    <row r="206" spans="1:13" x14ac:dyDescent="0.3">
      <c r="A206">
        <f>Centuries!A206</f>
        <v>205</v>
      </c>
      <c r="B206">
        <f>Centuries!B206</f>
        <v>33949</v>
      </c>
      <c r="C206" t="str">
        <f>Sheet7!A206</f>
        <v>WV Raman (India)</v>
      </c>
      <c r="D206">
        <f>Centuries!D206</f>
        <v>114</v>
      </c>
      <c r="E206" t="str">
        <f>Centuries!E206</f>
        <v>Out</v>
      </c>
      <c r="F206" t="str">
        <f>Centuries!F206</f>
        <v>-</v>
      </c>
      <c r="G206">
        <f>Centuries!H206</f>
        <v>148</v>
      </c>
      <c r="H206">
        <f>Centuries!I206</f>
        <v>6</v>
      </c>
      <c r="I206">
        <f>Centuries!J206</f>
        <v>1</v>
      </c>
      <c r="J206">
        <f>Centuries!K206</f>
        <v>77.02</v>
      </c>
      <c r="K206">
        <f>Centuries!L206</f>
        <v>2</v>
      </c>
      <c r="L206" t="str">
        <f>Centuries!M206</f>
        <v>South Africa</v>
      </c>
      <c r="M206" t="str">
        <f>Centuries!N206</f>
        <v>Centurion</v>
      </c>
    </row>
    <row r="207" spans="1:13" x14ac:dyDescent="0.3">
      <c r="A207">
        <f>Centuries!A207</f>
        <v>206</v>
      </c>
      <c r="B207">
        <f>Centuries!B207</f>
        <v>33951</v>
      </c>
      <c r="C207" t="str">
        <f>Sheet7!A207</f>
        <v>RS Mahanama (SL)</v>
      </c>
      <c r="D207">
        <f>Centuries!D207</f>
        <v>107</v>
      </c>
      <c r="E207" t="str">
        <f>Centuries!E207</f>
        <v>Out</v>
      </c>
      <c r="F207">
        <f>Centuries!F207</f>
        <v>182</v>
      </c>
      <c r="G207">
        <f>Centuries!H207</f>
        <v>132</v>
      </c>
      <c r="H207">
        <f>Centuries!I207</f>
        <v>7</v>
      </c>
      <c r="I207">
        <f>Centuries!J207</f>
        <v>0</v>
      </c>
      <c r="J207">
        <f>Centuries!K207</f>
        <v>81.06</v>
      </c>
      <c r="K207">
        <f>Centuries!L207</f>
        <v>1</v>
      </c>
      <c r="L207" t="str">
        <f>Centuries!M207</f>
        <v>New Zealand</v>
      </c>
      <c r="M207" t="str">
        <f>Centuries!N207</f>
        <v>Colombo (RPS)</v>
      </c>
    </row>
    <row r="208" spans="1:13" x14ac:dyDescent="0.3">
      <c r="A208">
        <f>Centuries!A208</f>
        <v>207</v>
      </c>
      <c r="B208">
        <f>Centuries!B208</f>
        <v>33953</v>
      </c>
      <c r="C208" t="str">
        <f>Sheet7!A208</f>
        <v>AC Hudson (SA)</v>
      </c>
      <c r="D208">
        <f>Centuries!D208</f>
        <v>108</v>
      </c>
      <c r="E208" t="str">
        <f>Centuries!E208</f>
        <v>Out</v>
      </c>
      <c r="F208" t="str">
        <f>Centuries!F208</f>
        <v>-</v>
      </c>
      <c r="G208">
        <f>Centuries!H208</f>
        <v>147</v>
      </c>
      <c r="H208">
        <f>Centuries!I208</f>
        <v>8</v>
      </c>
      <c r="I208">
        <f>Centuries!J208</f>
        <v>1</v>
      </c>
      <c r="J208">
        <f>Centuries!K208</f>
        <v>73.459999999999994</v>
      </c>
      <c r="K208">
        <f>Centuries!L208</f>
        <v>2</v>
      </c>
      <c r="L208" t="str">
        <f>Centuries!M208</f>
        <v>India</v>
      </c>
      <c r="M208" t="str">
        <f>Centuries!N208</f>
        <v>Bloemfontein</v>
      </c>
    </row>
    <row r="209" spans="1:13" x14ac:dyDescent="0.3">
      <c r="A209">
        <f>Centuries!A209</f>
        <v>208</v>
      </c>
      <c r="B209">
        <f>Centuries!B209</f>
        <v>33987</v>
      </c>
      <c r="C209" t="str">
        <f>Sheet7!A209</f>
        <v>VG Kambli (India)</v>
      </c>
      <c r="D209">
        <f>Centuries!D209</f>
        <v>100</v>
      </c>
      <c r="E209" t="str">
        <f>Centuries!E209</f>
        <v>Notout</v>
      </c>
      <c r="F209">
        <f>Centuries!F209</f>
        <v>202</v>
      </c>
      <c r="G209">
        <f>Centuries!H209</f>
        <v>149</v>
      </c>
      <c r="H209">
        <f>Centuries!I209</f>
        <v>9</v>
      </c>
      <c r="I209">
        <f>Centuries!J209</f>
        <v>1</v>
      </c>
      <c r="J209">
        <f>Centuries!K209</f>
        <v>67.11</v>
      </c>
      <c r="K209">
        <f>Centuries!L209</f>
        <v>1</v>
      </c>
      <c r="L209" t="str">
        <f>Centuries!M209</f>
        <v>England</v>
      </c>
      <c r="M209" t="str">
        <f>Centuries!N209</f>
        <v>Jaipur</v>
      </c>
    </row>
    <row r="210" spans="1:13" x14ac:dyDescent="0.3">
      <c r="A210">
        <f>Centuries!A210</f>
        <v>209</v>
      </c>
      <c r="B210">
        <f>Centuries!B210</f>
        <v>34004</v>
      </c>
      <c r="C210" t="str">
        <f>Sheet7!A210</f>
        <v>Saeed Anwar (Pak)</v>
      </c>
      <c r="D210">
        <f>Centuries!D210</f>
        <v>110</v>
      </c>
      <c r="E210" t="str">
        <f>Centuries!E210</f>
        <v>Out</v>
      </c>
      <c r="F210" t="str">
        <f>Centuries!F210</f>
        <v>-</v>
      </c>
      <c r="G210">
        <f>Centuries!H210</f>
        <v>105</v>
      </c>
      <c r="H210">
        <f>Centuries!I210</f>
        <v>9</v>
      </c>
      <c r="I210">
        <f>Centuries!J210</f>
        <v>1</v>
      </c>
      <c r="J210">
        <f>Centuries!K210</f>
        <v>104.76</v>
      </c>
      <c r="K210">
        <f>Centuries!L210</f>
        <v>1</v>
      </c>
      <c r="L210" t="str">
        <f>Centuries!M210</f>
        <v>Sri Lanka</v>
      </c>
      <c r="M210" t="str">
        <f>Centuries!N210</f>
        <v>Sharjah</v>
      </c>
    </row>
    <row r="211" spans="1:13" x14ac:dyDescent="0.3">
      <c r="A211">
        <f>Centuries!A211</f>
        <v>210</v>
      </c>
      <c r="B211">
        <f>Centuries!B211</f>
        <v>34004</v>
      </c>
      <c r="C211" t="str">
        <f>Sheet7!A211</f>
        <v>Rameez Raja (Pak)</v>
      </c>
      <c r="D211">
        <f>Centuries!D211</f>
        <v>109</v>
      </c>
      <c r="E211" t="str">
        <f>Centuries!E211</f>
        <v>Notout</v>
      </c>
      <c r="F211" t="str">
        <f>Centuries!F211</f>
        <v>-</v>
      </c>
      <c r="G211">
        <f>Centuries!H211</f>
        <v>115</v>
      </c>
      <c r="H211">
        <f>Centuries!I211</f>
        <v>8</v>
      </c>
      <c r="I211">
        <f>Centuries!J211</f>
        <v>0</v>
      </c>
      <c r="J211">
        <f>Centuries!K211</f>
        <v>94.78</v>
      </c>
      <c r="K211">
        <f>Centuries!L211</f>
        <v>1</v>
      </c>
      <c r="L211" t="str">
        <f>Centuries!M211</f>
        <v>Sri Lanka</v>
      </c>
      <c r="M211" t="str">
        <f>Centuries!N211</f>
        <v>Sharjah</v>
      </c>
    </row>
    <row r="212" spans="1:13" x14ac:dyDescent="0.3">
      <c r="A212">
        <f>Centuries!A212</f>
        <v>211</v>
      </c>
      <c r="B212">
        <f>Centuries!B212</f>
        <v>34015</v>
      </c>
      <c r="C212" t="str">
        <f>Sheet7!A212</f>
        <v>Javed Miandad (Pak)</v>
      </c>
      <c r="D212">
        <f>Centuries!D212</f>
        <v>107</v>
      </c>
      <c r="E212" t="str">
        <f>Centuries!E212</f>
        <v>Out</v>
      </c>
      <c r="F212" t="str">
        <f>Centuries!F212</f>
        <v>-</v>
      </c>
      <c r="G212">
        <f>Centuries!H212</f>
        <v>144</v>
      </c>
      <c r="H212">
        <f>Centuries!I212</f>
        <v>9</v>
      </c>
      <c r="I212">
        <f>Centuries!J212</f>
        <v>2</v>
      </c>
      <c r="J212">
        <f>Centuries!K212</f>
        <v>74.3</v>
      </c>
      <c r="K212">
        <f>Centuries!L212</f>
        <v>1</v>
      </c>
      <c r="L212" t="str">
        <f>Centuries!M212</f>
        <v>South Africa</v>
      </c>
      <c r="M212" t="str">
        <f>Centuries!N212</f>
        <v>East London</v>
      </c>
    </row>
    <row r="213" spans="1:13" x14ac:dyDescent="0.3">
      <c r="A213">
        <f>Centuries!A213</f>
        <v>212</v>
      </c>
      <c r="B213">
        <f>Centuries!B213</f>
        <v>34019</v>
      </c>
      <c r="C213" t="str">
        <f>Sheet7!A213</f>
        <v>BC Lara (WI)</v>
      </c>
      <c r="D213">
        <f>Centuries!D213</f>
        <v>128</v>
      </c>
      <c r="E213" t="str">
        <f>Centuries!E213</f>
        <v>Out</v>
      </c>
      <c r="F213" t="str">
        <f>Centuries!F213</f>
        <v>-</v>
      </c>
      <c r="G213">
        <f>Centuries!H213</f>
        <v>125</v>
      </c>
      <c r="H213">
        <f>Centuries!I213</f>
        <v>20</v>
      </c>
      <c r="I213">
        <f>Centuries!J213</f>
        <v>0</v>
      </c>
      <c r="J213">
        <f>Centuries!K213</f>
        <v>102.4</v>
      </c>
      <c r="K213">
        <f>Centuries!L213</f>
        <v>1</v>
      </c>
      <c r="L213" t="str">
        <f>Centuries!M213</f>
        <v>Pakistan</v>
      </c>
      <c r="M213" t="str">
        <f>Centuries!N213</f>
        <v>Durban</v>
      </c>
    </row>
    <row r="214" spans="1:13" x14ac:dyDescent="0.3">
      <c r="A214">
        <f>Centuries!A214</f>
        <v>213</v>
      </c>
      <c r="B214">
        <f>Centuries!B214</f>
        <v>34023</v>
      </c>
      <c r="C214" t="str">
        <f>Sheet7!A214</f>
        <v>BC Lara (WI)</v>
      </c>
      <c r="D214">
        <f>Centuries!D214</f>
        <v>111</v>
      </c>
      <c r="E214" t="str">
        <f>Centuries!E214</f>
        <v>Notout</v>
      </c>
      <c r="F214" t="str">
        <f>Centuries!F214</f>
        <v>-</v>
      </c>
      <c r="G214">
        <f>Centuries!H214</f>
        <v>140</v>
      </c>
      <c r="H214">
        <f>Centuries!I214</f>
        <v>14</v>
      </c>
      <c r="I214">
        <f>Centuries!J214</f>
        <v>1</v>
      </c>
      <c r="J214">
        <f>Centuries!K214</f>
        <v>79.28</v>
      </c>
      <c r="K214">
        <f>Centuries!L214</f>
        <v>2</v>
      </c>
      <c r="L214" t="str">
        <f>Centuries!M214</f>
        <v>South Africa</v>
      </c>
      <c r="M214" t="str">
        <f>Centuries!N214</f>
        <v>Bloemfontein</v>
      </c>
    </row>
    <row r="215" spans="1:13" x14ac:dyDescent="0.3">
      <c r="A215">
        <f>Centuries!A215</f>
        <v>214</v>
      </c>
      <c r="B215">
        <f>Centuries!B215</f>
        <v>34032</v>
      </c>
      <c r="C215" t="str">
        <f>Sheet7!A215</f>
        <v>NS Sidhu (India)</v>
      </c>
      <c r="D215">
        <f>Centuries!D215</f>
        <v>134</v>
      </c>
      <c r="E215" t="str">
        <f>Centuries!E215</f>
        <v>Notout</v>
      </c>
      <c r="F215">
        <f>Centuries!F215</f>
        <v>218</v>
      </c>
      <c r="G215">
        <f>Centuries!H215</f>
        <v>160</v>
      </c>
      <c r="H215">
        <f>Centuries!I215</f>
        <v>15</v>
      </c>
      <c r="I215">
        <f>Centuries!J215</f>
        <v>0</v>
      </c>
      <c r="J215">
        <f>Centuries!K215</f>
        <v>83.75</v>
      </c>
      <c r="K215">
        <f>Centuries!L215</f>
        <v>2</v>
      </c>
      <c r="L215" t="str">
        <f>Centuries!M215</f>
        <v>England</v>
      </c>
      <c r="M215" t="str">
        <f>Centuries!N215</f>
        <v>Gwalior</v>
      </c>
    </row>
    <row r="216" spans="1:13" x14ac:dyDescent="0.3">
      <c r="A216">
        <f>Centuries!A216</f>
        <v>215</v>
      </c>
      <c r="B216">
        <f>Centuries!B216</f>
        <v>34032</v>
      </c>
      <c r="C216" t="str">
        <f>Sheet7!A216</f>
        <v>RA Smith (Eng)</v>
      </c>
      <c r="D216">
        <f>Centuries!D216</f>
        <v>129</v>
      </c>
      <c r="E216" t="str">
        <f>Centuries!E216</f>
        <v>Out</v>
      </c>
      <c r="F216">
        <f>Centuries!F216</f>
        <v>195</v>
      </c>
      <c r="G216">
        <f>Centuries!H216</f>
        <v>145</v>
      </c>
      <c r="H216">
        <f>Centuries!I216</f>
        <v>12</v>
      </c>
      <c r="I216">
        <f>Centuries!J216</f>
        <v>4</v>
      </c>
      <c r="J216">
        <f>Centuries!K216</f>
        <v>88.96</v>
      </c>
      <c r="K216">
        <f>Centuries!L216</f>
        <v>1</v>
      </c>
      <c r="L216" t="str">
        <f>Centuries!M216</f>
        <v>India</v>
      </c>
      <c r="M216" t="str">
        <f>Centuries!N216</f>
        <v>Gwalior</v>
      </c>
    </row>
    <row r="217" spans="1:13" x14ac:dyDescent="0.3">
      <c r="A217">
        <f>Centuries!A217</f>
        <v>216</v>
      </c>
      <c r="B217">
        <f>Centuries!B217</f>
        <v>34033</v>
      </c>
      <c r="C217" t="str">
        <f>Sheet7!A217</f>
        <v>GA Hick (Eng)</v>
      </c>
      <c r="D217">
        <f>Centuries!D217</f>
        <v>105</v>
      </c>
      <c r="E217" t="str">
        <f>Centuries!E217</f>
        <v>Notout</v>
      </c>
      <c r="F217">
        <f>Centuries!F217</f>
        <v>165</v>
      </c>
      <c r="G217">
        <f>Centuries!H217</f>
        <v>109</v>
      </c>
      <c r="H217">
        <f>Centuries!I217</f>
        <v>7</v>
      </c>
      <c r="I217">
        <f>Centuries!J217</f>
        <v>2</v>
      </c>
      <c r="J217">
        <f>Centuries!K217</f>
        <v>96.33</v>
      </c>
      <c r="K217">
        <f>Centuries!L217</f>
        <v>1</v>
      </c>
      <c r="L217" t="str">
        <f>Centuries!M217</f>
        <v>India</v>
      </c>
      <c r="M217" t="str">
        <f>Centuries!N217</f>
        <v>Gwalior</v>
      </c>
    </row>
    <row r="218" spans="1:13" x14ac:dyDescent="0.3">
      <c r="A218">
        <f>Centuries!A218</f>
        <v>217</v>
      </c>
      <c r="B218">
        <f>Centuries!B218</f>
        <v>34051</v>
      </c>
      <c r="C218" t="str">
        <f>Sheet7!A218</f>
        <v>BC Lara (WI)</v>
      </c>
      <c r="D218">
        <f>Centuries!D218</f>
        <v>114</v>
      </c>
      <c r="E218" t="str">
        <f>Centuries!E218</f>
        <v>Out</v>
      </c>
      <c r="F218">
        <f>Centuries!F218</f>
        <v>156</v>
      </c>
      <c r="G218">
        <f>Centuries!H218</f>
        <v>116</v>
      </c>
      <c r="H218">
        <f>Centuries!I218</f>
        <v>11</v>
      </c>
      <c r="I218">
        <f>Centuries!J218</f>
        <v>1</v>
      </c>
      <c r="J218">
        <f>Centuries!K218</f>
        <v>98.27</v>
      </c>
      <c r="K218">
        <f>Centuries!L218</f>
        <v>2</v>
      </c>
      <c r="L218" t="str">
        <f>Centuries!M218</f>
        <v>Pakistan</v>
      </c>
      <c r="M218" t="str">
        <f>Centuries!N218</f>
        <v>Kingston</v>
      </c>
    </row>
    <row r="219" spans="1:13" x14ac:dyDescent="0.3">
      <c r="A219">
        <f>Centuries!A219</f>
        <v>218</v>
      </c>
      <c r="B219">
        <f>Centuries!B219</f>
        <v>34055</v>
      </c>
      <c r="C219" t="str">
        <f>Sheet7!A219</f>
        <v>ME Waugh (Aus)</v>
      </c>
      <c r="D219">
        <f>Centuries!D219</f>
        <v>108</v>
      </c>
      <c r="E219" t="str">
        <f>Centuries!E219</f>
        <v>Out</v>
      </c>
      <c r="F219">
        <f>Centuries!F219</f>
        <v>166</v>
      </c>
      <c r="G219">
        <f>Centuries!H219</f>
        <v>131</v>
      </c>
      <c r="H219">
        <f>Centuries!I219</f>
        <v>7</v>
      </c>
      <c r="I219">
        <f>Centuries!J219</f>
        <v>1</v>
      </c>
      <c r="J219">
        <f>Centuries!K219</f>
        <v>82.44</v>
      </c>
      <c r="K219">
        <f>Centuries!L219</f>
        <v>1</v>
      </c>
      <c r="L219" t="str">
        <f>Centuries!M219</f>
        <v>New Zealand</v>
      </c>
      <c r="M219" t="str">
        <f>Centuries!N219</f>
        <v>Hamilton</v>
      </c>
    </row>
    <row r="220" spans="1:13" x14ac:dyDescent="0.3">
      <c r="A220">
        <f>Centuries!A220</f>
        <v>219</v>
      </c>
      <c r="B220">
        <f>Centuries!B220</f>
        <v>34110</v>
      </c>
      <c r="C220" t="str">
        <f>Sheet7!A220</f>
        <v>RA Smith (Eng)</v>
      </c>
      <c r="D220">
        <f>Centuries!D220</f>
        <v>167</v>
      </c>
      <c r="E220" t="str">
        <f>Centuries!E220</f>
        <v>Notout</v>
      </c>
      <c r="F220">
        <f>Centuries!F220</f>
        <v>208</v>
      </c>
      <c r="G220">
        <f>Centuries!H220</f>
        <v>163</v>
      </c>
      <c r="H220">
        <f>Centuries!I220</f>
        <v>17</v>
      </c>
      <c r="I220">
        <f>Centuries!J220</f>
        <v>3</v>
      </c>
      <c r="J220">
        <f>Centuries!K220</f>
        <v>102.45</v>
      </c>
      <c r="K220">
        <f>Centuries!L220</f>
        <v>1</v>
      </c>
      <c r="L220" t="str">
        <f>Centuries!M220</f>
        <v>Australia</v>
      </c>
      <c r="M220" t="str">
        <f>Centuries!N220</f>
        <v>Birmingham</v>
      </c>
    </row>
    <row r="221" spans="1:13" x14ac:dyDescent="0.3">
      <c r="A221">
        <f>Centuries!A221</f>
        <v>220</v>
      </c>
      <c r="B221">
        <f>Centuries!B221</f>
        <v>34110</v>
      </c>
      <c r="C221" t="str">
        <f>Sheet7!A221</f>
        <v>ME Waugh (Aus)</v>
      </c>
      <c r="D221">
        <f>Centuries!D221</f>
        <v>113</v>
      </c>
      <c r="E221" t="str">
        <f>Centuries!E221</f>
        <v>Out</v>
      </c>
      <c r="F221">
        <f>Centuries!F221</f>
        <v>168</v>
      </c>
      <c r="G221">
        <f>Centuries!H221</f>
        <v>122</v>
      </c>
      <c r="H221">
        <f>Centuries!I221</f>
        <v>8</v>
      </c>
      <c r="I221">
        <f>Centuries!J221</f>
        <v>0</v>
      </c>
      <c r="J221">
        <f>Centuries!K221</f>
        <v>92.62</v>
      </c>
      <c r="K221">
        <f>Centuries!L221</f>
        <v>2</v>
      </c>
      <c r="L221" t="str">
        <f>Centuries!M221</f>
        <v>England</v>
      </c>
      <c r="M221" t="str">
        <f>Centuries!N221</f>
        <v>Birmingham</v>
      </c>
    </row>
    <row r="222" spans="1:13" x14ac:dyDescent="0.3">
      <c r="A222">
        <f>Centuries!A222</f>
        <v>221</v>
      </c>
      <c r="B222">
        <f>Centuries!B222</f>
        <v>34272</v>
      </c>
      <c r="C222" t="str">
        <f>Sheet7!A222</f>
        <v>Asif Mujtaba (Pak)</v>
      </c>
      <c r="D222">
        <f>Centuries!D222</f>
        <v>113</v>
      </c>
      <c r="E222" t="str">
        <f>Centuries!E222</f>
        <v>Notout</v>
      </c>
      <c r="F222" t="str">
        <f>Centuries!F222</f>
        <v>-</v>
      </c>
      <c r="G222">
        <f>Centuries!H222</f>
        <v>134</v>
      </c>
      <c r="H222">
        <f>Centuries!I222</f>
        <v>5</v>
      </c>
      <c r="I222">
        <f>Centuries!J222</f>
        <v>0</v>
      </c>
      <c r="J222">
        <f>Centuries!K222</f>
        <v>84.32</v>
      </c>
      <c r="K222">
        <f>Centuries!L222</f>
        <v>1</v>
      </c>
      <c r="L222" t="str">
        <f>Centuries!M222</f>
        <v>Sri Lanka</v>
      </c>
      <c r="M222" t="str">
        <f>Centuries!N222</f>
        <v>Sharjah</v>
      </c>
    </row>
    <row r="223" spans="1:13" x14ac:dyDescent="0.3">
      <c r="A223">
        <f>Centuries!A223</f>
        <v>222</v>
      </c>
      <c r="B223">
        <f>Centuries!B223</f>
        <v>34272</v>
      </c>
      <c r="C223" t="str">
        <f>Sheet7!A223</f>
        <v>Saeed Anwar (Pak)</v>
      </c>
      <c r="D223">
        <f>Centuries!D223</f>
        <v>107</v>
      </c>
      <c r="E223" t="str">
        <f>Centuries!E223</f>
        <v>Out</v>
      </c>
      <c r="F223" t="str">
        <f>Centuries!F223</f>
        <v>-</v>
      </c>
      <c r="G223">
        <f>Centuries!H223</f>
        <v>108</v>
      </c>
      <c r="H223">
        <f>Centuries!I223</f>
        <v>11</v>
      </c>
      <c r="I223">
        <f>Centuries!J223</f>
        <v>2</v>
      </c>
      <c r="J223">
        <f>Centuries!K223</f>
        <v>99.07</v>
      </c>
      <c r="K223">
        <f>Centuries!L223</f>
        <v>1</v>
      </c>
      <c r="L223" t="str">
        <f>Centuries!M223</f>
        <v>Sri Lanka</v>
      </c>
      <c r="M223" t="str">
        <f>Centuries!N223</f>
        <v>Sharjah</v>
      </c>
    </row>
    <row r="224" spans="1:13" x14ac:dyDescent="0.3">
      <c r="A224">
        <f>Centuries!A224</f>
        <v>223</v>
      </c>
      <c r="B224">
        <f>Centuries!B224</f>
        <v>34274</v>
      </c>
      <c r="C224" t="str">
        <f>Sheet7!A224</f>
        <v>Saeed Anwar (Pak)</v>
      </c>
      <c r="D224">
        <f>Centuries!D224</f>
        <v>131</v>
      </c>
      <c r="E224" t="str">
        <f>Centuries!E224</f>
        <v>Out</v>
      </c>
      <c r="F224" t="str">
        <f>Centuries!F224</f>
        <v>-</v>
      </c>
      <c r="G224">
        <f>Centuries!H224</f>
        <v>141</v>
      </c>
      <c r="H224">
        <f>Centuries!I224</f>
        <v>12</v>
      </c>
      <c r="I224">
        <f>Centuries!J224</f>
        <v>3</v>
      </c>
      <c r="J224">
        <f>Centuries!K224</f>
        <v>92.9</v>
      </c>
      <c r="K224">
        <f>Centuries!L224</f>
        <v>2</v>
      </c>
      <c r="L224" t="str">
        <f>Centuries!M224</f>
        <v>West Indies</v>
      </c>
      <c r="M224" t="str">
        <f>Centuries!N224</f>
        <v>Sharjah</v>
      </c>
    </row>
    <row r="225" spans="1:13" x14ac:dyDescent="0.3">
      <c r="A225">
        <f>Centuries!A225</f>
        <v>224</v>
      </c>
      <c r="B225">
        <f>Centuries!B225</f>
        <v>34275</v>
      </c>
      <c r="C225" t="str">
        <f>Sheet7!A225</f>
        <v>Saeed Anwar (Pak)</v>
      </c>
      <c r="D225">
        <f>Centuries!D225</f>
        <v>111</v>
      </c>
      <c r="E225" t="str">
        <f>Centuries!E225</f>
        <v>Out</v>
      </c>
      <c r="F225" t="str">
        <f>Centuries!F225</f>
        <v>-</v>
      </c>
      <c r="G225">
        <f>Centuries!H225</f>
        <v>104</v>
      </c>
      <c r="H225">
        <f>Centuries!I225</f>
        <v>11</v>
      </c>
      <c r="I225">
        <f>Centuries!J225</f>
        <v>2</v>
      </c>
      <c r="J225">
        <f>Centuries!K225</f>
        <v>106.73</v>
      </c>
      <c r="K225">
        <f>Centuries!L225</f>
        <v>2</v>
      </c>
      <c r="L225" t="str">
        <f>Centuries!M225</f>
        <v>Sri Lanka</v>
      </c>
      <c r="M225" t="str">
        <f>Centuries!N225</f>
        <v>Sharjah</v>
      </c>
    </row>
    <row r="226" spans="1:13" x14ac:dyDescent="0.3">
      <c r="A226">
        <f>Centuries!A226</f>
        <v>225</v>
      </c>
      <c r="B226">
        <f>Centuries!B226</f>
        <v>34278</v>
      </c>
      <c r="C226" t="str">
        <f>Sheet7!A226</f>
        <v>BC Lara (WI)</v>
      </c>
      <c r="D226">
        <f>Centuries!D226</f>
        <v>153</v>
      </c>
      <c r="E226" t="str">
        <f>Centuries!E226</f>
        <v>Out</v>
      </c>
      <c r="F226" t="str">
        <f>Centuries!F226</f>
        <v>-</v>
      </c>
      <c r="G226">
        <f>Centuries!H226</f>
        <v>143</v>
      </c>
      <c r="H226">
        <f>Centuries!I226</f>
        <v>21</v>
      </c>
      <c r="I226">
        <f>Centuries!J226</f>
        <v>0</v>
      </c>
      <c r="J226">
        <f>Centuries!K226</f>
        <v>106.99</v>
      </c>
      <c r="K226">
        <f>Centuries!L226</f>
        <v>2</v>
      </c>
      <c r="L226" t="str">
        <f>Centuries!M226</f>
        <v>Pakistan</v>
      </c>
      <c r="M226" t="str">
        <f>Centuries!N226</f>
        <v>Sharjah</v>
      </c>
    </row>
    <row r="227" spans="1:13" x14ac:dyDescent="0.3">
      <c r="A227">
        <f>Centuries!A227</f>
        <v>226</v>
      </c>
      <c r="B227">
        <f>Centuries!B227</f>
        <v>34278</v>
      </c>
      <c r="C227" t="str">
        <f>Sheet7!A227</f>
        <v>Basit Ali (Pak)</v>
      </c>
      <c r="D227">
        <f>Centuries!D227</f>
        <v>127</v>
      </c>
      <c r="E227" t="str">
        <f>Centuries!E227</f>
        <v>Notout</v>
      </c>
      <c r="F227" t="str">
        <f>Centuries!F227</f>
        <v>-</v>
      </c>
      <c r="G227">
        <f>Centuries!H227</f>
        <v>79</v>
      </c>
      <c r="H227">
        <f>Centuries!I227</f>
        <v>12</v>
      </c>
      <c r="I227">
        <f>Centuries!J227</f>
        <v>5</v>
      </c>
      <c r="J227">
        <f>Centuries!K227</f>
        <v>160.75</v>
      </c>
      <c r="K227">
        <f>Centuries!L227</f>
        <v>1</v>
      </c>
      <c r="L227" t="str">
        <f>Centuries!M227</f>
        <v>West Indies</v>
      </c>
      <c r="M227" t="str">
        <f>Centuries!N227</f>
        <v>Sharjah</v>
      </c>
    </row>
    <row r="228" spans="1:13" x14ac:dyDescent="0.3">
      <c r="A228">
        <f>Centuries!A228</f>
        <v>227</v>
      </c>
      <c r="B228">
        <f>Centuries!B228</f>
        <v>34282</v>
      </c>
      <c r="C228" t="str">
        <f>Sheet7!A228</f>
        <v>HP Tillakaratne (SL)</v>
      </c>
      <c r="D228">
        <f>Centuries!D228</f>
        <v>104</v>
      </c>
      <c r="E228" t="str">
        <f>Centuries!E228</f>
        <v>Out</v>
      </c>
      <c r="F228" t="str">
        <f>Centuries!F228</f>
        <v>-</v>
      </c>
      <c r="G228">
        <f>Centuries!H228</f>
        <v>116</v>
      </c>
      <c r="H228">
        <f>Centuries!I228</f>
        <v>7</v>
      </c>
      <c r="I228">
        <f>Centuries!J228</f>
        <v>0</v>
      </c>
      <c r="J228">
        <f>Centuries!K228</f>
        <v>89.65</v>
      </c>
      <c r="K228">
        <f>Centuries!L228</f>
        <v>2</v>
      </c>
      <c r="L228" t="str">
        <f>Centuries!M228</f>
        <v>West Indies</v>
      </c>
      <c r="M228" t="str">
        <f>Centuries!N228</f>
        <v>Mumbai</v>
      </c>
    </row>
    <row r="229" spans="1:13" x14ac:dyDescent="0.3">
      <c r="A229">
        <f>Centuries!A229</f>
        <v>228</v>
      </c>
      <c r="B229">
        <f>Centuries!B229</f>
        <v>34355</v>
      </c>
      <c r="C229" t="str">
        <f>Sheet7!A229</f>
        <v>G Kirsten (SA)</v>
      </c>
      <c r="D229">
        <f>Centuries!D229</f>
        <v>112</v>
      </c>
      <c r="E229" t="str">
        <f>Centuries!E229</f>
        <v>Notout</v>
      </c>
      <c r="F229">
        <f>Centuries!F229</f>
        <v>199</v>
      </c>
      <c r="G229">
        <f>Centuries!H229</f>
        <v>137</v>
      </c>
      <c r="H229">
        <f>Centuries!I229</f>
        <v>8</v>
      </c>
      <c r="I229">
        <f>Centuries!J229</f>
        <v>0</v>
      </c>
      <c r="J229">
        <f>Centuries!K229</f>
        <v>81.75</v>
      </c>
      <c r="K229">
        <f>Centuries!L229</f>
        <v>1</v>
      </c>
      <c r="L229" t="str">
        <f>Centuries!M229</f>
        <v>Australia</v>
      </c>
      <c r="M229" t="str">
        <f>Centuries!N229</f>
        <v>Melbourne</v>
      </c>
    </row>
    <row r="230" spans="1:13" x14ac:dyDescent="0.3">
      <c r="A230">
        <f>Centuries!A230</f>
        <v>229</v>
      </c>
      <c r="B230">
        <f>Centuries!B230</f>
        <v>34357</v>
      </c>
      <c r="C230" t="str">
        <f>Sheet7!A230</f>
        <v>ME Waugh (Aus)</v>
      </c>
      <c r="D230">
        <f>Centuries!D230</f>
        <v>107</v>
      </c>
      <c r="E230" t="str">
        <f>Centuries!E230</f>
        <v>Out</v>
      </c>
      <c r="F230">
        <f>Centuries!F230</f>
        <v>143</v>
      </c>
      <c r="G230">
        <f>Centuries!H230</f>
        <v>111</v>
      </c>
      <c r="H230">
        <f>Centuries!I230</f>
        <v>8</v>
      </c>
      <c r="I230">
        <f>Centuries!J230</f>
        <v>0</v>
      </c>
      <c r="J230">
        <f>Centuries!K230</f>
        <v>96.39</v>
      </c>
      <c r="K230">
        <f>Centuries!L230</f>
        <v>1</v>
      </c>
      <c r="L230" t="str">
        <f>Centuries!M230</f>
        <v>South Africa</v>
      </c>
      <c r="M230" t="str">
        <f>Centuries!N230</f>
        <v>Sydney</v>
      </c>
    </row>
    <row r="231" spans="1:13" x14ac:dyDescent="0.3">
      <c r="A231">
        <f>Centuries!A231</f>
        <v>230</v>
      </c>
      <c r="B231">
        <f>Centuries!B231</f>
        <v>34380</v>
      </c>
      <c r="C231" t="str">
        <f>Sheet7!A231</f>
        <v>NS Sidhu (India)</v>
      </c>
      <c r="D231">
        <f>Centuries!D231</f>
        <v>108</v>
      </c>
      <c r="E231" t="str">
        <f>Centuries!E231</f>
        <v>Out</v>
      </c>
      <c r="F231">
        <f>Centuries!F231</f>
        <v>207</v>
      </c>
      <c r="G231">
        <f>Centuries!H231</f>
        <v>132</v>
      </c>
      <c r="H231">
        <f>Centuries!I231</f>
        <v>8</v>
      </c>
      <c r="I231">
        <f>Centuries!J231</f>
        <v>0</v>
      </c>
      <c r="J231">
        <f>Centuries!K231</f>
        <v>81.81</v>
      </c>
      <c r="K231">
        <f>Centuries!L231</f>
        <v>1</v>
      </c>
      <c r="L231" t="str">
        <f>Centuries!M231</f>
        <v>Sri Lanka</v>
      </c>
      <c r="M231" t="str">
        <f>Centuries!N231</f>
        <v>Rajkot</v>
      </c>
    </row>
    <row r="232" spans="1:13" x14ac:dyDescent="0.3">
      <c r="A232">
        <f>Centuries!A232</f>
        <v>231</v>
      </c>
      <c r="B232">
        <f>Centuries!B232</f>
        <v>34384</v>
      </c>
      <c r="C232" t="str">
        <f>Sheet7!A232</f>
        <v>WJ Cronje (SA)</v>
      </c>
      <c r="D232">
        <f>Centuries!D232</f>
        <v>112</v>
      </c>
      <c r="E232" t="str">
        <f>Centuries!E232</f>
        <v>Out</v>
      </c>
      <c r="F232">
        <f>Centuries!F232</f>
        <v>147</v>
      </c>
      <c r="G232">
        <f>Centuries!H232</f>
        <v>120</v>
      </c>
      <c r="H232">
        <f>Centuries!I232</f>
        <v>7</v>
      </c>
      <c r="I232">
        <f>Centuries!J232</f>
        <v>3</v>
      </c>
      <c r="J232">
        <f>Centuries!K232</f>
        <v>93.33</v>
      </c>
      <c r="K232">
        <f>Centuries!L232</f>
        <v>1</v>
      </c>
      <c r="L232" t="str">
        <f>Centuries!M232</f>
        <v>Australia</v>
      </c>
      <c r="M232" t="str">
        <f>Centuries!N232</f>
        <v>Johannesburg</v>
      </c>
    </row>
    <row r="233" spans="1:13" x14ac:dyDescent="0.3">
      <c r="A233">
        <f>Centuries!A233</f>
        <v>232</v>
      </c>
      <c r="B233">
        <f>Centuries!B233</f>
        <v>34398</v>
      </c>
      <c r="C233" t="str">
        <f>Sheet7!A233</f>
        <v>DL Haynes (WI)</v>
      </c>
      <c r="D233">
        <f>Centuries!D233</f>
        <v>115</v>
      </c>
      <c r="E233" t="str">
        <f>Centuries!E233</f>
        <v>Out</v>
      </c>
      <c r="F233">
        <f>Centuries!F233</f>
        <v>196</v>
      </c>
      <c r="G233">
        <f>Centuries!H233</f>
        <v>112</v>
      </c>
      <c r="H233">
        <f>Centuries!I233</f>
        <v>14</v>
      </c>
      <c r="I233">
        <f>Centuries!J233</f>
        <v>0</v>
      </c>
      <c r="J233">
        <f>Centuries!K233</f>
        <v>102.67</v>
      </c>
      <c r="K233">
        <f>Centuries!L233</f>
        <v>1</v>
      </c>
      <c r="L233" t="str">
        <f>Centuries!M233</f>
        <v>England</v>
      </c>
      <c r="M233" t="str">
        <f>Centuries!N233</f>
        <v>Port of Spain</v>
      </c>
    </row>
    <row r="234" spans="1:13" x14ac:dyDescent="0.3">
      <c r="A234">
        <f>Centuries!A234</f>
        <v>233</v>
      </c>
      <c r="B234">
        <f>Centuries!B234</f>
        <v>34442</v>
      </c>
      <c r="C234" t="str">
        <f>Sheet7!A234</f>
        <v>AP Gurusinha (SL)</v>
      </c>
      <c r="D234">
        <f>Centuries!D234</f>
        <v>117</v>
      </c>
      <c r="E234" t="str">
        <f>Centuries!E234</f>
        <v>Notout</v>
      </c>
      <c r="F234">
        <f>Centuries!F234</f>
        <v>190</v>
      </c>
      <c r="G234">
        <f>Centuries!H234</f>
        <v>140</v>
      </c>
      <c r="H234">
        <f>Centuries!I234</f>
        <v>9</v>
      </c>
      <c r="I234">
        <f>Centuries!J234</f>
        <v>1</v>
      </c>
      <c r="J234">
        <f>Centuries!K234</f>
        <v>83.57</v>
      </c>
      <c r="K234">
        <f>Centuries!L234</f>
        <v>2</v>
      </c>
      <c r="L234" t="str">
        <f>Centuries!M234</f>
        <v>New Zealand</v>
      </c>
      <c r="M234" t="str">
        <f>Centuries!N234</f>
        <v>Sharjah</v>
      </c>
    </row>
    <row r="235" spans="1:13" x14ac:dyDescent="0.3">
      <c r="A235">
        <f>Centuries!A235</f>
        <v>234</v>
      </c>
      <c r="B235">
        <f>Centuries!B235</f>
        <v>34444</v>
      </c>
      <c r="C235" t="str">
        <f>Sheet7!A235</f>
        <v>Inzamam ul-Haq (Pak)</v>
      </c>
      <c r="D235">
        <f>Centuries!D235</f>
        <v>137</v>
      </c>
      <c r="E235" t="str">
        <f>Centuries!E235</f>
        <v>Notout</v>
      </c>
      <c r="F235">
        <f>Centuries!F235</f>
        <v>179</v>
      </c>
      <c r="G235">
        <f>Centuries!H235</f>
        <v>129</v>
      </c>
      <c r="H235">
        <f>Centuries!I235</f>
        <v>15</v>
      </c>
      <c r="I235">
        <f>Centuries!J235</f>
        <v>0</v>
      </c>
      <c r="J235">
        <f>Centuries!K235</f>
        <v>106.2</v>
      </c>
      <c r="K235">
        <f>Centuries!L235</f>
        <v>1</v>
      </c>
      <c r="L235" t="str">
        <f>Centuries!M235</f>
        <v>New Zealand</v>
      </c>
      <c r="M235" t="str">
        <f>Centuries!N235</f>
        <v>Sharjah</v>
      </c>
    </row>
    <row r="236" spans="1:13" x14ac:dyDescent="0.3">
      <c r="A236">
        <f>Centuries!A236</f>
        <v>235</v>
      </c>
      <c r="B236">
        <f>Centuries!B236</f>
        <v>34444</v>
      </c>
      <c r="C236" t="str">
        <f>Sheet7!A236</f>
        <v>Aamer Sohail (Pak)</v>
      </c>
      <c r="D236">
        <f>Centuries!D236</f>
        <v>134</v>
      </c>
      <c r="E236" t="str">
        <f>Centuries!E236</f>
        <v>Out</v>
      </c>
      <c r="F236">
        <f>Centuries!F236</f>
        <v>210</v>
      </c>
      <c r="G236">
        <f>Centuries!H236</f>
        <v>146</v>
      </c>
      <c r="H236">
        <f>Centuries!I236</f>
        <v>13</v>
      </c>
      <c r="I236">
        <f>Centuries!J236</f>
        <v>0</v>
      </c>
      <c r="J236">
        <f>Centuries!K236</f>
        <v>91.78</v>
      </c>
      <c r="K236">
        <f>Centuries!L236</f>
        <v>1</v>
      </c>
      <c r="L236" t="str">
        <f>Centuries!M236</f>
        <v>New Zealand</v>
      </c>
      <c r="M236" t="str">
        <f>Centuries!N236</f>
        <v>Sharjah</v>
      </c>
    </row>
    <row r="237" spans="1:13" x14ac:dyDescent="0.3">
      <c r="A237">
        <f>Centuries!A237</f>
        <v>236</v>
      </c>
      <c r="B237">
        <f>Centuries!B237</f>
        <v>34586</v>
      </c>
      <c r="C237" t="str">
        <f>Sheet7!A237</f>
        <v>SR Tendulkar (India)</v>
      </c>
      <c r="D237">
        <f>Centuries!D237</f>
        <v>110</v>
      </c>
      <c r="E237" t="str">
        <f>Centuries!E237</f>
        <v>Out</v>
      </c>
      <c r="F237">
        <f>Centuries!F237</f>
        <v>186</v>
      </c>
      <c r="G237">
        <f>Centuries!H237</f>
        <v>130</v>
      </c>
      <c r="H237">
        <f>Centuries!I237</f>
        <v>8</v>
      </c>
      <c r="I237">
        <f>Centuries!J237</f>
        <v>2</v>
      </c>
      <c r="J237">
        <f>Centuries!K237</f>
        <v>84.61</v>
      </c>
      <c r="K237">
        <f>Centuries!L237</f>
        <v>1</v>
      </c>
      <c r="L237" t="str">
        <f>Centuries!M237</f>
        <v>Australia</v>
      </c>
      <c r="M237" t="str">
        <f>Centuries!N237</f>
        <v>Colombo (RPS)</v>
      </c>
    </row>
    <row r="238" spans="1:13" x14ac:dyDescent="0.3">
      <c r="A238">
        <f>Centuries!A238</f>
        <v>237</v>
      </c>
      <c r="B238">
        <f>Centuries!B238</f>
        <v>34627</v>
      </c>
      <c r="C238" t="str">
        <f>Sheet7!A238</f>
        <v>Ijaz Ahmed (Pak)</v>
      </c>
      <c r="D238">
        <f>Centuries!D238</f>
        <v>110</v>
      </c>
      <c r="E238" t="str">
        <f>Centuries!E238</f>
        <v>Out</v>
      </c>
      <c r="F238">
        <f>Centuries!F238</f>
        <v>134</v>
      </c>
      <c r="G238">
        <f>Centuries!H238</f>
        <v>110</v>
      </c>
      <c r="H238">
        <f>Centuries!I238</f>
        <v>13</v>
      </c>
      <c r="I238">
        <f>Centuries!J238</f>
        <v>1</v>
      </c>
      <c r="J238">
        <f>Centuries!K238</f>
        <v>100</v>
      </c>
      <c r="K238">
        <f>Centuries!L238</f>
        <v>1</v>
      </c>
      <c r="L238" t="str">
        <f>Centuries!M238</f>
        <v>South Africa</v>
      </c>
      <c r="M238" t="str">
        <f>Centuries!N238</f>
        <v>Rawalpindi</v>
      </c>
    </row>
    <row r="239" spans="1:13" x14ac:dyDescent="0.3">
      <c r="A239">
        <f>Centuries!A239</f>
        <v>238</v>
      </c>
      <c r="B239">
        <f>Centuries!B239</f>
        <v>34629</v>
      </c>
      <c r="C239" t="str">
        <f>Sheet7!A239</f>
        <v>ME Waugh (Aus)</v>
      </c>
      <c r="D239">
        <f>Centuries!D239</f>
        <v>121</v>
      </c>
      <c r="E239" t="str">
        <f>Centuries!E239</f>
        <v>Notout</v>
      </c>
      <c r="F239">
        <f>Centuries!F239</f>
        <v>202</v>
      </c>
      <c r="G239">
        <f>Centuries!H239</f>
        <v>134</v>
      </c>
      <c r="H239">
        <f>Centuries!I239</f>
        <v>9</v>
      </c>
      <c r="I239">
        <f>Centuries!J239</f>
        <v>0</v>
      </c>
      <c r="J239">
        <f>Centuries!K239</f>
        <v>90.29</v>
      </c>
      <c r="K239">
        <f>Centuries!L239</f>
        <v>1</v>
      </c>
      <c r="L239" t="str">
        <f>Centuries!M239</f>
        <v>Pakistan</v>
      </c>
      <c r="M239" t="str">
        <f>Centuries!N239</f>
        <v>Rawalpindi</v>
      </c>
    </row>
    <row r="240" spans="1:13" x14ac:dyDescent="0.3">
      <c r="A240">
        <f>Centuries!A240</f>
        <v>239</v>
      </c>
      <c r="B240">
        <f>Centuries!B240</f>
        <v>34629</v>
      </c>
      <c r="C240" t="str">
        <f>Sheet7!A240</f>
        <v>Saeed Anwar (Pak)</v>
      </c>
      <c r="D240">
        <f>Centuries!D240</f>
        <v>104</v>
      </c>
      <c r="E240" t="str">
        <f>Centuries!E240</f>
        <v>Notout</v>
      </c>
      <c r="F240">
        <f>Centuries!F240</f>
        <v>172</v>
      </c>
      <c r="G240">
        <f>Centuries!H240</f>
        <v>119</v>
      </c>
      <c r="H240">
        <f>Centuries!I240</f>
        <v>13</v>
      </c>
      <c r="I240">
        <f>Centuries!J240</f>
        <v>1</v>
      </c>
      <c r="J240">
        <f>Centuries!K240</f>
        <v>87.39</v>
      </c>
      <c r="K240">
        <f>Centuries!L240</f>
        <v>2</v>
      </c>
      <c r="L240" t="str">
        <f>Centuries!M240</f>
        <v>Australia</v>
      </c>
      <c r="M240" t="str">
        <f>Centuries!N240</f>
        <v>Rawalpindi</v>
      </c>
    </row>
    <row r="241" spans="1:13" x14ac:dyDescent="0.3">
      <c r="A241">
        <f>Centuries!A241</f>
        <v>240</v>
      </c>
      <c r="B241">
        <f>Centuries!B241</f>
        <v>34631</v>
      </c>
      <c r="C241" t="str">
        <f>Sheet7!A241</f>
        <v>WJ Cronje (SA)</v>
      </c>
      <c r="D241">
        <f>Centuries!D241</f>
        <v>100</v>
      </c>
      <c r="E241" t="str">
        <f>Centuries!E241</f>
        <v>Notout</v>
      </c>
      <c r="F241">
        <f>Centuries!F241</f>
        <v>198</v>
      </c>
      <c r="G241">
        <f>Centuries!H241</f>
        <v>124</v>
      </c>
      <c r="H241">
        <f>Centuries!I241</f>
        <v>4</v>
      </c>
      <c r="I241">
        <f>Centuries!J241</f>
        <v>3</v>
      </c>
      <c r="J241">
        <f>Centuries!K241</f>
        <v>80.64</v>
      </c>
      <c r="K241">
        <f>Centuries!L241</f>
        <v>1</v>
      </c>
      <c r="L241" t="str">
        <f>Centuries!M241</f>
        <v>Australia</v>
      </c>
      <c r="M241" t="str">
        <f>Centuries!N241</f>
        <v>Peshawar</v>
      </c>
    </row>
    <row r="242" spans="1:13" x14ac:dyDescent="0.3">
      <c r="A242">
        <f>Centuries!A242</f>
        <v>241</v>
      </c>
      <c r="B242">
        <f>Centuries!B242</f>
        <v>34635</v>
      </c>
      <c r="C242" t="str">
        <f>Sheet7!A242</f>
        <v>SR Tendulkar (India)</v>
      </c>
      <c r="D242">
        <f>Centuries!D242</f>
        <v>115</v>
      </c>
      <c r="E242" t="str">
        <f>Centuries!E242</f>
        <v>Out</v>
      </c>
      <c r="F242">
        <f>Centuries!F242</f>
        <v>184</v>
      </c>
      <c r="G242">
        <f>Centuries!H242</f>
        <v>136</v>
      </c>
      <c r="H242">
        <f>Centuries!I242</f>
        <v>9</v>
      </c>
      <c r="I242">
        <f>Centuries!J242</f>
        <v>3</v>
      </c>
      <c r="J242">
        <f>Centuries!K242</f>
        <v>84.55</v>
      </c>
      <c r="K242">
        <f>Centuries!L242</f>
        <v>2</v>
      </c>
      <c r="L242" t="str">
        <f>Centuries!M242</f>
        <v>New Zealand</v>
      </c>
      <c r="M242" t="str">
        <f>Centuries!N242</f>
        <v>Vadodara</v>
      </c>
    </row>
    <row r="243" spans="1:13" x14ac:dyDescent="0.3">
      <c r="A243">
        <f>Centuries!A243</f>
        <v>242</v>
      </c>
      <c r="B243">
        <f>Centuries!B243</f>
        <v>34635</v>
      </c>
      <c r="C243" t="str">
        <f>Sheet7!A243</f>
        <v>KR Rutherford (NZ)</v>
      </c>
      <c r="D243">
        <f>Centuries!D243</f>
        <v>108</v>
      </c>
      <c r="E243" t="str">
        <f>Centuries!E243</f>
        <v>Out</v>
      </c>
      <c r="F243">
        <f>Centuries!F243</f>
        <v>137</v>
      </c>
      <c r="G243">
        <f>Centuries!H243</f>
        <v>102</v>
      </c>
      <c r="H243">
        <f>Centuries!I243</f>
        <v>13</v>
      </c>
      <c r="I243">
        <f>Centuries!J243</f>
        <v>0</v>
      </c>
      <c r="J243">
        <f>Centuries!K243</f>
        <v>105.88</v>
      </c>
      <c r="K243">
        <f>Centuries!L243</f>
        <v>1</v>
      </c>
      <c r="L243" t="str">
        <f>Centuries!M243</f>
        <v>India</v>
      </c>
      <c r="M243" t="str">
        <f>Centuries!N243</f>
        <v>Vadodara</v>
      </c>
    </row>
    <row r="244" spans="1:13" x14ac:dyDescent="0.3">
      <c r="A244">
        <f>Centuries!A244</f>
        <v>243</v>
      </c>
      <c r="B244">
        <f>Centuries!B244</f>
        <v>34637</v>
      </c>
      <c r="C244" t="str">
        <f>Sheet7!A244</f>
        <v>M Prabhakar (India)</v>
      </c>
      <c r="D244">
        <f>Centuries!D244</f>
        <v>102</v>
      </c>
      <c r="E244" t="str">
        <f>Centuries!E244</f>
        <v>Notout</v>
      </c>
      <c r="F244">
        <f>Centuries!F244</f>
        <v>215</v>
      </c>
      <c r="G244">
        <f>Centuries!H244</f>
        <v>154</v>
      </c>
      <c r="H244">
        <f>Centuries!I244</f>
        <v>9</v>
      </c>
      <c r="I244">
        <f>Centuries!J244</f>
        <v>0</v>
      </c>
      <c r="J244">
        <f>Centuries!K244</f>
        <v>66.23</v>
      </c>
      <c r="K244">
        <f>Centuries!L244</f>
        <v>2</v>
      </c>
      <c r="L244" t="str">
        <f>Centuries!M244</f>
        <v>West Indies</v>
      </c>
      <c r="M244" t="str">
        <f>Centuries!N244</f>
        <v>Kanpur</v>
      </c>
    </row>
    <row r="245" spans="1:13" x14ac:dyDescent="0.3">
      <c r="A245">
        <f>Centuries!A245</f>
        <v>244</v>
      </c>
      <c r="B245">
        <f>Centuries!B245</f>
        <v>34639</v>
      </c>
      <c r="C245" t="str">
        <f>Sheet7!A245</f>
        <v>CL Hooper (WI)</v>
      </c>
      <c r="D245">
        <f>Centuries!D245</f>
        <v>111</v>
      </c>
      <c r="E245" t="str">
        <f>Centuries!E245</f>
        <v>Out</v>
      </c>
      <c r="F245">
        <f>Centuries!F245</f>
        <v>148</v>
      </c>
      <c r="G245">
        <f>Centuries!H245</f>
        <v>114</v>
      </c>
      <c r="H245">
        <f>Centuries!I245</f>
        <v>11</v>
      </c>
      <c r="I245">
        <f>Centuries!J245</f>
        <v>0</v>
      </c>
      <c r="J245">
        <f>Centuries!K245</f>
        <v>97.36</v>
      </c>
      <c r="K245">
        <f>Centuries!L245</f>
        <v>1</v>
      </c>
      <c r="L245" t="str">
        <f>Centuries!M245</f>
        <v>New Zealand</v>
      </c>
      <c r="M245" t="str">
        <f>Centuries!N245</f>
        <v>Guwahati</v>
      </c>
    </row>
    <row r="246" spans="1:13" x14ac:dyDescent="0.3">
      <c r="A246">
        <f>Centuries!A246</f>
        <v>245</v>
      </c>
      <c r="B246">
        <f>Centuries!B246</f>
        <v>34641</v>
      </c>
      <c r="C246" t="str">
        <f>Sheet7!A246</f>
        <v>RS Mahanama (SL)</v>
      </c>
      <c r="D246">
        <f>Centuries!D246</f>
        <v>119</v>
      </c>
      <c r="E246" t="str">
        <f>Centuries!E246</f>
        <v>Notout</v>
      </c>
      <c r="F246">
        <f>Centuries!F246</f>
        <v>205</v>
      </c>
      <c r="G246">
        <f>Centuries!H246</f>
        <v>142</v>
      </c>
      <c r="H246">
        <f>Centuries!I246</f>
        <v>8</v>
      </c>
      <c r="I246">
        <f>Centuries!J246</f>
        <v>0</v>
      </c>
      <c r="J246">
        <f>Centuries!K246</f>
        <v>83.8</v>
      </c>
      <c r="K246">
        <f>Centuries!L246</f>
        <v>1</v>
      </c>
      <c r="L246" t="str">
        <f>Centuries!M246</f>
        <v>Zimbabwe</v>
      </c>
      <c r="M246" t="str">
        <f>Centuries!N246</f>
        <v>Harare</v>
      </c>
    </row>
    <row r="247" spans="1:13" x14ac:dyDescent="0.3">
      <c r="A247">
        <f>Centuries!A247</f>
        <v>246</v>
      </c>
      <c r="B247">
        <f>Centuries!B247</f>
        <v>34643</v>
      </c>
      <c r="C247" t="str">
        <f>Sheet7!A247</f>
        <v>ADR Campbell (Zim)</v>
      </c>
      <c r="D247">
        <f>Centuries!D247</f>
        <v>131</v>
      </c>
      <c r="E247" t="str">
        <f>Centuries!E247</f>
        <v>Notout</v>
      </c>
      <c r="F247">
        <f>Centuries!F247</f>
        <v>151</v>
      </c>
      <c r="G247">
        <f>Centuries!H247</f>
        <v>115</v>
      </c>
      <c r="H247">
        <f>Centuries!I247</f>
        <v>11</v>
      </c>
      <c r="I247">
        <f>Centuries!J247</f>
        <v>4</v>
      </c>
      <c r="J247">
        <f>Centuries!K247</f>
        <v>113.91</v>
      </c>
      <c r="K247">
        <f>Centuries!L247</f>
        <v>1</v>
      </c>
      <c r="L247" t="str">
        <f>Centuries!M247</f>
        <v>Sri Lanka</v>
      </c>
      <c r="M247" t="str">
        <f>Centuries!N247</f>
        <v>Harare</v>
      </c>
    </row>
    <row r="248" spans="1:13" x14ac:dyDescent="0.3">
      <c r="A248">
        <f>Centuries!A248</f>
        <v>247</v>
      </c>
      <c r="B248">
        <f>Centuries!B248</f>
        <v>34643</v>
      </c>
      <c r="C248" t="str">
        <f>Sheet7!A248</f>
        <v>RS Mahanama (SL)</v>
      </c>
      <c r="D248">
        <f>Centuries!D248</f>
        <v>108</v>
      </c>
      <c r="E248" t="str">
        <f>Centuries!E248</f>
        <v>Out</v>
      </c>
      <c r="F248">
        <f>Centuries!F248</f>
        <v>167</v>
      </c>
      <c r="G248">
        <f>Centuries!H248</f>
        <v>149</v>
      </c>
      <c r="H248">
        <f>Centuries!I248</f>
        <v>6</v>
      </c>
      <c r="I248">
        <f>Centuries!J248</f>
        <v>1</v>
      </c>
      <c r="J248">
        <f>Centuries!K248</f>
        <v>72.48</v>
      </c>
      <c r="K248">
        <f>Centuries!L248</f>
        <v>2</v>
      </c>
      <c r="L248" t="str">
        <f>Centuries!M248</f>
        <v>Zimbabwe</v>
      </c>
      <c r="M248" t="str">
        <f>Centuries!N248</f>
        <v>Harare</v>
      </c>
    </row>
    <row r="249" spans="1:13" x14ac:dyDescent="0.3">
      <c r="A249">
        <f>Centuries!A249</f>
        <v>248</v>
      </c>
      <c r="B249">
        <f>Centuries!B249</f>
        <v>34644</v>
      </c>
      <c r="C249" t="str">
        <f>Sheet7!A249</f>
        <v>PA de Silva (SL)</v>
      </c>
      <c r="D249">
        <f>Centuries!D249</f>
        <v>107</v>
      </c>
      <c r="E249" t="str">
        <f>Centuries!E249</f>
        <v>Notout</v>
      </c>
      <c r="F249">
        <f>Centuries!F249</f>
        <v>139</v>
      </c>
      <c r="G249">
        <f>Centuries!H249</f>
        <v>100</v>
      </c>
      <c r="H249">
        <f>Centuries!I249</f>
        <v>9</v>
      </c>
      <c r="I249">
        <f>Centuries!J249</f>
        <v>1</v>
      </c>
      <c r="J249">
        <f>Centuries!K249</f>
        <v>107</v>
      </c>
      <c r="K249">
        <f>Centuries!L249</f>
        <v>1</v>
      </c>
      <c r="L249" t="str">
        <f>Centuries!M249</f>
        <v>Zimbabwe</v>
      </c>
      <c r="M249" t="str">
        <f>Centuries!N249</f>
        <v>Harare</v>
      </c>
    </row>
    <row r="250" spans="1:13" x14ac:dyDescent="0.3">
      <c r="A250">
        <f>Centuries!A250</f>
        <v>249</v>
      </c>
      <c r="B250">
        <f>Centuries!B250</f>
        <v>34645</v>
      </c>
      <c r="C250" t="str">
        <f>Sheet7!A250</f>
        <v>NS Sidhu (India)</v>
      </c>
      <c r="D250">
        <f>Centuries!D250</f>
        <v>114</v>
      </c>
      <c r="E250" t="str">
        <f>Centuries!E250</f>
        <v>Notout</v>
      </c>
      <c r="F250">
        <f>Centuries!F250</f>
        <v>125</v>
      </c>
      <c r="G250">
        <f>Centuries!H250</f>
        <v>103</v>
      </c>
      <c r="H250">
        <f>Centuries!I250</f>
        <v>9</v>
      </c>
      <c r="I250">
        <f>Centuries!J250</f>
        <v>2</v>
      </c>
      <c r="J250">
        <f>Centuries!K250</f>
        <v>110.67</v>
      </c>
      <c r="K250">
        <f>Centuries!L250</f>
        <v>1</v>
      </c>
      <c r="L250" t="str">
        <f>Centuries!M250</f>
        <v>West Indies</v>
      </c>
      <c r="M250" t="str">
        <f>Centuries!N250</f>
        <v>Visakhapatnam</v>
      </c>
    </row>
    <row r="251" spans="1:13" x14ac:dyDescent="0.3">
      <c r="A251">
        <f>Centuries!A251</f>
        <v>250</v>
      </c>
      <c r="B251">
        <f>Centuries!B251</f>
        <v>34647</v>
      </c>
      <c r="C251" t="str">
        <f>Sheet7!A251</f>
        <v>A Jadeja (India)</v>
      </c>
      <c r="D251">
        <f>Centuries!D251</f>
        <v>104</v>
      </c>
      <c r="E251" t="str">
        <f>Centuries!E251</f>
        <v>Out</v>
      </c>
      <c r="F251">
        <f>Centuries!F251</f>
        <v>182</v>
      </c>
      <c r="G251">
        <f>Centuries!H251</f>
        <v>126</v>
      </c>
      <c r="H251">
        <f>Centuries!I251</f>
        <v>4</v>
      </c>
      <c r="I251">
        <f>Centuries!J251</f>
        <v>3</v>
      </c>
      <c r="J251">
        <f>Centuries!K251</f>
        <v>82.53</v>
      </c>
      <c r="K251">
        <f>Centuries!L251</f>
        <v>2</v>
      </c>
      <c r="L251" t="str">
        <f>Centuries!M251</f>
        <v>West Indies</v>
      </c>
      <c r="M251" t="str">
        <f>Centuries!N251</f>
        <v>Cuttack</v>
      </c>
    </row>
    <row r="252" spans="1:13" x14ac:dyDescent="0.3">
      <c r="A252">
        <f>Centuries!A252</f>
        <v>251</v>
      </c>
      <c r="B252">
        <f>Centuries!B252</f>
        <v>34649</v>
      </c>
      <c r="C252" t="str">
        <f>Sheet7!A252</f>
        <v>SR Tendulkar (India)</v>
      </c>
      <c r="D252">
        <f>Centuries!D252</f>
        <v>105</v>
      </c>
      <c r="E252" t="str">
        <f>Centuries!E252</f>
        <v>Out</v>
      </c>
      <c r="F252">
        <f>Centuries!F252</f>
        <v>180</v>
      </c>
      <c r="G252">
        <f>Centuries!H252</f>
        <v>134</v>
      </c>
      <c r="H252">
        <f>Centuries!I252</f>
        <v>10</v>
      </c>
      <c r="I252">
        <f>Centuries!J252</f>
        <v>0</v>
      </c>
      <c r="J252">
        <f>Centuries!K252</f>
        <v>78.349999999999994</v>
      </c>
      <c r="K252">
        <f>Centuries!L252</f>
        <v>1</v>
      </c>
      <c r="L252" t="str">
        <f>Centuries!M252</f>
        <v>West Indies</v>
      </c>
      <c r="M252" t="str">
        <f>Centuries!N252</f>
        <v>Jaipur</v>
      </c>
    </row>
    <row r="253" spans="1:13" x14ac:dyDescent="0.3">
      <c r="A253">
        <f>Centuries!A253</f>
        <v>252</v>
      </c>
      <c r="B253">
        <f>Centuries!B253</f>
        <v>34670</v>
      </c>
      <c r="C253" t="str">
        <f>Sheet7!A253</f>
        <v>A Ranatunga (SL)</v>
      </c>
      <c r="D253">
        <f>Centuries!D253</f>
        <v>101</v>
      </c>
      <c r="E253" t="str">
        <f>Centuries!E253</f>
        <v>Notout</v>
      </c>
      <c r="F253">
        <f>Centuries!F253</f>
        <v>143</v>
      </c>
      <c r="G253">
        <f>Centuries!H253</f>
        <v>108</v>
      </c>
      <c r="H253">
        <f>Centuries!I253</f>
        <v>8</v>
      </c>
      <c r="I253">
        <f>Centuries!J253</f>
        <v>0</v>
      </c>
      <c r="J253">
        <f>Centuries!K253</f>
        <v>93.51</v>
      </c>
      <c r="K253">
        <f>Centuries!L253</f>
        <v>1</v>
      </c>
      <c r="L253" t="str">
        <f>Centuries!M253</f>
        <v>Pakistan</v>
      </c>
      <c r="M253" t="str">
        <f>Centuries!N253</f>
        <v>Durban</v>
      </c>
    </row>
    <row r="254" spans="1:13" x14ac:dyDescent="0.3">
      <c r="A254">
        <f>Centuries!A254</f>
        <v>253</v>
      </c>
      <c r="B254">
        <f>Centuries!B254</f>
        <v>34670</v>
      </c>
      <c r="C254" t="str">
        <f>Sheet7!A254</f>
        <v>Aamer Sohail (Pak)</v>
      </c>
      <c r="D254">
        <f>Centuries!D254</f>
        <v>100</v>
      </c>
      <c r="E254" t="str">
        <f>Centuries!E254</f>
        <v>Out</v>
      </c>
      <c r="F254" t="str">
        <f>Centuries!F254</f>
        <v>-</v>
      </c>
      <c r="G254">
        <f>Centuries!H254</f>
        <v>119</v>
      </c>
      <c r="H254">
        <f>Centuries!I254</f>
        <v>8</v>
      </c>
      <c r="I254">
        <f>Centuries!J254</f>
        <v>0</v>
      </c>
      <c r="J254">
        <f>Centuries!K254</f>
        <v>84.03</v>
      </c>
      <c r="K254">
        <f>Centuries!L254</f>
        <v>2</v>
      </c>
      <c r="L254" t="str">
        <f>Centuries!M254</f>
        <v>Sri Lanka</v>
      </c>
      <c r="M254" t="str">
        <f>Centuries!N254</f>
        <v>Durban</v>
      </c>
    </row>
    <row r="255" spans="1:13" x14ac:dyDescent="0.3">
      <c r="A255">
        <f>Centuries!A255</f>
        <v>254</v>
      </c>
      <c r="B255">
        <f>Centuries!B255</f>
        <v>34676</v>
      </c>
      <c r="C255" t="str">
        <f>Sheet7!A255</f>
        <v>ST Jayasuriya (SL)</v>
      </c>
      <c r="D255">
        <f>Centuries!D255</f>
        <v>140</v>
      </c>
      <c r="E255" t="str">
        <f>Centuries!E255</f>
        <v>Out</v>
      </c>
      <c r="F255">
        <f>Centuries!F255</f>
        <v>183</v>
      </c>
      <c r="G255">
        <f>Centuries!H255</f>
        <v>143</v>
      </c>
      <c r="H255">
        <f>Centuries!I255</f>
        <v>9</v>
      </c>
      <c r="I255">
        <f>Centuries!J255</f>
        <v>6</v>
      </c>
      <c r="J255">
        <f>Centuries!K255</f>
        <v>97.9</v>
      </c>
      <c r="K255">
        <f>Centuries!L255</f>
        <v>1</v>
      </c>
      <c r="L255" t="str">
        <f>Centuries!M255</f>
        <v>New Zealand</v>
      </c>
      <c r="M255" t="str">
        <f>Centuries!N255</f>
        <v>Bloemfontein</v>
      </c>
    </row>
    <row r="256" spans="1:13" x14ac:dyDescent="0.3">
      <c r="A256">
        <f>Centuries!A256</f>
        <v>255</v>
      </c>
      <c r="B256">
        <f>Centuries!B256</f>
        <v>34676</v>
      </c>
      <c r="C256" t="str">
        <f>Sheet7!A256</f>
        <v>SG Law (Aus)</v>
      </c>
      <c r="D256">
        <f>Centuries!D256</f>
        <v>110</v>
      </c>
      <c r="E256" t="str">
        <f>Centuries!E256</f>
        <v>Out</v>
      </c>
      <c r="F256">
        <f>Centuries!F256</f>
        <v>162</v>
      </c>
      <c r="G256">
        <f>Centuries!H256</f>
        <v>135</v>
      </c>
      <c r="H256">
        <f>Centuries!I256</f>
        <v>6</v>
      </c>
      <c r="I256">
        <f>Centuries!J256</f>
        <v>1</v>
      </c>
      <c r="J256">
        <f>Centuries!K256</f>
        <v>81.48</v>
      </c>
      <c r="K256">
        <f>Centuries!L256</f>
        <v>1</v>
      </c>
      <c r="L256" t="str">
        <f>Centuries!M256</f>
        <v>Zimbabwe</v>
      </c>
      <c r="M256" t="str">
        <f>Centuries!N256</f>
        <v>Hobart</v>
      </c>
    </row>
    <row r="257" spans="1:13" x14ac:dyDescent="0.3">
      <c r="A257">
        <f>Centuries!A257</f>
        <v>256</v>
      </c>
      <c r="B257">
        <f>Centuries!B257</f>
        <v>34679</v>
      </c>
      <c r="C257" t="str">
        <f>Sheet7!A257</f>
        <v>DJ Callaghan (SA)</v>
      </c>
      <c r="D257">
        <f>Centuries!D257</f>
        <v>170</v>
      </c>
      <c r="E257" t="str">
        <f>Centuries!E257</f>
        <v>Notout</v>
      </c>
      <c r="F257">
        <f>Centuries!F257</f>
        <v>204</v>
      </c>
      <c r="G257">
        <f>Centuries!H257</f>
        <v>143</v>
      </c>
      <c r="H257">
        <f>Centuries!I257</f>
        <v>19</v>
      </c>
      <c r="I257">
        <f>Centuries!J257</f>
        <v>4</v>
      </c>
      <c r="J257">
        <f>Centuries!K257</f>
        <v>118.18</v>
      </c>
      <c r="K257">
        <f>Centuries!L257</f>
        <v>1</v>
      </c>
      <c r="L257" t="str">
        <f>Centuries!M257</f>
        <v>New Zealand</v>
      </c>
      <c r="M257" t="str">
        <f>Centuries!N257</f>
        <v>Centurion</v>
      </c>
    </row>
    <row r="258" spans="1:13" x14ac:dyDescent="0.3">
      <c r="A258">
        <f>Centuries!A258</f>
        <v>257</v>
      </c>
      <c r="B258">
        <f>Centuries!B258</f>
        <v>34679</v>
      </c>
      <c r="C258" t="str">
        <f>Sheet7!A258</f>
        <v>AC Parore (NZ)</v>
      </c>
      <c r="D258">
        <f>Centuries!D258</f>
        <v>108</v>
      </c>
      <c r="E258" t="str">
        <f>Centuries!E258</f>
        <v>Out</v>
      </c>
      <c r="F258">
        <f>Centuries!F258</f>
        <v>145</v>
      </c>
      <c r="G258">
        <f>Centuries!H258</f>
        <v>95</v>
      </c>
      <c r="H258">
        <f>Centuries!I258</f>
        <v>8</v>
      </c>
      <c r="I258">
        <f>Centuries!J258</f>
        <v>3</v>
      </c>
      <c r="J258">
        <f>Centuries!K258</f>
        <v>113.68</v>
      </c>
      <c r="K258">
        <f>Centuries!L258</f>
        <v>2</v>
      </c>
      <c r="L258" t="str">
        <f>Centuries!M258</f>
        <v>South Africa</v>
      </c>
      <c r="M258" t="str">
        <f>Centuries!N258</f>
        <v>Centurion</v>
      </c>
    </row>
    <row r="259" spans="1:13" x14ac:dyDescent="0.3">
      <c r="A259">
        <f>Centuries!A259</f>
        <v>258</v>
      </c>
      <c r="B259">
        <f>Centuries!B259</f>
        <v>34685</v>
      </c>
      <c r="C259" t="str">
        <f>Sheet7!A259</f>
        <v>Ijaz Ahmed (Pak)</v>
      </c>
      <c r="D259">
        <f>Centuries!D259</f>
        <v>114</v>
      </c>
      <c r="E259" t="str">
        <f>Centuries!E259</f>
        <v>Notout</v>
      </c>
      <c r="F259">
        <f>Centuries!F259</f>
        <v>134</v>
      </c>
      <c r="G259">
        <f>Centuries!H259</f>
        <v>90</v>
      </c>
      <c r="H259">
        <f>Centuries!I259</f>
        <v>17</v>
      </c>
      <c r="I259">
        <f>Centuries!J259</f>
        <v>3</v>
      </c>
      <c r="J259">
        <f>Centuries!K259</f>
        <v>126.66</v>
      </c>
      <c r="K259">
        <f>Centuries!L259</f>
        <v>2</v>
      </c>
      <c r="L259" t="str">
        <f>Centuries!M259</f>
        <v>South Africa</v>
      </c>
      <c r="M259" t="str">
        <f>Centuries!N259</f>
        <v>Durban</v>
      </c>
    </row>
    <row r="260" spans="1:13" x14ac:dyDescent="0.3">
      <c r="A260">
        <f>Centuries!A260</f>
        <v>259</v>
      </c>
      <c r="B260">
        <f>Centuries!B260</f>
        <v>34686</v>
      </c>
      <c r="C260" t="str">
        <f>Sheet7!A260</f>
        <v>KR Rutherford (NZ)</v>
      </c>
      <c r="D260">
        <f>Centuries!D260</f>
        <v>102</v>
      </c>
      <c r="E260" t="str">
        <f>Centuries!E260</f>
        <v>Notout</v>
      </c>
      <c r="F260">
        <f>Centuries!F260</f>
        <v>130</v>
      </c>
      <c r="G260">
        <f>Centuries!H260</f>
        <v>98</v>
      </c>
      <c r="H260">
        <f>Centuries!I260</f>
        <v>7</v>
      </c>
      <c r="I260">
        <f>Centuries!J260</f>
        <v>2</v>
      </c>
      <c r="J260">
        <f>Centuries!K260</f>
        <v>104.08</v>
      </c>
      <c r="K260">
        <f>Centuries!L260</f>
        <v>1</v>
      </c>
      <c r="L260" t="str">
        <f>Centuries!M260</f>
        <v>Sri Lanka</v>
      </c>
      <c r="M260" t="str">
        <f>Centuries!N260</f>
        <v>East London</v>
      </c>
    </row>
    <row r="261" spans="1:13" x14ac:dyDescent="0.3">
      <c r="A261">
        <f>Centuries!A261</f>
        <v>260</v>
      </c>
      <c r="B261">
        <f>Centuries!B261</f>
        <v>34711</v>
      </c>
      <c r="C261" t="str">
        <f>Sheet7!A261</f>
        <v>MJR Rindel (SA)</v>
      </c>
      <c r="D261">
        <f>Centuries!D261</f>
        <v>106</v>
      </c>
      <c r="E261" t="str">
        <f>Centuries!E261</f>
        <v>Out</v>
      </c>
      <c r="F261">
        <f>Centuries!F261</f>
        <v>176</v>
      </c>
      <c r="G261">
        <f>Centuries!H261</f>
        <v>139</v>
      </c>
      <c r="H261">
        <f>Centuries!I261</f>
        <v>9</v>
      </c>
      <c r="I261">
        <f>Centuries!J261</f>
        <v>0</v>
      </c>
      <c r="J261">
        <f>Centuries!K261</f>
        <v>76.25</v>
      </c>
      <c r="K261">
        <f>Centuries!L261</f>
        <v>1</v>
      </c>
      <c r="L261" t="str">
        <f>Centuries!M261</f>
        <v>Pakistan</v>
      </c>
      <c r="M261" t="str">
        <f>Centuries!N261</f>
        <v>Johannesburg</v>
      </c>
    </row>
    <row r="262" spans="1:13" x14ac:dyDescent="0.3">
      <c r="A262">
        <f>Centuries!A262</f>
        <v>261</v>
      </c>
      <c r="B262">
        <f>Centuries!B262</f>
        <v>34752</v>
      </c>
      <c r="C262" t="str">
        <f>Sheet7!A262</f>
        <v>Saeed Anwar (Pak)</v>
      </c>
      <c r="D262">
        <f>Centuries!D262</f>
        <v>103</v>
      </c>
      <c r="E262" t="str">
        <f>Centuries!E262</f>
        <v>Notout</v>
      </c>
      <c r="F262">
        <f>Centuries!F262</f>
        <v>194</v>
      </c>
      <c r="G262">
        <f>Centuries!H262</f>
        <v>131</v>
      </c>
      <c r="H262">
        <f>Centuries!I262</f>
        <v>6</v>
      </c>
      <c r="I262">
        <f>Centuries!J262</f>
        <v>0</v>
      </c>
      <c r="J262">
        <f>Centuries!K262</f>
        <v>78.62</v>
      </c>
      <c r="K262">
        <f>Centuries!L262</f>
        <v>2</v>
      </c>
      <c r="L262" t="str">
        <f>Centuries!M262</f>
        <v>Zimbabwe</v>
      </c>
      <c r="M262" t="str">
        <f>Centuries!N262</f>
        <v>Harare</v>
      </c>
    </row>
    <row r="263" spans="1:13" x14ac:dyDescent="0.3">
      <c r="A263">
        <f>Centuries!A263</f>
        <v>262</v>
      </c>
      <c r="B263">
        <f>Centuries!B263</f>
        <v>34755</v>
      </c>
      <c r="C263" t="str">
        <f>Sheet7!A263</f>
        <v>Inzamam ul-Haq (Pak)</v>
      </c>
      <c r="D263">
        <f>Centuries!D263</f>
        <v>116</v>
      </c>
      <c r="E263" t="str">
        <f>Centuries!E263</f>
        <v>Notout</v>
      </c>
      <c r="F263">
        <f>Centuries!F263</f>
        <v>170</v>
      </c>
      <c r="G263">
        <f>Centuries!H263</f>
        <v>138</v>
      </c>
      <c r="H263">
        <f>Centuries!I263</f>
        <v>9</v>
      </c>
      <c r="I263">
        <f>Centuries!J263</f>
        <v>1</v>
      </c>
      <c r="J263">
        <f>Centuries!K263</f>
        <v>84.05</v>
      </c>
      <c r="K263">
        <f>Centuries!L263</f>
        <v>2</v>
      </c>
      <c r="L263" t="str">
        <f>Centuries!M263</f>
        <v>Zimbabwe</v>
      </c>
      <c r="M263" t="str">
        <f>Centuries!N263</f>
        <v>Harare</v>
      </c>
    </row>
    <row r="264" spans="1:13" x14ac:dyDescent="0.3">
      <c r="A264">
        <f>Centuries!A264</f>
        <v>263</v>
      </c>
      <c r="B264">
        <f>Centuries!B264</f>
        <v>34770</v>
      </c>
      <c r="C264" t="str">
        <f>Sheet7!A264</f>
        <v>BC Lara (WI)</v>
      </c>
      <c r="D264">
        <f>Centuries!D264</f>
        <v>139</v>
      </c>
      <c r="E264" t="str">
        <f>Centuries!E264</f>
        <v>Out</v>
      </c>
      <c r="F264">
        <f>Centuries!F264</f>
        <v>168</v>
      </c>
      <c r="G264">
        <f>Centuries!H264</f>
        <v>123</v>
      </c>
      <c r="H264">
        <f>Centuries!I264</f>
        <v>15</v>
      </c>
      <c r="I264">
        <f>Centuries!J264</f>
        <v>3</v>
      </c>
      <c r="J264">
        <f>Centuries!K264</f>
        <v>113</v>
      </c>
      <c r="K264">
        <f>Centuries!L264</f>
        <v>1</v>
      </c>
      <c r="L264" t="str">
        <f>Centuries!M264</f>
        <v>Australia</v>
      </c>
      <c r="M264" t="str">
        <f>Centuries!N264</f>
        <v>Port of Spain</v>
      </c>
    </row>
    <row r="265" spans="1:13" x14ac:dyDescent="0.3">
      <c r="A265">
        <f>Centuries!A265</f>
        <v>264</v>
      </c>
      <c r="B265">
        <f>Centuries!B265</f>
        <v>34790</v>
      </c>
      <c r="C265" t="str">
        <f>Sheet7!A265</f>
        <v>AP Gurusinha (SL)</v>
      </c>
      <c r="D265">
        <f>Centuries!D265</f>
        <v>108</v>
      </c>
      <c r="E265" t="str">
        <f>Centuries!E265</f>
        <v>Out</v>
      </c>
      <c r="F265">
        <f>Centuries!F265</f>
        <v>182</v>
      </c>
      <c r="G265">
        <f>Centuries!H265</f>
        <v>149</v>
      </c>
      <c r="H265">
        <f>Centuries!I265</f>
        <v>10</v>
      </c>
      <c r="I265">
        <f>Centuries!J265</f>
        <v>1</v>
      </c>
      <c r="J265">
        <f>Centuries!K265</f>
        <v>72.48</v>
      </c>
      <c r="K265">
        <f>Centuries!L265</f>
        <v>1</v>
      </c>
      <c r="L265" t="str">
        <f>Centuries!M265</f>
        <v>New Zealand</v>
      </c>
      <c r="M265" t="str">
        <f>Centuries!N265</f>
        <v>Auckland</v>
      </c>
    </row>
    <row r="266" spans="1:13" x14ac:dyDescent="0.3">
      <c r="A266">
        <f>Centuries!A266</f>
        <v>265</v>
      </c>
      <c r="B266">
        <f>Centuries!B266</f>
        <v>34798</v>
      </c>
      <c r="C266" t="str">
        <f>Sheet7!A266</f>
        <v>SR Tendulkar (India)</v>
      </c>
      <c r="D266">
        <f>Centuries!D266</f>
        <v>112</v>
      </c>
      <c r="E266" t="str">
        <f>Centuries!E266</f>
        <v>Notout</v>
      </c>
      <c r="F266">
        <f>Centuries!F266</f>
        <v>137</v>
      </c>
      <c r="G266">
        <f>Centuries!H266</f>
        <v>107</v>
      </c>
      <c r="H266">
        <f>Centuries!I266</f>
        <v>15</v>
      </c>
      <c r="I266">
        <f>Centuries!J266</f>
        <v>1</v>
      </c>
      <c r="J266">
        <f>Centuries!K266</f>
        <v>104.67</v>
      </c>
      <c r="K266">
        <f>Centuries!L266</f>
        <v>2</v>
      </c>
      <c r="L266" t="str">
        <f>Centuries!M266</f>
        <v>Sri Lanka</v>
      </c>
      <c r="M266" t="str">
        <f>Centuries!N266</f>
        <v>Sharjah</v>
      </c>
    </row>
    <row r="267" spans="1:13" x14ac:dyDescent="0.3">
      <c r="A267">
        <f>Centuries!A267</f>
        <v>266</v>
      </c>
      <c r="B267">
        <f>Centuries!B267</f>
        <v>34847</v>
      </c>
      <c r="C267" t="str">
        <f>Sheet7!A267</f>
        <v>MA Atherton (Eng)</v>
      </c>
      <c r="D267">
        <f>Centuries!D267</f>
        <v>127</v>
      </c>
      <c r="E267" t="str">
        <f>Centuries!E267</f>
        <v>Out</v>
      </c>
      <c r="F267">
        <f>Centuries!F267</f>
        <v>202</v>
      </c>
      <c r="G267">
        <f>Centuries!H267</f>
        <v>160</v>
      </c>
      <c r="H267">
        <f>Centuries!I267</f>
        <v>14</v>
      </c>
      <c r="I267">
        <f>Centuries!J267</f>
        <v>1</v>
      </c>
      <c r="J267">
        <f>Centuries!K267</f>
        <v>79.37</v>
      </c>
      <c r="K267">
        <f>Centuries!L267</f>
        <v>1</v>
      </c>
      <c r="L267" t="str">
        <f>Centuries!M267</f>
        <v>West Indies</v>
      </c>
      <c r="M267" t="str">
        <f>Centuries!N267</f>
        <v>Lord's</v>
      </c>
    </row>
    <row r="268" spans="1:13" x14ac:dyDescent="0.3">
      <c r="A268">
        <f>Centuries!A268</f>
        <v>267</v>
      </c>
      <c r="B268">
        <f>Centuries!B268</f>
        <v>34971</v>
      </c>
      <c r="C268" t="str">
        <f>Sheet7!A268</f>
        <v>A Ranatunga (SL)</v>
      </c>
      <c r="D268">
        <f>Centuries!D268</f>
        <v>102</v>
      </c>
      <c r="E268" t="str">
        <f>Centuries!E268</f>
        <v>Notout</v>
      </c>
      <c r="F268" t="str">
        <f>Centuries!F268</f>
        <v>-</v>
      </c>
      <c r="G268">
        <f>Centuries!H268</f>
        <v>112</v>
      </c>
      <c r="H268">
        <f>Centuries!I268</f>
        <v>9</v>
      </c>
      <c r="I268">
        <f>Centuries!J268</f>
        <v>0</v>
      </c>
      <c r="J268">
        <f>Centuries!K268</f>
        <v>91.07</v>
      </c>
      <c r="K268">
        <f>Centuries!L268</f>
        <v>1</v>
      </c>
      <c r="L268" t="str">
        <f>Centuries!M268</f>
        <v>Pakistan</v>
      </c>
      <c r="M268" t="str">
        <f>Centuries!N268</f>
        <v>Gujranwala</v>
      </c>
    </row>
    <row r="269" spans="1:13" x14ac:dyDescent="0.3">
      <c r="A269">
        <f>Centuries!A269</f>
        <v>268</v>
      </c>
      <c r="B269">
        <f>Centuries!B269</f>
        <v>34971</v>
      </c>
      <c r="C269" t="str">
        <f>Sheet7!A269</f>
        <v>Saleem Elahi (Pak)</v>
      </c>
      <c r="D269">
        <f>Centuries!D269</f>
        <v>102</v>
      </c>
      <c r="E269" t="str">
        <f>Centuries!E269</f>
        <v>Notout</v>
      </c>
      <c r="F269" t="str">
        <f>Centuries!F269</f>
        <v>-</v>
      </c>
      <c r="G269">
        <f>Centuries!H269</f>
        <v>133</v>
      </c>
      <c r="H269">
        <f>Centuries!I269</f>
        <v>7</v>
      </c>
      <c r="I269">
        <f>Centuries!J269</f>
        <v>1</v>
      </c>
      <c r="J269">
        <f>Centuries!K269</f>
        <v>76.69</v>
      </c>
      <c r="K269">
        <f>Centuries!L269</f>
        <v>2</v>
      </c>
      <c r="L269" t="str">
        <f>Centuries!M269</f>
        <v>Sri Lanka</v>
      </c>
      <c r="M269" t="str">
        <f>Centuries!N269</f>
        <v>Gujranwala</v>
      </c>
    </row>
    <row r="270" spans="1:13" x14ac:dyDescent="0.3">
      <c r="A270">
        <f>Centuries!A270</f>
        <v>269</v>
      </c>
      <c r="B270">
        <f>Centuries!B270</f>
        <v>34983</v>
      </c>
      <c r="C270" t="str">
        <f>Sheet7!A270</f>
        <v>RS Mahanama (SL)</v>
      </c>
      <c r="D270">
        <f>Centuries!D270</f>
        <v>101</v>
      </c>
      <c r="E270" t="str">
        <f>Centuries!E270</f>
        <v>Out</v>
      </c>
      <c r="F270" t="str">
        <f>Centuries!F270</f>
        <v>-</v>
      </c>
      <c r="G270">
        <f>Centuries!H270</f>
        <v>153</v>
      </c>
      <c r="H270">
        <f>Centuries!I270</f>
        <v>5</v>
      </c>
      <c r="I270">
        <f>Centuries!J270</f>
        <v>1</v>
      </c>
      <c r="J270">
        <f>Centuries!K270</f>
        <v>66.010000000000005</v>
      </c>
      <c r="K270">
        <f>Centuries!L270</f>
        <v>1</v>
      </c>
      <c r="L270" t="str">
        <f>Centuries!M270</f>
        <v>West Indies</v>
      </c>
      <c r="M270" t="str">
        <f>Centuries!N270</f>
        <v>Sharjah</v>
      </c>
    </row>
    <row r="271" spans="1:13" x14ac:dyDescent="0.3">
      <c r="A271">
        <f>Centuries!A271</f>
        <v>270</v>
      </c>
      <c r="B271">
        <f>Centuries!B271</f>
        <v>34985</v>
      </c>
      <c r="C271" t="str">
        <f>Sheet7!A271</f>
        <v>Rameez Raja (Pak)</v>
      </c>
      <c r="D271">
        <f>Centuries!D271</f>
        <v>104</v>
      </c>
      <c r="E271" t="str">
        <f>Centuries!E271</f>
        <v>Notout</v>
      </c>
      <c r="F271" t="str">
        <f>Centuries!F271</f>
        <v>-</v>
      </c>
      <c r="G271">
        <f>Centuries!H271</f>
        <v>134</v>
      </c>
      <c r="H271">
        <f>Centuries!I271</f>
        <v>7</v>
      </c>
      <c r="I271">
        <f>Centuries!J271</f>
        <v>1</v>
      </c>
      <c r="J271">
        <f>Centuries!K271</f>
        <v>77.61</v>
      </c>
      <c r="K271">
        <f>Centuries!L271</f>
        <v>1</v>
      </c>
      <c r="L271" t="str">
        <f>Centuries!M271</f>
        <v>West Indies</v>
      </c>
      <c r="M271" t="str">
        <f>Centuries!N271</f>
        <v>Sharjah</v>
      </c>
    </row>
    <row r="272" spans="1:13" x14ac:dyDescent="0.3">
      <c r="A272">
        <f>Centuries!A272</f>
        <v>271</v>
      </c>
      <c r="B272">
        <f>Centuries!B272</f>
        <v>34988</v>
      </c>
      <c r="C272" t="str">
        <f>Sheet7!A272</f>
        <v>BC Lara (WI)</v>
      </c>
      <c r="D272">
        <f>Centuries!D272</f>
        <v>169</v>
      </c>
      <c r="E272" t="str">
        <f>Centuries!E272</f>
        <v>Out</v>
      </c>
      <c r="F272" t="str">
        <f>Centuries!F272</f>
        <v>-</v>
      </c>
      <c r="G272">
        <f>Centuries!H272</f>
        <v>129</v>
      </c>
      <c r="H272">
        <f>Centuries!I272</f>
        <v>15</v>
      </c>
      <c r="I272">
        <f>Centuries!J272</f>
        <v>4</v>
      </c>
      <c r="J272">
        <f>Centuries!K272</f>
        <v>131</v>
      </c>
      <c r="K272">
        <f>Centuries!L272</f>
        <v>1</v>
      </c>
      <c r="L272" t="str">
        <f>Centuries!M272</f>
        <v>Sri Lanka</v>
      </c>
      <c r="M272" t="str">
        <f>Centuries!N272</f>
        <v>Sharjah</v>
      </c>
    </row>
    <row r="273" spans="1:13" x14ac:dyDescent="0.3">
      <c r="A273">
        <f>Centuries!A273</f>
        <v>272</v>
      </c>
      <c r="B273">
        <f>Centuries!B273</f>
        <v>34988</v>
      </c>
      <c r="C273" t="str">
        <f>Sheet7!A273</f>
        <v>HP Tillakaratne (SL)</v>
      </c>
      <c r="D273">
        <f>Centuries!D273</f>
        <v>100</v>
      </c>
      <c r="E273" t="str">
        <f>Centuries!E273</f>
        <v>Out</v>
      </c>
      <c r="F273" t="str">
        <f>Centuries!F273</f>
        <v>-</v>
      </c>
      <c r="G273">
        <f>Centuries!H273</f>
        <v>106</v>
      </c>
      <c r="H273">
        <f>Centuries!I273</f>
        <v>4</v>
      </c>
      <c r="I273">
        <f>Centuries!J273</f>
        <v>1</v>
      </c>
      <c r="J273">
        <f>Centuries!K273</f>
        <v>94.33</v>
      </c>
      <c r="K273">
        <f>Centuries!L273</f>
        <v>2</v>
      </c>
      <c r="L273" t="str">
        <f>Centuries!M273</f>
        <v>West Indies</v>
      </c>
      <c r="M273" t="str">
        <f>Centuries!N273</f>
        <v>Sharjah</v>
      </c>
    </row>
    <row r="274" spans="1:13" x14ac:dyDescent="0.3">
      <c r="A274">
        <f>Centuries!A274</f>
        <v>273</v>
      </c>
      <c r="B274">
        <f>Centuries!B274</f>
        <v>34993</v>
      </c>
      <c r="C274" t="str">
        <f>Sheet7!A274</f>
        <v>BM McMillan (SA)</v>
      </c>
      <c r="D274">
        <f>Centuries!D274</f>
        <v>127</v>
      </c>
      <c r="E274" t="str">
        <f>Centuries!E274</f>
        <v>Out</v>
      </c>
      <c r="F274">
        <f>Centuries!F274</f>
        <v>181</v>
      </c>
      <c r="G274">
        <f>Centuries!H274</f>
        <v>120</v>
      </c>
      <c r="H274">
        <f>Centuries!I274</f>
        <v>14</v>
      </c>
      <c r="I274">
        <f>Centuries!J274</f>
        <v>3</v>
      </c>
      <c r="J274">
        <f>Centuries!K274</f>
        <v>105.83</v>
      </c>
      <c r="K274">
        <f>Centuries!L274</f>
        <v>1</v>
      </c>
      <c r="L274" t="str">
        <f>Centuries!M274</f>
        <v>Zimbabwe</v>
      </c>
      <c r="M274" t="str">
        <f>Centuries!N274</f>
        <v>Harare</v>
      </c>
    </row>
    <row r="275" spans="1:13" x14ac:dyDescent="0.3">
      <c r="A275">
        <f>Centuries!A275</f>
        <v>274</v>
      </c>
      <c r="B275">
        <f>Centuries!B275</f>
        <v>35018</v>
      </c>
      <c r="C275" t="str">
        <f>Sheet7!A275</f>
        <v>MD Crowe (NZ)</v>
      </c>
      <c r="D275">
        <f>Centuries!D275</f>
        <v>107</v>
      </c>
      <c r="E275" t="str">
        <f>Centuries!E275</f>
        <v>Notout</v>
      </c>
      <c r="F275">
        <f>Centuries!F275</f>
        <v>189</v>
      </c>
      <c r="G275">
        <f>Centuries!H275</f>
        <v>129</v>
      </c>
      <c r="H275">
        <f>Centuries!I275</f>
        <v>9</v>
      </c>
      <c r="I275">
        <f>Centuries!J275</f>
        <v>2</v>
      </c>
      <c r="J275">
        <f>Centuries!K275</f>
        <v>82.94</v>
      </c>
      <c r="K275">
        <f>Centuries!L275</f>
        <v>2</v>
      </c>
      <c r="L275" t="str">
        <f>Centuries!M275</f>
        <v>India</v>
      </c>
      <c r="M275" t="str">
        <f>Centuries!N275</f>
        <v>Jamshedpur</v>
      </c>
    </row>
    <row r="276" spans="1:13" x14ac:dyDescent="0.3">
      <c r="A276">
        <f>Centuries!A276</f>
        <v>275</v>
      </c>
      <c r="B276">
        <f>Centuries!B276</f>
        <v>35027</v>
      </c>
      <c r="C276" t="str">
        <f>Sheet7!A276</f>
        <v>CL Cairns (NZ)</v>
      </c>
      <c r="D276">
        <f>Centuries!D276</f>
        <v>103</v>
      </c>
      <c r="E276" t="str">
        <f>Centuries!E276</f>
        <v>Out</v>
      </c>
      <c r="F276">
        <f>Centuries!F276</f>
        <v>87</v>
      </c>
      <c r="G276">
        <f>Centuries!H276</f>
        <v>87</v>
      </c>
      <c r="H276">
        <f>Centuries!I276</f>
        <v>10</v>
      </c>
      <c r="I276">
        <f>Centuries!J276</f>
        <v>4</v>
      </c>
      <c r="J276">
        <f>Centuries!K276</f>
        <v>118.39</v>
      </c>
      <c r="K276">
        <f>Centuries!L276</f>
        <v>1</v>
      </c>
      <c r="L276" t="str">
        <f>Centuries!M276</f>
        <v>India</v>
      </c>
      <c r="M276" t="str">
        <f>Centuries!N276</f>
        <v>Pune</v>
      </c>
    </row>
    <row r="277" spans="1:13" x14ac:dyDescent="0.3">
      <c r="A277">
        <f>Centuries!A277</f>
        <v>276</v>
      </c>
      <c r="B277">
        <f>Centuries!B277</f>
        <v>35029</v>
      </c>
      <c r="C277" t="str">
        <f>Sheet7!A277</f>
        <v>NJ Astle (NZ)</v>
      </c>
      <c r="D277">
        <f>Centuries!D277</f>
        <v>114</v>
      </c>
      <c r="E277" t="str">
        <f>Centuries!E277</f>
        <v>Out</v>
      </c>
      <c r="F277">
        <f>Centuries!F277</f>
        <v>188</v>
      </c>
      <c r="G277">
        <f>Centuries!H277</f>
        <v>128</v>
      </c>
      <c r="H277">
        <f>Centuries!I277</f>
        <v>12</v>
      </c>
      <c r="I277">
        <f>Centuries!J277</f>
        <v>1</v>
      </c>
      <c r="J277">
        <f>Centuries!K277</f>
        <v>89.06</v>
      </c>
      <c r="K277">
        <f>Centuries!L277</f>
        <v>1</v>
      </c>
      <c r="L277" t="str">
        <f>Centuries!M277</f>
        <v>India</v>
      </c>
      <c r="M277" t="str">
        <f>Centuries!N277</f>
        <v>Nagpur</v>
      </c>
    </row>
    <row r="278" spans="1:13" x14ac:dyDescent="0.3">
      <c r="A278">
        <f>Centuries!A278</f>
        <v>277</v>
      </c>
      <c r="B278">
        <f>Centuries!B278</f>
        <v>35073</v>
      </c>
      <c r="C278" t="str">
        <f>Sheet7!A278</f>
        <v>RT Ponting (Aus)</v>
      </c>
      <c r="D278">
        <f>Centuries!D278</f>
        <v>123</v>
      </c>
      <c r="E278" t="str">
        <f>Centuries!E278</f>
        <v>Out</v>
      </c>
      <c r="F278">
        <f>Centuries!F278</f>
        <v>174</v>
      </c>
      <c r="G278">
        <f>Centuries!H278</f>
        <v>138</v>
      </c>
      <c r="H278">
        <f>Centuries!I278</f>
        <v>7</v>
      </c>
      <c r="I278">
        <f>Centuries!J278</f>
        <v>1</v>
      </c>
      <c r="J278">
        <f>Centuries!K278</f>
        <v>89.13</v>
      </c>
      <c r="K278">
        <f>Centuries!L278</f>
        <v>1</v>
      </c>
      <c r="L278" t="str">
        <f>Centuries!M278</f>
        <v>Sri Lanka</v>
      </c>
      <c r="M278" t="str">
        <f>Centuries!N278</f>
        <v>Melbourne</v>
      </c>
    </row>
    <row r="279" spans="1:13" x14ac:dyDescent="0.3">
      <c r="A279">
        <f>Centuries!A279</f>
        <v>278</v>
      </c>
      <c r="B279">
        <f>Centuries!B279</f>
        <v>35076</v>
      </c>
      <c r="C279" t="str">
        <f>Sheet7!A279</f>
        <v>ME Waugh (Aus)</v>
      </c>
      <c r="D279">
        <f>Centuries!D279</f>
        <v>130</v>
      </c>
      <c r="E279" t="str">
        <f>Centuries!E279</f>
        <v>Out</v>
      </c>
      <c r="F279">
        <f>Centuries!F279</f>
        <v>205</v>
      </c>
      <c r="G279">
        <f>Centuries!H279</f>
        <v>144</v>
      </c>
      <c r="H279">
        <f>Centuries!I279</f>
        <v>7</v>
      </c>
      <c r="I279">
        <f>Centuries!J279</f>
        <v>3</v>
      </c>
      <c r="J279">
        <f>Centuries!K279</f>
        <v>90.27</v>
      </c>
      <c r="K279">
        <f>Centuries!L279</f>
        <v>1</v>
      </c>
      <c r="L279" t="str">
        <f>Centuries!M279</f>
        <v>Sri Lanka</v>
      </c>
      <c r="M279" t="str">
        <f>Centuries!N279</f>
        <v>Perth</v>
      </c>
    </row>
    <row r="280" spans="1:13" x14ac:dyDescent="0.3">
      <c r="A280">
        <f>Centuries!A280</f>
        <v>279</v>
      </c>
      <c r="B280">
        <f>Centuries!B280</f>
        <v>35078</v>
      </c>
      <c r="C280" t="str">
        <f>Sheet7!A280</f>
        <v>G Kirsten (SA)</v>
      </c>
      <c r="D280">
        <f>Centuries!D280</f>
        <v>116</v>
      </c>
      <c r="E280" t="str">
        <f>Centuries!E280</f>
        <v>Out</v>
      </c>
      <c r="F280">
        <f>Centuries!F280</f>
        <v>161</v>
      </c>
      <c r="G280">
        <f>Centuries!H280</f>
        <v>126</v>
      </c>
      <c r="H280">
        <f>Centuries!I280</f>
        <v>11</v>
      </c>
      <c r="I280">
        <f>Centuries!J280</f>
        <v>0</v>
      </c>
      <c r="J280">
        <f>Centuries!K280</f>
        <v>92.06</v>
      </c>
      <c r="K280">
        <f>Centuries!L280</f>
        <v>2</v>
      </c>
      <c r="L280" t="str">
        <f>Centuries!M280</f>
        <v>England</v>
      </c>
      <c r="M280" t="str">
        <f>Centuries!N280</f>
        <v>Centurion</v>
      </c>
    </row>
    <row r="281" spans="1:13" x14ac:dyDescent="0.3">
      <c r="A281">
        <f>Centuries!A281</f>
        <v>280</v>
      </c>
      <c r="B281">
        <f>Centuries!B281</f>
        <v>35080</v>
      </c>
      <c r="C281" t="str">
        <f>Sheet7!A281</f>
        <v>SR Waugh (Aus)</v>
      </c>
      <c r="D281">
        <f>Centuries!D281</f>
        <v>102</v>
      </c>
      <c r="E281" t="str">
        <f>Centuries!E281</f>
        <v>Notout</v>
      </c>
      <c r="F281">
        <f>Centuries!F281</f>
        <v>161</v>
      </c>
      <c r="G281">
        <f>Centuries!H281</f>
        <v>115</v>
      </c>
      <c r="H281">
        <f>Centuries!I281</f>
        <v>6</v>
      </c>
      <c r="I281">
        <f>Centuries!J281</f>
        <v>1</v>
      </c>
      <c r="J281">
        <f>Centuries!K281</f>
        <v>88.69</v>
      </c>
      <c r="K281">
        <f>Centuries!L281</f>
        <v>1</v>
      </c>
      <c r="L281" t="str">
        <f>Centuries!M281</f>
        <v>Sri Lanka</v>
      </c>
      <c r="M281" t="str">
        <f>Centuries!N281</f>
        <v>Melbourne</v>
      </c>
    </row>
    <row r="282" spans="1:13" x14ac:dyDescent="0.3">
      <c r="A282">
        <f>Centuries!A282</f>
        <v>281</v>
      </c>
      <c r="B282">
        <f>Centuries!B282</f>
        <v>35092</v>
      </c>
      <c r="C282" t="str">
        <f>Sheet7!A282</f>
        <v>NJ Astle (NZ)</v>
      </c>
      <c r="D282">
        <f>Centuries!D282</f>
        <v>120</v>
      </c>
      <c r="E282" t="str">
        <f>Centuries!E282</f>
        <v>Out</v>
      </c>
      <c r="F282">
        <f>Centuries!F282</f>
        <v>182</v>
      </c>
      <c r="G282">
        <f>Centuries!H282</f>
        <v>137</v>
      </c>
      <c r="H282">
        <f>Centuries!I282</f>
        <v>13</v>
      </c>
      <c r="I282">
        <f>Centuries!J282</f>
        <v>1</v>
      </c>
      <c r="J282">
        <f>Centuries!K282</f>
        <v>87.59</v>
      </c>
      <c r="K282">
        <f>Centuries!L282</f>
        <v>1</v>
      </c>
      <c r="L282" t="str">
        <f>Centuries!M282</f>
        <v>Zimbabwe</v>
      </c>
      <c r="M282" t="str">
        <f>Centuries!N282</f>
        <v>Auckland</v>
      </c>
    </row>
    <row r="283" spans="1:13" x14ac:dyDescent="0.3">
      <c r="A283">
        <f>Centuries!A283</f>
        <v>282</v>
      </c>
      <c r="B283">
        <f>Centuries!B283</f>
        <v>35109</v>
      </c>
      <c r="C283" t="str">
        <f>Sheet7!A283</f>
        <v>NJ Astle (NZ)</v>
      </c>
      <c r="D283">
        <f>Centuries!D283</f>
        <v>101</v>
      </c>
      <c r="E283" t="str">
        <f>Centuries!E283</f>
        <v>Out</v>
      </c>
      <c r="F283">
        <f>Centuries!F283</f>
        <v>172</v>
      </c>
      <c r="G283">
        <f>Centuries!H283</f>
        <v>132</v>
      </c>
      <c r="H283">
        <f>Centuries!I283</f>
        <v>8</v>
      </c>
      <c r="I283">
        <f>Centuries!J283</f>
        <v>2</v>
      </c>
      <c r="J283">
        <f>Centuries!K283</f>
        <v>76.510000000000005</v>
      </c>
      <c r="K283">
        <f>Centuries!L283</f>
        <v>1</v>
      </c>
      <c r="L283" t="str">
        <f>Centuries!M283</f>
        <v>England</v>
      </c>
      <c r="M283" t="str">
        <f>Centuries!N283</f>
        <v>Ahmedabad</v>
      </c>
    </row>
    <row r="284" spans="1:13" x14ac:dyDescent="0.3">
      <c r="A284">
        <f>Centuries!A284</f>
        <v>283</v>
      </c>
      <c r="B284">
        <f>Centuries!B284</f>
        <v>35111</v>
      </c>
      <c r="C284" t="str">
        <f>Sheet7!A284</f>
        <v>G Kirsten (SA)</v>
      </c>
      <c r="D284">
        <f>Centuries!D284</f>
        <v>188</v>
      </c>
      <c r="E284" t="str">
        <f>Centuries!E284</f>
        <v>Notout</v>
      </c>
      <c r="F284">
        <f>Centuries!F284</f>
        <v>210</v>
      </c>
      <c r="G284">
        <f>Centuries!H284</f>
        <v>159</v>
      </c>
      <c r="H284">
        <f>Centuries!I284</f>
        <v>13</v>
      </c>
      <c r="I284">
        <f>Centuries!J284</f>
        <v>4</v>
      </c>
      <c r="J284">
        <f>Centuries!K284</f>
        <v>118.23</v>
      </c>
      <c r="K284">
        <f>Centuries!L284</f>
        <v>1</v>
      </c>
      <c r="L284" t="str">
        <f>Centuries!M284</f>
        <v>United Arab Emirates</v>
      </c>
      <c r="M284" t="str">
        <f>Centuries!N284</f>
        <v>Rawalpindi</v>
      </c>
    </row>
    <row r="285" spans="1:13" x14ac:dyDescent="0.3">
      <c r="A285">
        <f>Centuries!A285</f>
        <v>284</v>
      </c>
      <c r="B285">
        <f>Centuries!B285</f>
        <v>35113</v>
      </c>
      <c r="C285" t="str">
        <f>Sheet7!A285</f>
        <v>SR Tendulkar (India)</v>
      </c>
      <c r="D285">
        <f>Centuries!D285</f>
        <v>127</v>
      </c>
      <c r="E285" t="str">
        <f>Centuries!E285</f>
        <v>Notout</v>
      </c>
      <c r="F285">
        <f>Centuries!F285</f>
        <v>175</v>
      </c>
      <c r="G285">
        <f>Centuries!H285</f>
        <v>138</v>
      </c>
      <c r="H285">
        <f>Centuries!I285</f>
        <v>15</v>
      </c>
      <c r="I285">
        <f>Centuries!J285</f>
        <v>1</v>
      </c>
      <c r="J285">
        <f>Centuries!K285</f>
        <v>92.02</v>
      </c>
      <c r="K285">
        <f>Centuries!L285</f>
        <v>2</v>
      </c>
      <c r="L285" t="str">
        <f>Centuries!M285</f>
        <v>Kenya</v>
      </c>
      <c r="M285" t="str">
        <f>Centuries!N285</f>
        <v>Cuttack</v>
      </c>
    </row>
    <row r="286" spans="1:13" x14ac:dyDescent="0.3">
      <c r="A286">
        <f>Centuries!A286</f>
        <v>285</v>
      </c>
      <c r="B286">
        <f>Centuries!B286</f>
        <v>35117</v>
      </c>
      <c r="C286" t="str">
        <f>Sheet7!A286</f>
        <v>GA Hick (Eng)</v>
      </c>
      <c r="D286">
        <f>Centuries!D286</f>
        <v>104</v>
      </c>
      <c r="E286" t="str">
        <f>Centuries!E286</f>
        <v>Notout</v>
      </c>
      <c r="F286">
        <f>Centuries!F286</f>
        <v>170</v>
      </c>
      <c r="G286">
        <f>Centuries!H286</f>
        <v>133</v>
      </c>
      <c r="H286">
        <f>Centuries!I286</f>
        <v>6</v>
      </c>
      <c r="I286">
        <f>Centuries!J286</f>
        <v>2</v>
      </c>
      <c r="J286">
        <f>Centuries!K286</f>
        <v>78.19</v>
      </c>
      <c r="K286">
        <f>Centuries!L286</f>
        <v>1</v>
      </c>
      <c r="L286" t="str">
        <f>Centuries!M286</f>
        <v>Netherlands</v>
      </c>
      <c r="M286" t="str">
        <f>Centuries!N286</f>
        <v>Peshawar</v>
      </c>
    </row>
    <row r="287" spans="1:13" x14ac:dyDescent="0.3">
      <c r="A287">
        <f>Centuries!A287</f>
        <v>286</v>
      </c>
      <c r="B287">
        <f>Centuries!B287</f>
        <v>35118</v>
      </c>
      <c r="C287" t="str">
        <f>Sheet7!A287</f>
        <v>ME Waugh (Aus)</v>
      </c>
      <c r="D287">
        <f>Centuries!D287</f>
        <v>130</v>
      </c>
      <c r="E287" t="str">
        <f>Centuries!E287</f>
        <v>Out</v>
      </c>
      <c r="F287">
        <f>Centuries!F287</f>
        <v>167</v>
      </c>
      <c r="G287">
        <f>Centuries!H287</f>
        <v>128</v>
      </c>
      <c r="H287">
        <f>Centuries!I287</f>
        <v>14</v>
      </c>
      <c r="I287">
        <f>Centuries!J287</f>
        <v>1</v>
      </c>
      <c r="J287">
        <f>Centuries!K287</f>
        <v>101.56</v>
      </c>
      <c r="K287">
        <f>Centuries!L287</f>
        <v>1</v>
      </c>
      <c r="L287" t="str">
        <f>Centuries!M287</f>
        <v>Kenya</v>
      </c>
      <c r="M287" t="str">
        <f>Centuries!N287</f>
        <v>Visakhapatnam</v>
      </c>
    </row>
    <row r="288" spans="1:13" x14ac:dyDescent="0.3">
      <c r="A288">
        <f>Centuries!A288</f>
        <v>287</v>
      </c>
      <c r="B288">
        <f>Centuries!B288</f>
        <v>35122</v>
      </c>
      <c r="C288" t="str">
        <f>Sheet7!A288</f>
        <v>ME Waugh (Aus)</v>
      </c>
      <c r="D288">
        <f>Centuries!D288</f>
        <v>126</v>
      </c>
      <c r="E288" t="str">
        <f>Centuries!E288</f>
        <v>Out</v>
      </c>
      <c r="F288">
        <f>Centuries!F288</f>
        <v>195</v>
      </c>
      <c r="G288">
        <f>Centuries!H288</f>
        <v>135</v>
      </c>
      <c r="H288">
        <f>Centuries!I288</f>
        <v>8</v>
      </c>
      <c r="I288">
        <f>Centuries!J288</f>
        <v>3</v>
      </c>
      <c r="J288">
        <f>Centuries!K288</f>
        <v>93.33</v>
      </c>
      <c r="K288">
        <f>Centuries!L288</f>
        <v>1</v>
      </c>
      <c r="L288" t="str">
        <f>Centuries!M288</f>
        <v>India</v>
      </c>
      <c r="M288" t="str">
        <f>Centuries!N288</f>
        <v>Mumbai</v>
      </c>
    </row>
    <row r="289" spans="1:13" x14ac:dyDescent="0.3">
      <c r="A289">
        <f>Centuries!A289</f>
        <v>288</v>
      </c>
      <c r="B289">
        <f>Centuries!B289</f>
        <v>35124</v>
      </c>
      <c r="C289" t="str">
        <f>Sheet7!A289</f>
        <v>Aamer Sohail (Pak)</v>
      </c>
      <c r="D289">
        <f>Centuries!D289</f>
        <v>111</v>
      </c>
      <c r="E289" t="str">
        <f>Centuries!E289</f>
        <v>Out</v>
      </c>
      <c r="F289">
        <f>Centuries!F289</f>
        <v>205</v>
      </c>
      <c r="G289">
        <f>Centuries!H289</f>
        <v>139</v>
      </c>
      <c r="H289">
        <f>Centuries!I289</f>
        <v>8</v>
      </c>
      <c r="I289">
        <f>Centuries!J289</f>
        <v>0</v>
      </c>
      <c r="J289">
        <f>Centuries!K289</f>
        <v>79.849999999999994</v>
      </c>
      <c r="K289">
        <f>Centuries!L289</f>
        <v>1</v>
      </c>
      <c r="L289" t="str">
        <f>Centuries!M289</f>
        <v>South Africa</v>
      </c>
      <c r="M289" t="str">
        <f>Centuries!N289</f>
        <v>Karachi</v>
      </c>
    </row>
    <row r="290" spans="1:13" x14ac:dyDescent="0.3">
      <c r="A290">
        <f>Centuries!A290</f>
        <v>289</v>
      </c>
      <c r="B290">
        <f>Centuries!B290</f>
        <v>35126</v>
      </c>
      <c r="C290" t="str">
        <f>Sheet7!A290</f>
        <v>SR Tendulkar (India)</v>
      </c>
      <c r="D290">
        <f>Centuries!D290</f>
        <v>137</v>
      </c>
      <c r="E290" t="str">
        <f>Centuries!E290</f>
        <v>Out</v>
      </c>
      <c r="F290">
        <f>Centuries!F290</f>
        <v>198</v>
      </c>
      <c r="G290">
        <f>Centuries!H290</f>
        <v>137</v>
      </c>
      <c r="H290">
        <f>Centuries!I290</f>
        <v>8</v>
      </c>
      <c r="I290">
        <f>Centuries!J290</f>
        <v>5</v>
      </c>
      <c r="J290">
        <f>Centuries!K290</f>
        <v>100</v>
      </c>
      <c r="K290">
        <f>Centuries!L290</f>
        <v>1</v>
      </c>
      <c r="L290" t="str">
        <f>Centuries!M290</f>
        <v>Sri Lanka</v>
      </c>
      <c r="M290" t="str">
        <f>Centuries!N290</f>
        <v>Delhi</v>
      </c>
    </row>
    <row r="291" spans="1:13" x14ac:dyDescent="0.3">
      <c r="A291">
        <f>Centuries!A291</f>
        <v>290</v>
      </c>
      <c r="B291">
        <f>Centuries!B291</f>
        <v>35128</v>
      </c>
      <c r="C291" t="str">
        <f>Sheet7!A291</f>
        <v>RT Ponting (Aus)</v>
      </c>
      <c r="D291">
        <f>Centuries!D291</f>
        <v>102</v>
      </c>
      <c r="E291" t="str">
        <f>Centuries!E291</f>
        <v>Out</v>
      </c>
      <c r="F291">
        <f>Centuries!F291</f>
        <v>143</v>
      </c>
      <c r="G291">
        <f>Centuries!H291</f>
        <v>112</v>
      </c>
      <c r="H291">
        <f>Centuries!I291</f>
        <v>5</v>
      </c>
      <c r="I291">
        <f>Centuries!J291</f>
        <v>1</v>
      </c>
      <c r="J291">
        <f>Centuries!K291</f>
        <v>91.07</v>
      </c>
      <c r="K291">
        <f>Centuries!L291</f>
        <v>1</v>
      </c>
      <c r="L291" t="str">
        <f>Centuries!M291</f>
        <v>West Indies</v>
      </c>
      <c r="M291" t="str">
        <f>Centuries!N291</f>
        <v>Jaipur</v>
      </c>
    </row>
    <row r="292" spans="1:13" x14ac:dyDescent="0.3">
      <c r="A292">
        <f>Centuries!A292</f>
        <v>291</v>
      </c>
      <c r="B292">
        <f>Centuries!B292</f>
        <v>35129</v>
      </c>
      <c r="C292" t="str">
        <f>Sheet7!A292</f>
        <v>AC Hudson (SA)</v>
      </c>
      <c r="D292">
        <f>Centuries!D292</f>
        <v>161</v>
      </c>
      <c r="E292" t="str">
        <f>Centuries!E292</f>
        <v>Out</v>
      </c>
      <c r="F292">
        <f>Centuries!F292</f>
        <v>153</v>
      </c>
      <c r="G292">
        <f>Centuries!H292</f>
        <v>132</v>
      </c>
      <c r="H292">
        <f>Centuries!I292</f>
        <v>13</v>
      </c>
      <c r="I292">
        <f>Centuries!J292</f>
        <v>4</v>
      </c>
      <c r="J292">
        <f>Centuries!K292</f>
        <v>121.96</v>
      </c>
      <c r="K292">
        <f>Centuries!L292</f>
        <v>1</v>
      </c>
      <c r="L292" t="str">
        <f>Centuries!M292</f>
        <v>Netherlands</v>
      </c>
      <c r="M292" t="str">
        <f>Centuries!N292</f>
        <v>Rawalpindi</v>
      </c>
    </row>
    <row r="293" spans="1:13" x14ac:dyDescent="0.3">
      <c r="A293">
        <f>Centuries!A293</f>
        <v>292</v>
      </c>
      <c r="B293">
        <f>Centuries!B293</f>
        <v>35130</v>
      </c>
      <c r="C293" t="str">
        <f>Sheet7!A293</f>
        <v>PA de Silva (SL)</v>
      </c>
      <c r="D293">
        <f>Centuries!D293</f>
        <v>145</v>
      </c>
      <c r="E293" t="str">
        <f>Centuries!E293</f>
        <v>Out</v>
      </c>
      <c r="F293">
        <f>Centuries!F293</f>
        <v>153</v>
      </c>
      <c r="G293">
        <f>Centuries!H293</f>
        <v>115</v>
      </c>
      <c r="H293">
        <f>Centuries!I293</f>
        <v>14</v>
      </c>
      <c r="I293">
        <f>Centuries!J293</f>
        <v>5</v>
      </c>
      <c r="J293">
        <f>Centuries!K293</f>
        <v>126.08</v>
      </c>
      <c r="K293">
        <f>Centuries!L293</f>
        <v>1</v>
      </c>
      <c r="L293" t="str">
        <f>Centuries!M293</f>
        <v>Kenya</v>
      </c>
      <c r="M293" t="str">
        <f>Centuries!N293</f>
        <v>Kandy</v>
      </c>
    </row>
    <row r="294" spans="1:13" x14ac:dyDescent="0.3">
      <c r="A294">
        <f>Centuries!A294</f>
        <v>293</v>
      </c>
      <c r="B294">
        <f>Centuries!B294</f>
        <v>35130</v>
      </c>
      <c r="C294" t="str">
        <f>Sheet7!A294</f>
        <v>VG Kambli (India)</v>
      </c>
      <c r="D294">
        <f>Centuries!D294</f>
        <v>106</v>
      </c>
      <c r="E294" t="str">
        <f>Centuries!E294</f>
        <v>Out</v>
      </c>
      <c r="F294">
        <f>Centuries!F294</f>
        <v>137</v>
      </c>
      <c r="G294">
        <f>Centuries!H294</f>
        <v>110</v>
      </c>
      <c r="H294">
        <f>Centuries!I294</f>
        <v>11</v>
      </c>
      <c r="I294">
        <f>Centuries!J294</f>
        <v>0</v>
      </c>
      <c r="J294">
        <f>Centuries!K294</f>
        <v>96.36</v>
      </c>
      <c r="K294">
        <f>Centuries!L294</f>
        <v>1</v>
      </c>
      <c r="L294" t="str">
        <f>Centuries!M294</f>
        <v>Zimbabwe</v>
      </c>
      <c r="M294" t="str">
        <f>Centuries!N294</f>
        <v>Kanpur</v>
      </c>
    </row>
    <row r="295" spans="1:13" x14ac:dyDescent="0.3">
      <c r="A295">
        <f>Centuries!A295</f>
        <v>294</v>
      </c>
      <c r="B295">
        <f>Centuries!B295</f>
        <v>35135</v>
      </c>
      <c r="C295" t="str">
        <f>Sheet7!A295</f>
        <v>CZ Harris (NZ)</v>
      </c>
      <c r="D295">
        <f>Centuries!D295</f>
        <v>130</v>
      </c>
      <c r="E295" t="str">
        <f>Centuries!E295</f>
        <v>Out</v>
      </c>
      <c r="F295">
        <f>Centuries!F295</f>
        <v>162</v>
      </c>
      <c r="G295">
        <f>Centuries!H295</f>
        <v>124</v>
      </c>
      <c r="H295">
        <f>Centuries!I295</f>
        <v>13</v>
      </c>
      <c r="I295">
        <f>Centuries!J295</f>
        <v>4</v>
      </c>
      <c r="J295">
        <f>Centuries!K295</f>
        <v>104.83</v>
      </c>
      <c r="K295">
        <f>Centuries!L295</f>
        <v>1</v>
      </c>
      <c r="L295" t="str">
        <f>Centuries!M295</f>
        <v>Australia</v>
      </c>
      <c r="M295" t="str">
        <f>Centuries!N295</f>
        <v>Chennai</v>
      </c>
    </row>
    <row r="296" spans="1:13" x14ac:dyDescent="0.3">
      <c r="A296">
        <f>Centuries!A296</f>
        <v>295</v>
      </c>
      <c r="B296">
        <f>Centuries!B296</f>
        <v>35135</v>
      </c>
      <c r="C296" t="str">
        <f>Sheet7!A296</f>
        <v>BC Lara (WI)</v>
      </c>
      <c r="D296">
        <f>Centuries!D296</f>
        <v>111</v>
      </c>
      <c r="E296" t="str">
        <f>Centuries!E296</f>
        <v>Out</v>
      </c>
      <c r="F296">
        <f>Centuries!F296</f>
        <v>142</v>
      </c>
      <c r="G296">
        <f>Centuries!H296</f>
        <v>94</v>
      </c>
      <c r="H296">
        <f>Centuries!I296</f>
        <v>16</v>
      </c>
      <c r="I296">
        <f>Centuries!J296</f>
        <v>0</v>
      </c>
      <c r="J296">
        <f>Centuries!K296</f>
        <v>118.08</v>
      </c>
      <c r="K296">
        <f>Centuries!L296</f>
        <v>1</v>
      </c>
      <c r="L296" t="str">
        <f>Centuries!M296</f>
        <v>South Africa</v>
      </c>
      <c r="M296" t="str">
        <f>Centuries!N296</f>
        <v>Karachi</v>
      </c>
    </row>
    <row r="297" spans="1:13" x14ac:dyDescent="0.3">
      <c r="A297">
        <f>Centuries!A297</f>
        <v>296</v>
      </c>
      <c r="B297">
        <f>Centuries!B297</f>
        <v>35135</v>
      </c>
      <c r="C297" t="str">
        <f>Sheet7!A297</f>
        <v>ME Waugh (Aus)</v>
      </c>
      <c r="D297">
        <f>Centuries!D297</f>
        <v>110</v>
      </c>
      <c r="E297" t="str">
        <f>Centuries!E297</f>
        <v>Out</v>
      </c>
      <c r="F297">
        <f>Centuries!F297</f>
        <v>156</v>
      </c>
      <c r="G297">
        <f>Centuries!H297</f>
        <v>112</v>
      </c>
      <c r="H297">
        <f>Centuries!I297</f>
        <v>6</v>
      </c>
      <c r="I297">
        <f>Centuries!J297</f>
        <v>2</v>
      </c>
      <c r="J297">
        <f>Centuries!K297</f>
        <v>98.21</v>
      </c>
      <c r="K297">
        <f>Centuries!L297</f>
        <v>2</v>
      </c>
      <c r="L297" t="str">
        <f>Centuries!M297</f>
        <v>New Zealand</v>
      </c>
      <c r="M297" t="str">
        <f>Centuries!N297</f>
        <v>Chennai</v>
      </c>
    </row>
    <row r="298" spans="1:13" x14ac:dyDescent="0.3">
      <c r="A298">
        <f>Centuries!A298</f>
        <v>297</v>
      </c>
      <c r="B298">
        <f>Centuries!B298</f>
        <v>35141</v>
      </c>
      <c r="C298" t="str">
        <f>Sheet7!A298</f>
        <v>PA de Silva (SL)</v>
      </c>
      <c r="D298">
        <f>Centuries!D298</f>
        <v>107</v>
      </c>
      <c r="E298" t="str">
        <f>Centuries!E298</f>
        <v>Notout</v>
      </c>
      <c r="F298">
        <f>Centuries!F298</f>
        <v>176</v>
      </c>
      <c r="G298">
        <f>Centuries!H298</f>
        <v>124</v>
      </c>
      <c r="H298">
        <f>Centuries!I298</f>
        <v>13</v>
      </c>
      <c r="I298">
        <f>Centuries!J298</f>
        <v>0</v>
      </c>
      <c r="J298">
        <f>Centuries!K298</f>
        <v>86.29</v>
      </c>
      <c r="K298">
        <f>Centuries!L298</f>
        <v>2</v>
      </c>
      <c r="L298" t="str">
        <f>Centuries!M298</f>
        <v>Australia</v>
      </c>
      <c r="M298" t="str">
        <f>Centuries!N298</f>
        <v>Lahore</v>
      </c>
    </row>
    <row r="299" spans="1:13" x14ac:dyDescent="0.3">
      <c r="A299">
        <f>Centuries!A299</f>
        <v>298</v>
      </c>
      <c r="B299">
        <f>Centuries!B299</f>
        <v>35153</v>
      </c>
      <c r="C299" t="str">
        <f>Sheet7!A299</f>
        <v>SP Fleming (NZ)</v>
      </c>
      <c r="D299">
        <f>Centuries!D299</f>
        <v>106</v>
      </c>
      <c r="E299" t="str">
        <f>Centuries!E299</f>
        <v>Notout</v>
      </c>
      <c r="F299">
        <f>Centuries!F299</f>
        <v>176</v>
      </c>
      <c r="G299">
        <f>Centuries!H299</f>
        <v>108</v>
      </c>
      <c r="H299">
        <f>Centuries!I299</f>
        <v>7</v>
      </c>
      <c r="I299">
        <f>Centuries!J299</f>
        <v>1</v>
      </c>
      <c r="J299">
        <f>Centuries!K299</f>
        <v>98.14</v>
      </c>
      <c r="K299">
        <f>Centuries!L299</f>
        <v>2</v>
      </c>
      <c r="L299" t="str">
        <f>Centuries!M299</f>
        <v>West Indies</v>
      </c>
      <c r="M299" t="str">
        <f>Centuries!N299</f>
        <v>Port of Spain</v>
      </c>
    </row>
    <row r="300" spans="1:13" x14ac:dyDescent="0.3">
      <c r="A300">
        <f>Centuries!A300</f>
        <v>299</v>
      </c>
      <c r="B300">
        <f>Centuries!B300</f>
        <v>35154</v>
      </c>
      <c r="C300" t="str">
        <f>Sheet7!A300</f>
        <v>BC Lara (WI)</v>
      </c>
      <c r="D300">
        <f>Centuries!D300</f>
        <v>146</v>
      </c>
      <c r="E300" t="str">
        <f>Centuries!E300</f>
        <v>Notout</v>
      </c>
      <c r="F300">
        <f>Centuries!F300</f>
        <v>165</v>
      </c>
      <c r="G300">
        <f>Centuries!H300</f>
        <v>134</v>
      </c>
      <c r="H300">
        <f>Centuries!I300</f>
        <v>12</v>
      </c>
      <c r="I300">
        <f>Centuries!J300</f>
        <v>3</v>
      </c>
      <c r="J300">
        <f>Centuries!K300</f>
        <v>108.95</v>
      </c>
      <c r="K300">
        <f>Centuries!L300</f>
        <v>2</v>
      </c>
      <c r="L300" t="str">
        <f>Centuries!M300</f>
        <v>New Zealand</v>
      </c>
      <c r="M300" t="str">
        <f>Centuries!N300</f>
        <v>Port of Spain</v>
      </c>
    </row>
    <row r="301" spans="1:13" x14ac:dyDescent="0.3">
      <c r="A301">
        <f>Centuries!A301</f>
        <v>300</v>
      </c>
      <c r="B301">
        <f>Centuries!B301</f>
        <v>35157</v>
      </c>
      <c r="C301" t="str">
        <f>Sheet7!A301</f>
        <v>ST Jayasuriya (SL)</v>
      </c>
      <c r="D301">
        <f>Centuries!D301</f>
        <v>134</v>
      </c>
      <c r="E301" t="str">
        <f>Centuries!E301</f>
        <v>Out</v>
      </c>
      <c r="F301" t="str">
        <f>Centuries!F301</f>
        <v>-</v>
      </c>
      <c r="G301">
        <f>Centuries!H301</f>
        <v>65</v>
      </c>
      <c r="H301">
        <f>Centuries!I301</f>
        <v>11</v>
      </c>
      <c r="I301">
        <f>Centuries!J301</f>
        <v>11</v>
      </c>
      <c r="J301">
        <f>Centuries!K301</f>
        <v>206.15</v>
      </c>
      <c r="K301">
        <f>Centuries!L301</f>
        <v>1</v>
      </c>
      <c r="L301" t="str">
        <f>Centuries!M301</f>
        <v>Pakistan</v>
      </c>
      <c r="M301" t="str">
        <f>Centuries!N301</f>
        <v>Singapore</v>
      </c>
    </row>
    <row r="302" spans="1:13" x14ac:dyDescent="0.3">
      <c r="A302">
        <f>Centuries!A302</f>
        <v>301</v>
      </c>
      <c r="B302">
        <f>Centuries!B302</f>
        <v>35160</v>
      </c>
      <c r="C302" t="str">
        <f>Sheet7!A302</f>
        <v>SR Tendulkar (India)</v>
      </c>
      <c r="D302">
        <f>Centuries!D302</f>
        <v>100</v>
      </c>
      <c r="E302" t="str">
        <f>Centuries!E302</f>
        <v>Out</v>
      </c>
      <c r="F302" t="str">
        <f>Centuries!F302</f>
        <v>-</v>
      </c>
      <c r="G302">
        <f>Centuries!H302</f>
        <v>111</v>
      </c>
      <c r="H302">
        <f>Centuries!I302</f>
        <v>9</v>
      </c>
      <c r="I302">
        <f>Centuries!J302</f>
        <v>1</v>
      </c>
      <c r="J302">
        <f>Centuries!K302</f>
        <v>90.09</v>
      </c>
      <c r="K302">
        <f>Centuries!L302</f>
        <v>1</v>
      </c>
      <c r="L302" t="str">
        <f>Centuries!M302</f>
        <v>Pakistan</v>
      </c>
      <c r="M302" t="str">
        <f>Centuries!N302</f>
        <v>Singapore</v>
      </c>
    </row>
    <row r="303" spans="1:13" x14ac:dyDescent="0.3">
      <c r="A303">
        <f>Centuries!A303</f>
        <v>302</v>
      </c>
      <c r="B303">
        <f>Centuries!B303</f>
        <v>35161</v>
      </c>
      <c r="C303" t="str">
        <f>Sheet7!A303</f>
        <v>BC Lara (WI)</v>
      </c>
      <c r="D303">
        <f>Centuries!D303</f>
        <v>104</v>
      </c>
      <c r="E303" t="str">
        <f>Centuries!E303</f>
        <v>Out</v>
      </c>
      <c r="F303">
        <f>Centuries!F303</f>
        <v>172</v>
      </c>
      <c r="G303">
        <f>Centuries!H303</f>
        <v>103</v>
      </c>
      <c r="H303">
        <f>Centuries!I303</f>
        <v>10</v>
      </c>
      <c r="I303">
        <f>Centuries!J303</f>
        <v>1</v>
      </c>
      <c r="J303">
        <f>Centuries!K303</f>
        <v>100.97</v>
      </c>
      <c r="K303">
        <f>Centuries!L303</f>
        <v>2</v>
      </c>
      <c r="L303" t="str">
        <f>Centuries!M303</f>
        <v>New Zealand</v>
      </c>
      <c r="M303" t="str">
        <f>Centuries!N303</f>
        <v>Kingstown</v>
      </c>
    </row>
    <row r="304" spans="1:13" x14ac:dyDescent="0.3">
      <c r="A304">
        <f>Centuries!A304</f>
        <v>303</v>
      </c>
      <c r="B304">
        <f>Centuries!B304</f>
        <v>35161</v>
      </c>
      <c r="C304" t="str">
        <f>Sheet7!A304</f>
        <v>PV Simmons (WI)</v>
      </c>
      <c r="D304">
        <f>Centuries!D304</f>
        <v>103</v>
      </c>
      <c r="E304" t="str">
        <f>Centuries!E304</f>
        <v>Notout</v>
      </c>
      <c r="F304">
        <f>Centuries!F304</f>
        <v>160</v>
      </c>
      <c r="G304">
        <f>Centuries!H304</f>
        <v>124</v>
      </c>
      <c r="H304">
        <f>Centuries!I304</f>
        <v>10</v>
      </c>
      <c r="I304">
        <f>Centuries!J304</f>
        <v>2</v>
      </c>
      <c r="J304">
        <f>Centuries!K304</f>
        <v>83.06</v>
      </c>
      <c r="K304">
        <f>Centuries!L304</f>
        <v>2</v>
      </c>
      <c r="L304" t="str">
        <f>Centuries!M304</f>
        <v>New Zealand</v>
      </c>
      <c r="M304" t="str">
        <f>Centuries!N304</f>
        <v>Kingstown</v>
      </c>
    </row>
    <row r="305" spans="1:13" x14ac:dyDescent="0.3">
      <c r="A305">
        <f>Centuries!A305</f>
        <v>304</v>
      </c>
      <c r="B305">
        <f>Centuries!B305</f>
        <v>35167</v>
      </c>
      <c r="C305" t="str">
        <f>Sheet7!A305</f>
        <v>Aamer Sohail (Pak)</v>
      </c>
      <c r="D305">
        <f>Centuries!D305</f>
        <v>105</v>
      </c>
      <c r="E305" t="str">
        <f>Centuries!E305</f>
        <v>Out</v>
      </c>
      <c r="F305" t="str">
        <f>Centuries!F305</f>
        <v>-</v>
      </c>
      <c r="G305">
        <f>Centuries!H305</f>
        <v>127</v>
      </c>
      <c r="H305">
        <f>Centuries!I305</f>
        <v>8</v>
      </c>
      <c r="I305">
        <f>Centuries!J305</f>
        <v>0</v>
      </c>
      <c r="J305">
        <f>Centuries!K305</f>
        <v>82.67</v>
      </c>
      <c r="K305">
        <f>Centuries!L305</f>
        <v>1</v>
      </c>
      <c r="L305" t="str">
        <f>Centuries!M305</f>
        <v>India</v>
      </c>
      <c r="M305" t="str">
        <f>Centuries!N305</f>
        <v>Sharjah</v>
      </c>
    </row>
    <row r="306" spans="1:13" x14ac:dyDescent="0.3">
      <c r="A306">
        <f>Centuries!A306</f>
        <v>305</v>
      </c>
      <c r="B306">
        <f>Centuries!B306</f>
        <v>35168</v>
      </c>
      <c r="C306" t="str">
        <f>Sheet7!A306</f>
        <v>DJ Cullinan (SA)</v>
      </c>
      <c r="D306">
        <f>Centuries!D306</f>
        <v>110</v>
      </c>
      <c r="E306" t="str">
        <f>Centuries!E306</f>
        <v>Notout</v>
      </c>
      <c r="F306">
        <f>Centuries!F306</f>
        <v>124</v>
      </c>
      <c r="G306">
        <f>Centuries!H306</f>
        <v>109</v>
      </c>
      <c r="H306">
        <f>Centuries!I306</f>
        <v>6</v>
      </c>
      <c r="I306">
        <f>Centuries!J306</f>
        <v>3</v>
      </c>
      <c r="J306">
        <f>Centuries!K306</f>
        <v>100.91</v>
      </c>
      <c r="K306">
        <f>Centuries!L306</f>
        <v>1</v>
      </c>
      <c r="L306" t="str">
        <f>Centuries!M306</f>
        <v>Pakistan</v>
      </c>
      <c r="M306" t="str">
        <f>Centuries!N306</f>
        <v>Sharjah</v>
      </c>
    </row>
    <row r="307" spans="1:13" x14ac:dyDescent="0.3">
      <c r="A307">
        <f>Centuries!A307</f>
        <v>306</v>
      </c>
      <c r="B307">
        <f>Centuries!B307</f>
        <v>35169</v>
      </c>
      <c r="C307" t="str">
        <f>Sheet7!A307</f>
        <v>G Kirsten (SA)</v>
      </c>
      <c r="D307">
        <f>Centuries!D307</f>
        <v>106</v>
      </c>
      <c r="E307" t="str">
        <f>Centuries!E307</f>
        <v>Out</v>
      </c>
      <c r="F307">
        <f>Centuries!F307</f>
        <v>182</v>
      </c>
      <c r="G307">
        <f>Centuries!H307</f>
        <v>116</v>
      </c>
      <c r="H307">
        <f>Centuries!I307</f>
        <v>9</v>
      </c>
      <c r="I307">
        <f>Centuries!J307</f>
        <v>0</v>
      </c>
      <c r="J307">
        <f>Centuries!K307</f>
        <v>91.37</v>
      </c>
      <c r="K307">
        <f>Centuries!L307</f>
        <v>1</v>
      </c>
      <c r="L307" t="str">
        <f>Centuries!M307</f>
        <v>India</v>
      </c>
      <c r="M307" t="str">
        <f>Centuries!N307</f>
        <v>Sharjah</v>
      </c>
    </row>
    <row r="308" spans="1:13" x14ac:dyDescent="0.3">
      <c r="A308">
        <f>Centuries!A308</f>
        <v>307</v>
      </c>
      <c r="B308">
        <f>Centuries!B308</f>
        <v>35170</v>
      </c>
      <c r="C308" t="str">
        <f>Sheet7!A308</f>
        <v>SR Tendulkar (India)</v>
      </c>
      <c r="D308">
        <f>Centuries!D308</f>
        <v>118</v>
      </c>
      <c r="E308" t="str">
        <f>Centuries!E308</f>
        <v>Out</v>
      </c>
      <c r="F308" t="str">
        <f>Centuries!F308</f>
        <v>-</v>
      </c>
      <c r="G308">
        <f>Centuries!H308</f>
        <v>140</v>
      </c>
      <c r="H308">
        <f>Centuries!I308</f>
        <v>8</v>
      </c>
      <c r="I308">
        <f>Centuries!J308</f>
        <v>2</v>
      </c>
      <c r="J308">
        <f>Centuries!K308</f>
        <v>84.28</v>
      </c>
      <c r="K308">
        <f>Centuries!L308</f>
        <v>1</v>
      </c>
      <c r="L308" t="str">
        <f>Centuries!M308</f>
        <v>Pakistan</v>
      </c>
      <c r="M308" t="str">
        <f>Centuries!N308</f>
        <v>Sharjah</v>
      </c>
    </row>
    <row r="309" spans="1:13" x14ac:dyDescent="0.3">
      <c r="A309">
        <f>Centuries!A309</f>
        <v>308</v>
      </c>
      <c r="B309">
        <f>Centuries!B309</f>
        <v>35170</v>
      </c>
      <c r="C309" t="str">
        <f>Sheet7!A309</f>
        <v>NS Sidhu (India)</v>
      </c>
      <c r="D309">
        <f>Centuries!D309</f>
        <v>101</v>
      </c>
      <c r="E309" t="str">
        <f>Centuries!E309</f>
        <v>Out</v>
      </c>
      <c r="F309" t="str">
        <f>Centuries!F309</f>
        <v>-</v>
      </c>
      <c r="G309">
        <f>Centuries!H309</f>
        <v>117</v>
      </c>
      <c r="H309">
        <f>Centuries!I309</f>
        <v>3</v>
      </c>
      <c r="I309">
        <f>Centuries!J309</f>
        <v>3</v>
      </c>
      <c r="J309">
        <f>Centuries!K309</f>
        <v>86.32</v>
      </c>
      <c r="K309">
        <f>Centuries!L309</f>
        <v>1</v>
      </c>
      <c r="L309" t="str">
        <f>Centuries!M309</f>
        <v>Pakistan</v>
      </c>
      <c r="M309" t="str">
        <f>Centuries!N309</f>
        <v>Sharjah</v>
      </c>
    </row>
    <row r="310" spans="1:13" x14ac:dyDescent="0.3">
      <c r="A310">
        <f>Centuries!A310</f>
        <v>309</v>
      </c>
      <c r="B310">
        <f>Centuries!B310</f>
        <v>35174</v>
      </c>
      <c r="C310" t="str">
        <f>Sheet7!A310</f>
        <v>G Kirsten (SA)</v>
      </c>
      <c r="D310">
        <f>Centuries!D310</f>
        <v>115</v>
      </c>
      <c r="E310" t="str">
        <f>Centuries!E310</f>
        <v>Notout</v>
      </c>
      <c r="F310">
        <f>Centuries!F310</f>
        <v>212</v>
      </c>
      <c r="G310">
        <f>Centuries!H310</f>
        <v>142</v>
      </c>
      <c r="H310">
        <f>Centuries!I310</f>
        <v>4</v>
      </c>
      <c r="I310">
        <f>Centuries!J310</f>
        <v>1</v>
      </c>
      <c r="J310">
        <f>Centuries!K310</f>
        <v>80.98</v>
      </c>
      <c r="K310">
        <f>Centuries!L310</f>
        <v>1</v>
      </c>
      <c r="L310" t="str">
        <f>Centuries!M310</f>
        <v>India</v>
      </c>
      <c r="M310" t="str">
        <f>Centuries!N310</f>
        <v>Sharjah</v>
      </c>
    </row>
    <row r="311" spans="1:13" x14ac:dyDescent="0.3">
      <c r="A311">
        <f>Centuries!A311</f>
        <v>310</v>
      </c>
      <c r="B311">
        <f>Centuries!B311</f>
        <v>35211</v>
      </c>
      <c r="C311" t="str">
        <f>Sheet7!A311</f>
        <v>AD Brown (Eng)</v>
      </c>
      <c r="D311">
        <f>Centuries!D311</f>
        <v>118</v>
      </c>
      <c r="E311" t="str">
        <f>Centuries!E311</f>
        <v>Out</v>
      </c>
      <c r="F311">
        <f>Centuries!F311</f>
        <v>180</v>
      </c>
      <c r="G311">
        <f>Centuries!H311</f>
        <v>137</v>
      </c>
      <c r="H311">
        <f>Centuries!I311</f>
        <v>10</v>
      </c>
      <c r="I311">
        <f>Centuries!J311</f>
        <v>2</v>
      </c>
      <c r="J311">
        <f>Centuries!K311</f>
        <v>86.13</v>
      </c>
      <c r="K311">
        <f>Centuries!L311</f>
        <v>2</v>
      </c>
      <c r="L311" t="str">
        <f>Centuries!M311</f>
        <v>India</v>
      </c>
      <c r="M311" t="str">
        <f>Centuries!N311</f>
        <v>Manchester</v>
      </c>
    </row>
    <row r="312" spans="1:13" x14ac:dyDescent="0.3">
      <c r="A312">
        <f>Centuries!A312</f>
        <v>311</v>
      </c>
      <c r="B312">
        <f>Centuries!B312</f>
        <v>35305</v>
      </c>
      <c r="C312" t="str">
        <f>Sheet7!A312</f>
        <v>ST Jayasuriya (SL)</v>
      </c>
      <c r="D312">
        <f>Centuries!D312</f>
        <v>120</v>
      </c>
      <c r="E312" t="str">
        <f>Centuries!E312</f>
        <v>Notout</v>
      </c>
      <c r="F312" t="str">
        <f>Centuries!F312</f>
        <v>-</v>
      </c>
      <c r="G312">
        <f>Centuries!H312</f>
        <v>128</v>
      </c>
      <c r="H312">
        <f>Centuries!I312</f>
        <v>8</v>
      </c>
      <c r="I312">
        <f>Centuries!J312</f>
        <v>3</v>
      </c>
      <c r="J312">
        <f>Centuries!K312</f>
        <v>93.75</v>
      </c>
      <c r="K312">
        <f>Centuries!L312</f>
        <v>2</v>
      </c>
      <c r="L312" t="str">
        <f>Centuries!M312</f>
        <v>India</v>
      </c>
      <c r="M312" t="str">
        <f>Centuries!N312</f>
        <v>Colombo (RPS)</v>
      </c>
    </row>
    <row r="313" spans="1:13" x14ac:dyDescent="0.3">
      <c r="A313">
        <f>Centuries!A313</f>
        <v>312</v>
      </c>
      <c r="B313">
        <f>Centuries!B313</f>
        <v>35305</v>
      </c>
      <c r="C313" t="str">
        <f>Sheet7!A313</f>
        <v>SR Tendulkar (India)</v>
      </c>
      <c r="D313">
        <f>Centuries!D313</f>
        <v>110</v>
      </c>
      <c r="E313" t="str">
        <f>Centuries!E313</f>
        <v>Out</v>
      </c>
      <c r="F313" t="str">
        <f>Centuries!F313</f>
        <v>-</v>
      </c>
      <c r="G313">
        <f>Centuries!H313</f>
        <v>138</v>
      </c>
      <c r="H313">
        <f>Centuries!I313</f>
        <v>5</v>
      </c>
      <c r="I313">
        <f>Centuries!J313</f>
        <v>1</v>
      </c>
      <c r="J313">
        <f>Centuries!K313</f>
        <v>79.709999999999994</v>
      </c>
      <c r="K313">
        <f>Centuries!L313</f>
        <v>1</v>
      </c>
      <c r="L313" t="str">
        <f>Centuries!M313</f>
        <v>Sri Lanka</v>
      </c>
      <c r="M313" t="str">
        <f>Centuries!N313</f>
        <v>Colombo (RPS)</v>
      </c>
    </row>
    <row r="314" spans="1:13" x14ac:dyDescent="0.3">
      <c r="A314">
        <f>Centuries!A314</f>
        <v>313</v>
      </c>
      <c r="B314">
        <f>Centuries!B314</f>
        <v>35308</v>
      </c>
      <c r="C314" t="str">
        <f>Sheet7!A314</f>
        <v>NV Knight (Eng)</v>
      </c>
      <c r="D314">
        <f>Centuries!D314</f>
        <v>113</v>
      </c>
      <c r="E314" t="str">
        <f>Centuries!E314</f>
        <v>Out</v>
      </c>
      <c r="F314">
        <f>Centuries!F314</f>
        <v>161</v>
      </c>
      <c r="G314">
        <f>Centuries!H314</f>
        <v>132</v>
      </c>
      <c r="H314">
        <f>Centuries!I314</f>
        <v>11</v>
      </c>
      <c r="I314">
        <f>Centuries!J314</f>
        <v>0</v>
      </c>
      <c r="J314">
        <f>Centuries!K314</f>
        <v>85.6</v>
      </c>
      <c r="K314">
        <f>Centuries!L314</f>
        <v>1</v>
      </c>
      <c r="L314" t="str">
        <f>Centuries!M314</f>
        <v>Pakistan</v>
      </c>
      <c r="M314" t="str">
        <f>Centuries!N314</f>
        <v>Birmingham</v>
      </c>
    </row>
    <row r="315" spans="1:13" x14ac:dyDescent="0.3">
      <c r="A315">
        <f>Centuries!A315</f>
        <v>314</v>
      </c>
      <c r="B315">
        <f>Centuries!B315</f>
        <v>35309</v>
      </c>
      <c r="C315" t="str">
        <f>Sheet7!A315</f>
        <v>NV Knight (Eng)</v>
      </c>
      <c r="D315">
        <f>Centuries!D315</f>
        <v>125</v>
      </c>
      <c r="E315" t="str">
        <f>Centuries!E315</f>
        <v>Notout</v>
      </c>
      <c r="F315">
        <f>Centuries!F315</f>
        <v>210</v>
      </c>
      <c r="G315">
        <f>Centuries!H315</f>
        <v>145</v>
      </c>
      <c r="H315">
        <f>Centuries!I315</f>
        <v>9</v>
      </c>
      <c r="I315">
        <f>Centuries!J315</f>
        <v>0</v>
      </c>
      <c r="J315">
        <f>Centuries!K315</f>
        <v>86.2</v>
      </c>
      <c r="K315">
        <f>Centuries!L315</f>
        <v>1</v>
      </c>
      <c r="L315" t="str">
        <f>Centuries!M315</f>
        <v>Pakistan</v>
      </c>
      <c r="M315" t="str">
        <f>Centuries!N315</f>
        <v>Nottingham</v>
      </c>
    </row>
    <row r="316" spans="1:13" x14ac:dyDescent="0.3">
      <c r="A316">
        <f>Centuries!A316</f>
        <v>315</v>
      </c>
      <c r="B316">
        <f>Centuries!B316</f>
        <v>35311</v>
      </c>
      <c r="C316" t="str">
        <f>Sheet7!A316</f>
        <v>PA de Silva (SL)</v>
      </c>
      <c r="D316">
        <f>Centuries!D316</f>
        <v>127</v>
      </c>
      <c r="E316" t="str">
        <f>Centuries!E316</f>
        <v>Notout</v>
      </c>
      <c r="F316" t="str">
        <f>Centuries!F316</f>
        <v>-</v>
      </c>
      <c r="G316">
        <f>Centuries!H316</f>
        <v>123</v>
      </c>
      <c r="H316">
        <f>Centuries!I316</f>
        <v>13</v>
      </c>
      <c r="I316">
        <f>Centuries!J316</f>
        <v>1</v>
      </c>
      <c r="J316">
        <f>Centuries!K316</f>
        <v>103.25</v>
      </c>
      <c r="K316">
        <f>Centuries!L316</f>
        <v>2</v>
      </c>
      <c r="L316" t="str">
        <f>Centuries!M316</f>
        <v>Zimbabwe</v>
      </c>
      <c r="M316" t="str">
        <f>Centuries!N316</f>
        <v>Colombo (SSC)</v>
      </c>
    </row>
    <row r="317" spans="1:13" x14ac:dyDescent="0.3">
      <c r="A317">
        <f>Centuries!A317</f>
        <v>316</v>
      </c>
      <c r="B317">
        <f>Centuries!B317</f>
        <v>35336</v>
      </c>
      <c r="C317" t="str">
        <f>Sheet7!A317</f>
        <v>RS Kaluwitharana (SL)</v>
      </c>
      <c r="D317">
        <f>Centuries!D317</f>
        <v>100</v>
      </c>
      <c r="E317" t="str">
        <f>Centuries!E317</f>
        <v>Notout</v>
      </c>
      <c r="F317" t="str">
        <f>Centuries!F317</f>
        <v>-</v>
      </c>
      <c r="G317">
        <f>Centuries!H317</f>
        <v>89</v>
      </c>
      <c r="H317">
        <f>Centuries!I317</f>
        <v>17</v>
      </c>
      <c r="I317">
        <f>Centuries!J317</f>
        <v>1</v>
      </c>
      <c r="J317">
        <f>Centuries!K317</f>
        <v>112.35</v>
      </c>
      <c r="K317">
        <f>Centuries!L317</f>
        <v>2</v>
      </c>
      <c r="L317" t="str">
        <f>Centuries!M317</f>
        <v>Kenya</v>
      </c>
      <c r="M317" t="str">
        <f>Centuries!N317</f>
        <v>Nairobi (Gym)</v>
      </c>
    </row>
    <row r="318" spans="1:13" x14ac:dyDescent="0.3">
      <c r="A318">
        <f>Centuries!A318</f>
        <v>317</v>
      </c>
      <c r="B318">
        <f>Centuries!B318</f>
        <v>35337</v>
      </c>
      <c r="C318" t="str">
        <f>Sheet7!A318</f>
        <v>DJ Cullinan (SA)</v>
      </c>
      <c r="D318">
        <f>Centuries!D318</f>
        <v>124</v>
      </c>
      <c r="E318" t="str">
        <f>Centuries!E318</f>
        <v>Out</v>
      </c>
      <c r="F318">
        <f>Centuries!F318</f>
        <v>160</v>
      </c>
      <c r="G318">
        <f>Centuries!H318</f>
        <v>117</v>
      </c>
      <c r="H318">
        <f>Centuries!I318</f>
        <v>12</v>
      </c>
      <c r="I318">
        <f>Centuries!J318</f>
        <v>0</v>
      </c>
      <c r="J318">
        <f>Centuries!K318</f>
        <v>105.98</v>
      </c>
      <c r="K318">
        <f>Centuries!L318</f>
        <v>1</v>
      </c>
      <c r="L318" t="str">
        <f>Centuries!M318</f>
        <v>Pakistan</v>
      </c>
      <c r="M318" t="str">
        <f>Centuries!N318</f>
        <v>Nairobi (Gym)</v>
      </c>
    </row>
    <row r="319" spans="1:13" x14ac:dyDescent="0.3">
      <c r="A319">
        <f>Centuries!A319</f>
        <v>318</v>
      </c>
      <c r="B319">
        <f>Centuries!B319</f>
        <v>35337</v>
      </c>
      <c r="C319" t="str">
        <f>Sheet7!A319</f>
        <v>JN Rhodes (SA)</v>
      </c>
      <c r="D319">
        <f>Centuries!D319</f>
        <v>121</v>
      </c>
      <c r="E319" t="str">
        <f>Centuries!E319</f>
        <v>Out</v>
      </c>
      <c r="F319">
        <f>Centuries!F319</f>
        <v>160</v>
      </c>
      <c r="G319">
        <f>Centuries!H319</f>
        <v>114</v>
      </c>
      <c r="H319">
        <f>Centuries!I319</f>
        <v>12</v>
      </c>
      <c r="I319">
        <f>Centuries!J319</f>
        <v>0</v>
      </c>
      <c r="J319">
        <f>Centuries!K319</f>
        <v>106.14</v>
      </c>
      <c r="K319">
        <f>Centuries!L319</f>
        <v>1</v>
      </c>
      <c r="L319" t="str">
        <f>Centuries!M319</f>
        <v>Pakistan</v>
      </c>
      <c r="M319" t="str">
        <f>Centuries!N319</f>
        <v>Nairobi (Gym)</v>
      </c>
    </row>
    <row r="320" spans="1:13" x14ac:dyDescent="0.3">
      <c r="A320">
        <f>Centuries!A320</f>
        <v>319</v>
      </c>
      <c r="B320">
        <f>Centuries!B320</f>
        <v>35342</v>
      </c>
      <c r="C320" t="str">
        <f>Sheet7!A320</f>
        <v>PA de Silva (SL)</v>
      </c>
      <c r="D320">
        <f>Centuries!D320</f>
        <v>122</v>
      </c>
      <c r="E320" t="str">
        <f>Centuries!E320</f>
        <v>Out</v>
      </c>
      <c r="F320" t="str">
        <f>Centuries!F320</f>
        <v>-</v>
      </c>
      <c r="G320">
        <f>Centuries!H320</f>
        <v>116</v>
      </c>
      <c r="H320">
        <f>Centuries!I320</f>
        <v>12</v>
      </c>
      <c r="I320">
        <f>Centuries!J320</f>
        <v>2</v>
      </c>
      <c r="J320">
        <f>Centuries!K320</f>
        <v>105.17</v>
      </c>
      <c r="K320">
        <f>Centuries!L320</f>
        <v>2</v>
      </c>
      <c r="L320" t="str">
        <f>Centuries!M320</f>
        <v>Pakistan</v>
      </c>
      <c r="M320" t="str">
        <f>Centuries!N320</f>
        <v>Nairobi (Gym)</v>
      </c>
    </row>
    <row r="321" spans="1:13" x14ac:dyDescent="0.3">
      <c r="A321">
        <f>Centuries!A321</f>
        <v>320</v>
      </c>
      <c r="B321">
        <f>Centuries!B321</f>
        <v>35342</v>
      </c>
      <c r="C321" t="str">
        <f>Sheet7!A321</f>
        <v>Saeed Anwar (Pak)</v>
      </c>
      <c r="D321">
        <f>Centuries!D321</f>
        <v>115</v>
      </c>
      <c r="E321" t="str">
        <f>Centuries!E321</f>
        <v>Out</v>
      </c>
      <c r="F321">
        <f>Centuries!F321</f>
        <v>176</v>
      </c>
      <c r="G321">
        <f>Centuries!H321</f>
        <v>120</v>
      </c>
      <c r="H321">
        <f>Centuries!I321</f>
        <v>13</v>
      </c>
      <c r="I321">
        <f>Centuries!J321</f>
        <v>1</v>
      </c>
      <c r="J321">
        <f>Centuries!K321</f>
        <v>95.83</v>
      </c>
      <c r="K321">
        <f>Centuries!L321</f>
        <v>1</v>
      </c>
      <c r="L321" t="str">
        <f>Centuries!M321</f>
        <v>Sri Lanka</v>
      </c>
      <c r="M321" t="str">
        <f>Centuries!N321</f>
        <v>Nairobi (Gym)</v>
      </c>
    </row>
    <row r="322" spans="1:13" x14ac:dyDescent="0.3">
      <c r="A322">
        <f>Centuries!A322</f>
        <v>321</v>
      </c>
      <c r="B322">
        <f>Centuries!B322</f>
        <v>35342</v>
      </c>
      <c r="C322" t="str">
        <f>Sheet7!A322</f>
        <v>Shahid Afridi (Pak)</v>
      </c>
      <c r="D322">
        <f>Centuries!D322</f>
        <v>102</v>
      </c>
      <c r="E322" t="str">
        <f>Centuries!E322</f>
        <v>Out</v>
      </c>
      <c r="F322">
        <f>Centuries!F322</f>
        <v>50</v>
      </c>
      <c r="G322">
        <f>Centuries!H322</f>
        <v>40</v>
      </c>
      <c r="H322">
        <f>Centuries!I322</f>
        <v>6</v>
      </c>
      <c r="I322">
        <f>Centuries!J322</f>
        <v>11</v>
      </c>
      <c r="J322">
        <f>Centuries!K322</f>
        <v>255</v>
      </c>
      <c r="K322">
        <f>Centuries!L322</f>
        <v>1</v>
      </c>
      <c r="L322" t="str">
        <f>Centuries!M322</f>
        <v>Sri Lanka</v>
      </c>
      <c r="M322" t="str">
        <f>Centuries!N322</f>
        <v>Nairobi (Gym)</v>
      </c>
    </row>
    <row r="323" spans="1:13" x14ac:dyDescent="0.3">
      <c r="A323">
        <f>Centuries!A323</f>
        <v>322</v>
      </c>
      <c r="B323">
        <f>Centuries!B323</f>
        <v>35344</v>
      </c>
      <c r="C323" t="str">
        <f>Sheet7!A323</f>
        <v>G Kirsten (SA)</v>
      </c>
      <c r="D323">
        <f>Centuries!D323</f>
        <v>118</v>
      </c>
      <c r="E323" t="str">
        <f>Centuries!E323</f>
        <v>Notout</v>
      </c>
      <c r="F323">
        <f>Centuries!F323</f>
        <v>170</v>
      </c>
      <c r="G323">
        <f>Centuries!H323</f>
        <v>127</v>
      </c>
      <c r="H323">
        <f>Centuries!I323</f>
        <v>16</v>
      </c>
      <c r="I323">
        <f>Centuries!J323</f>
        <v>0</v>
      </c>
      <c r="J323">
        <f>Centuries!K323</f>
        <v>92.91</v>
      </c>
      <c r="K323">
        <f>Centuries!L323</f>
        <v>2</v>
      </c>
      <c r="L323" t="str">
        <f>Centuries!M323</f>
        <v>Pakistan</v>
      </c>
      <c r="M323" t="str">
        <f>Centuries!N323</f>
        <v>Nairobi (Gym)</v>
      </c>
    </row>
    <row r="324" spans="1:13" x14ac:dyDescent="0.3">
      <c r="A324">
        <f>Centuries!A324</f>
        <v>323</v>
      </c>
      <c r="B324">
        <f>Centuries!B324</f>
        <v>35357</v>
      </c>
      <c r="C324" t="str">
        <f>Sheet7!A324</f>
        <v>G Kirsten (SA)</v>
      </c>
      <c r="D324">
        <f>Centuries!D324</f>
        <v>105</v>
      </c>
      <c r="E324" t="str">
        <f>Centuries!E324</f>
        <v>Notout</v>
      </c>
      <c r="F324">
        <f>Centuries!F324</f>
        <v>203</v>
      </c>
      <c r="G324">
        <f>Centuries!H324</f>
        <v>134</v>
      </c>
      <c r="H324">
        <f>Centuries!I324</f>
        <v>9</v>
      </c>
      <c r="I324">
        <f>Centuries!J324</f>
        <v>0</v>
      </c>
      <c r="J324">
        <f>Centuries!K324</f>
        <v>78.349999999999994</v>
      </c>
      <c r="K324">
        <f>Centuries!L324</f>
        <v>2</v>
      </c>
      <c r="L324" t="str">
        <f>Centuries!M324</f>
        <v>Australia</v>
      </c>
      <c r="M324" t="str">
        <f>Centuries!N324</f>
        <v>Indore</v>
      </c>
    </row>
    <row r="325" spans="1:13" x14ac:dyDescent="0.3">
      <c r="A325">
        <f>Centuries!A325</f>
        <v>324</v>
      </c>
      <c r="B325">
        <f>Centuries!B325</f>
        <v>35359</v>
      </c>
      <c r="C325" t="str">
        <f>Sheet7!A325</f>
        <v>MA Taylor (Aus)</v>
      </c>
      <c r="D325">
        <f>Centuries!D325</f>
        <v>105</v>
      </c>
      <c r="E325" t="str">
        <f>Centuries!E325</f>
        <v>Out</v>
      </c>
      <c r="F325">
        <f>Centuries!F325</f>
        <v>195</v>
      </c>
      <c r="G325">
        <f>Centuries!H325</f>
        <v>144</v>
      </c>
      <c r="H325">
        <f>Centuries!I325</f>
        <v>9</v>
      </c>
      <c r="I325">
        <f>Centuries!J325</f>
        <v>0</v>
      </c>
      <c r="J325">
        <f>Centuries!K325</f>
        <v>72.91</v>
      </c>
      <c r="K325">
        <f>Centuries!L325</f>
        <v>1</v>
      </c>
      <c r="L325" t="str">
        <f>Centuries!M325</f>
        <v>India</v>
      </c>
      <c r="M325" t="str">
        <f>Centuries!N325</f>
        <v>Bangalore</v>
      </c>
    </row>
    <row r="326" spans="1:13" x14ac:dyDescent="0.3">
      <c r="A326">
        <f>Centuries!A326</f>
        <v>325</v>
      </c>
      <c r="B326">
        <f>Centuries!B326</f>
        <v>35361</v>
      </c>
      <c r="C326" t="str">
        <f>Sheet7!A326</f>
        <v>DJ Cullinan (SA)</v>
      </c>
      <c r="D326">
        <f>Centuries!D326</f>
        <v>106</v>
      </c>
      <c r="E326" t="str">
        <f>Centuries!E326</f>
        <v>Out</v>
      </c>
      <c r="F326">
        <f>Centuries!F326</f>
        <v>193</v>
      </c>
      <c r="G326">
        <f>Centuries!H326</f>
        <v>130</v>
      </c>
      <c r="H326">
        <f>Centuries!I326</f>
        <v>10</v>
      </c>
      <c r="I326">
        <f>Centuries!J326</f>
        <v>0</v>
      </c>
      <c r="J326">
        <f>Centuries!K326</f>
        <v>81.53</v>
      </c>
      <c r="K326">
        <f>Centuries!L326</f>
        <v>1</v>
      </c>
      <c r="L326" t="str">
        <f>Centuries!M326</f>
        <v>India</v>
      </c>
      <c r="M326" t="str">
        <f>Centuries!N326</f>
        <v>Jaipur</v>
      </c>
    </row>
    <row r="327" spans="1:13" x14ac:dyDescent="0.3">
      <c r="A327">
        <f>Centuries!A327</f>
        <v>326</v>
      </c>
      <c r="B327">
        <f>Centuries!B327</f>
        <v>35372</v>
      </c>
      <c r="C327" t="str">
        <f>Sheet7!A327</f>
        <v>Ijaz Ahmed (Pak)</v>
      </c>
      <c r="D327">
        <f>Centuries!D327</f>
        <v>117</v>
      </c>
      <c r="E327" t="str">
        <f>Centuries!E327</f>
        <v>Out</v>
      </c>
      <c r="F327" t="str">
        <f>Centuries!F327</f>
        <v>-</v>
      </c>
      <c r="G327">
        <f>Centuries!H327</f>
        <v>105</v>
      </c>
      <c r="H327">
        <f>Centuries!I327</f>
        <v>10</v>
      </c>
      <c r="I327">
        <f>Centuries!J327</f>
        <v>4</v>
      </c>
      <c r="J327">
        <f>Centuries!K327</f>
        <v>111.42</v>
      </c>
      <c r="K327">
        <f>Centuries!L327</f>
        <v>1</v>
      </c>
      <c r="L327" t="str">
        <f>Centuries!M327</f>
        <v>Zimbabwe</v>
      </c>
      <c r="M327" t="str">
        <f>Centuries!N327</f>
        <v>Peshawar</v>
      </c>
    </row>
    <row r="328" spans="1:13" x14ac:dyDescent="0.3">
      <c r="A328">
        <f>Centuries!A328</f>
        <v>327</v>
      </c>
      <c r="B328">
        <f>Centuries!B328</f>
        <v>35379</v>
      </c>
      <c r="C328" t="str">
        <f>Sheet7!A328</f>
        <v>Saeed Anwar (Pak)</v>
      </c>
      <c r="D328">
        <f>Centuries!D328</f>
        <v>104</v>
      </c>
      <c r="E328" t="str">
        <f>Centuries!E328</f>
        <v>Notout</v>
      </c>
      <c r="F328" t="str">
        <f>Centuries!F328</f>
        <v>-</v>
      </c>
      <c r="G328">
        <f>Centuries!H328</f>
        <v>132</v>
      </c>
      <c r="H328">
        <f>Centuries!I328</f>
        <v>3</v>
      </c>
      <c r="I328">
        <f>Centuries!J328</f>
        <v>2</v>
      </c>
      <c r="J328">
        <f>Centuries!K328</f>
        <v>78.78</v>
      </c>
      <c r="K328">
        <f>Centuries!L328</f>
        <v>2</v>
      </c>
      <c r="L328" t="str">
        <f>Centuries!M328</f>
        <v>New Zealand</v>
      </c>
      <c r="M328" t="str">
        <f>Centuries!N328</f>
        <v>Sharjah</v>
      </c>
    </row>
    <row r="329" spans="1:13" x14ac:dyDescent="0.3">
      <c r="A329">
        <f>Centuries!A329</f>
        <v>328</v>
      </c>
      <c r="B329">
        <f>Centuries!B329</f>
        <v>35381</v>
      </c>
      <c r="C329" t="str">
        <f>Sheet7!A329</f>
        <v>Saeed Anwar (Pak)</v>
      </c>
      <c r="D329">
        <f>Centuries!D329</f>
        <v>112</v>
      </c>
      <c r="E329" t="str">
        <f>Centuries!E329</f>
        <v>Notout</v>
      </c>
      <c r="F329" t="str">
        <f>Centuries!F329</f>
        <v>-</v>
      </c>
      <c r="G329">
        <f>Centuries!H329</f>
        <v>125</v>
      </c>
      <c r="H329">
        <f>Centuries!I329</f>
        <v>7</v>
      </c>
      <c r="I329">
        <f>Centuries!J329</f>
        <v>1</v>
      </c>
      <c r="J329">
        <f>Centuries!K329</f>
        <v>89.6</v>
      </c>
      <c r="K329">
        <f>Centuries!L329</f>
        <v>2</v>
      </c>
      <c r="L329" t="str">
        <f>Centuries!M329</f>
        <v>Sri Lanka</v>
      </c>
      <c r="M329" t="str">
        <f>Centuries!N329</f>
        <v>Sharjah</v>
      </c>
    </row>
    <row r="330" spans="1:13" x14ac:dyDescent="0.3">
      <c r="A330">
        <f>Centuries!A330</f>
        <v>329</v>
      </c>
      <c r="B330">
        <f>Centuries!B330</f>
        <v>35413</v>
      </c>
      <c r="C330" t="str">
        <f>Sheet7!A330</f>
        <v>SR Tendulkar (India)</v>
      </c>
      <c r="D330">
        <f>Centuries!D330</f>
        <v>114</v>
      </c>
      <c r="E330" t="str">
        <f>Centuries!E330</f>
        <v>Out</v>
      </c>
      <c r="F330">
        <f>Centuries!F330</f>
        <v>157</v>
      </c>
      <c r="G330">
        <f>Centuries!H330</f>
        <v>126</v>
      </c>
      <c r="H330">
        <f>Centuries!I330</f>
        <v>14</v>
      </c>
      <c r="I330">
        <f>Centuries!J330</f>
        <v>0</v>
      </c>
      <c r="J330">
        <f>Centuries!K330</f>
        <v>90.47</v>
      </c>
      <c r="K330">
        <f>Centuries!L330</f>
        <v>1</v>
      </c>
      <c r="L330" t="str">
        <f>Centuries!M330</f>
        <v>South Africa</v>
      </c>
      <c r="M330" t="str">
        <f>Centuries!N330</f>
        <v>Mumbai</v>
      </c>
    </row>
    <row r="331" spans="1:13" x14ac:dyDescent="0.3">
      <c r="A331">
        <f>Centuries!A331</f>
        <v>330</v>
      </c>
      <c r="B331">
        <f>Centuries!B331</f>
        <v>35435</v>
      </c>
      <c r="C331" t="str">
        <f>Sheet7!A331</f>
        <v>CL Hooper (WI)</v>
      </c>
      <c r="D331">
        <f>Centuries!D331</f>
        <v>110</v>
      </c>
      <c r="E331" t="str">
        <f>Centuries!E331</f>
        <v>Notout</v>
      </c>
      <c r="F331">
        <f>Centuries!F331</f>
        <v>164</v>
      </c>
      <c r="G331">
        <f>Centuries!H331</f>
        <v>109</v>
      </c>
      <c r="H331">
        <f>Centuries!I331</f>
        <v>10</v>
      </c>
      <c r="I331">
        <f>Centuries!J331</f>
        <v>1</v>
      </c>
      <c r="J331">
        <f>Centuries!K331</f>
        <v>100.91</v>
      </c>
      <c r="K331">
        <f>Centuries!L331</f>
        <v>2</v>
      </c>
      <c r="L331" t="str">
        <f>Centuries!M331</f>
        <v>Australia</v>
      </c>
      <c r="M331" t="str">
        <f>Centuries!N331</f>
        <v>Brisbane</v>
      </c>
    </row>
    <row r="332" spans="1:13" x14ac:dyDescent="0.3">
      <c r="A332">
        <f>Centuries!A332</f>
        <v>331</v>
      </c>
      <c r="B332">
        <f>Centuries!B332</f>
        <v>35435</v>
      </c>
      <c r="C332" t="str">
        <f>Sheet7!A332</f>
        <v>ME Waugh (Aus)</v>
      </c>
      <c r="D332">
        <f>Centuries!D332</f>
        <v>102</v>
      </c>
      <c r="E332" t="str">
        <f>Centuries!E332</f>
        <v>Out</v>
      </c>
      <c r="F332">
        <f>Centuries!F332</f>
        <v>163</v>
      </c>
      <c r="G332">
        <f>Centuries!H332</f>
        <v>114</v>
      </c>
      <c r="H332">
        <f>Centuries!I332</f>
        <v>5</v>
      </c>
      <c r="I332">
        <f>Centuries!J332</f>
        <v>2</v>
      </c>
      <c r="J332">
        <f>Centuries!K332</f>
        <v>89.47</v>
      </c>
      <c r="K332">
        <f>Centuries!L332</f>
        <v>1</v>
      </c>
      <c r="L332" t="str">
        <f>Centuries!M332</f>
        <v>West Indies</v>
      </c>
      <c r="M332" t="str">
        <f>Centuries!N332</f>
        <v>Brisbane</v>
      </c>
    </row>
    <row r="333" spans="1:13" x14ac:dyDescent="0.3">
      <c r="A333">
        <f>Centuries!A333</f>
        <v>332</v>
      </c>
      <c r="B333">
        <f>Centuries!B333</f>
        <v>35435</v>
      </c>
      <c r="C333" t="str">
        <f>Sheet7!A333</f>
        <v>BC Lara (WI)</v>
      </c>
      <c r="D333">
        <f>Centuries!D333</f>
        <v>102</v>
      </c>
      <c r="E333" t="str">
        <f>Centuries!E333</f>
        <v>Out</v>
      </c>
      <c r="F333">
        <f>Centuries!F333</f>
        <v>128</v>
      </c>
      <c r="G333">
        <f>Centuries!H333</f>
        <v>114</v>
      </c>
      <c r="H333">
        <f>Centuries!I333</f>
        <v>8</v>
      </c>
      <c r="I333">
        <f>Centuries!J333</f>
        <v>2</v>
      </c>
      <c r="J333">
        <f>Centuries!K333</f>
        <v>89.47</v>
      </c>
      <c r="K333">
        <f>Centuries!L333</f>
        <v>2</v>
      </c>
      <c r="L333" t="str">
        <f>Centuries!M333</f>
        <v>Australia</v>
      </c>
      <c r="M333" t="str">
        <f>Centuries!N333</f>
        <v>Brisbane</v>
      </c>
    </row>
    <row r="334" spans="1:13" x14ac:dyDescent="0.3">
      <c r="A334">
        <f>Centuries!A334</f>
        <v>333</v>
      </c>
      <c r="B334">
        <f>Centuries!B334</f>
        <v>35440</v>
      </c>
      <c r="C334" t="str">
        <f>Sheet7!A334</f>
        <v>BC Lara (WI)</v>
      </c>
      <c r="D334">
        <f>Centuries!D334</f>
        <v>103</v>
      </c>
      <c r="E334" t="str">
        <f>Centuries!E334</f>
        <v>Notout</v>
      </c>
      <c r="F334">
        <f>Centuries!F334</f>
        <v>146</v>
      </c>
      <c r="G334">
        <f>Centuries!H334</f>
        <v>116</v>
      </c>
      <c r="H334">
        <f>Centuries!I334</f>
        <v>10</v>
      </c>
      <c r="I334">
        <f>Centuries!J334</f>
        <v>0</v>
      </c>
      <c r="J334">
        <f>Centuries!K334</f>
        <v>88.79</v>
      </c>
      <c r="K334">
        <f>Centuries!L334</f>
        <v>2</v>
      </c>
      <c r="L334" t="str">
        <f>Centuries!M334</f>
        <v>Pakistan</v>
      </c>
      <c r="M334" t="str">
        <f>Centuries!N334</f>
        <v>Perth</v>
      </c>
    </row>
    <row r="335" spans="1:13" x14ac:dyDescent="0.3">
      <c r="A335">
        <f>Centuries!A335</f>
        <v>334</v>
      </c>
      <c r="B335">
        <f>Centuries!B335</f>
        <v>35470</v>
      </c>
      <c r="C335" t="str">
        <f>Sheet7!A335</f>
        <v>SR Tendulkar (India)</v>
      </c>
      <c r="D335">
        <f>Centuries!D335</f>
        <v>104</v>
      </c>
      <c r="E335" t="str">
        <f>Centuries!E335</f>
        <v>Out</v>
      </c>
      <c r="F335">
        <f>Centuries!F335</f>
        <v>121</v>
      </c>
      <c r="G335">
        <f>Centuries!H335</f>
        <v>97</v>
      </c>
      <c r="H335">
        <f>Centuries!I335</f>
        <v>8</v>
      </c>
      <c r="I335">
        <f>Centuries!J335</f>
        <v>1</v>
      </c>
      <c r="J335">
        <f>Centuries!K335</f>
        <v>107.21</v>
      </c>
      <c r="K335">
        <f>Centuries!L335</f>
        <v>2</v>
      </c>
      <c r="L335" t="str">
        <f>Centuries!M335</f>
        <v>Zimbabwe</v>
      </c>
      <c r="M335" t="str">
        <f>Centuries!N335</f>
        <v>Benoni</v>
      </c>
    </row>
    <row r="336" spans="1:13" x14ac:dyDescent="0.3">
      <c r="A336">
        <f>Centuries!A336</f>
        <v>335</v>
      </c>
      <c r="B336">
        <f>Centuries!B336</f>
        <v>35520</v>
      </c>
      <c r="C336" t="str">
        <f>Sheet7!A336</f>
        <v>ME Waugh (Aus)</v>
      </c>
      <c r="D336">
        <f>Centuries!D336</f>
        <v>115</v>
      </c>
      <c r="E336" t="str">
        <f>Centuries!E336</f>
        <v>Notout</v>
      </c>
      <c r="F336">
        <f>Centuries!F336</f>
        <v>187</v>
      </c>
      <c r="G336">
        <f>Centuries!H336</f>
        <v>125</v>
      </c>
      <c r="H336">
        <f>Centuries!I336</f>
        <v>8</v>
      </c>
      <c r="I336">
        <f>Centuries!J336</f>
        <v>3</v>
      </c>
      <c r="J336">
        <f>Centuries!K336</f>
        <v>92</v>
      </c>
      <c r="K336">
        <f>Centuries!L336</f>
        <v>2</v>
      </c>
      <c r="L336" t="str">
        <f>Centuries!M336</f>
        <v>South Africa</v>
      </c>
      <c r="M336" t="str">
        <f>Centuries!N336</f>
        <v>Port Elizabeth</v>
      </c>
    </row>
    <row r="337" spans="1:13" x14ac:dyDescent="0.3">
      <c r="A337">
        <f>Centuries!A337</f>
        <v>336</v>
      </c>
      <c r="B337">
        <f>Centuries!B337</f>
        <v>35527</v>
      </c>
      <c r="C337" t="str">
        <f>Sheet7!A337</f>
        <v>PA de Silva (SL)</v>
      </c>
      <c r="D337">
        <f>Centuries!D337</f>
        <v>134</v>
      </c>
      <c r="E337" t="str">
        <f>Centuries!E337</f>
        <v>Out</v>
      </c>
      <c r="F337" t="str">
        <f>Centuries!F337</f>
        <v>-</v>
      </c>
      <c r="G337">
        <f>Centuries!H337</f>
        <v>131</v>
      </c>
      <c r="H337">
        <f>Centuries!I337</f>
        <v>11</v>
      </c>
      <c r="I337">
        <f>Centuries!J337</f>
        <v>4</v>
      </c>
      <c r="J337">
        <f>Centuries!K337</f>
        <v>102.29</v>
      </c>
      <c r="K337">
        <f>Centuries!L337</f>
        <v>1</v>
      </c>
      <c r="L337" t="str">
        <f>Centuries!M337</f>
        <v>Pakistan</v>
      </c>
      <c r="M337" t="str">
        <f>Centuries!N337</f>
        <v>Sharjah</v>
      </c>
    </row>
    <row r="338" spans="1:13" x14ac:dyDescent="0.3">
      <c r="A338">
        <f>Centuries!A338</f>
        <v>337</v>
      </c>
      <c r="B338">
        <f>Centuries!B338</f>
        <v>35530</v>
      </c>
      <c r="C338" t="str">
        <f>Sheet7!A338</f>
        <v>MG Bevan (Aus)</v>
      </c>
      <c r="D338">
        <f>Centuries!D338</f>
        <v>103</v>
      </c>
      <c r="E338" t="str">
        <f>Centuries!E338</f>
        <v>Out</v>
      </c>
      <c r="F338">
        <f>Centuries!F338</f>
        <v>140</v>
      </c>
      <c r="G338">
        <f>Centuries!H338</f>
        <v>95</v>
      </c>
      <c r="H338">
        <f>Centuries!I338</f>
        <v>8</v>
      </c>
      <c r="I338">
        <f>Centuries!J338</f>
        <v>1</v>
      </c>
      <c r="J338">
        <f>Centuries!K338</f>
        <v>108.42</v>
      </c>
      <c r="K338">
        <f>Centuries!L338</f>
        <v>2</v>
      </c>
      <c r="L338" t="str">
        <f>Centuries!M338</f>
        <v>South Africa</v>
      </c>
      <c r="M338" t="str">
        <f>Centuries!N338</f>
        <v>Centurion</v>
      </c>
    </row>
    <row r="339" spans="1:13" x14ac:dyDescent="0.3">
      <c r="A339">
        <f>Centuries!A339</f>
        <v>338</v>
      </c>
      <c r="B339">
        <f>Centuries!B339</f>
        <v>35553</v>
      </c>
      <c r="C339" t="str">
        <f>Sheet7!A339</f>
        <v>S Chanderpaul (WI)</v>
      </c>
      <c r="D339">
        <f>Centuries!D339</f>
        <v>109</v>
      </c>
      <c r="E339" t="str">
        <f>Centuries!E339</f>
        <v>Notout</v>
      </c>
      <c r="F339">
        <f>Centuries!F339</f>
        <v>176</v>
      </c>
      <c r="G339">
        <f>Centuries!H339</f>
        <v>134</v>
      </c>
      <c r="H339">
        <f>Centuries!I339</f>
        <v>15</v>
      </c>
      <c r="I339">
        <f>Centuries!J339</f>
        <v>1</v>
      </c>
      <c r="J339">
        <f>Centuries!K339</f>
        <v>81.34</v>
      </c>
      <c r="K339">
        <f>Centuries!L339</f>
        <v>2</v>
      </c>
      <c r="L339" t="str">
        <f>Centuries!M339</f>
        <v>India</v>
      </c>
      <c r="M339" t="str">
        <f>Centuries!N339</f>
        <v>Bridgetown</v>
      </c>
    </row>
    <row r="340" spans="1:13" x14ac:dyDescent="0.3">
      <c r="A340">
        <f>Centuries!A340</f>
        <v>339</v>
      </c>
      <c r="B340">
        <f>Centuries!B340</f>
        <v>35559</v>
      </c>
      <c r="C340" t="str">
        <f>Sheet7!A340</f>
        <v>NJ Astle (NZ)</v>
      </c>
      <c r="D340">
        <f>Centuries!D340</f>
        <v>117</v>
      </c>
      <c r="E340" t="str">
        <f>Centuries!E340</f>
        <v>Out</v>
      </c>
      <c r="F340">
        <f>Centuries!F340</f>
        <v>171</v>
      </c>
      <c r="G340">
        <f>Centuries!H340</f>
        <v>132</v>
      </c>
      <c r="H340">
        <f>Centuries!I340</f>
        <v>9</v>
      </c>
      <c r="I340">
        <f>Centuries!J340</f>
        <v>2</v>
      </c>
      <c r="J340">
        <f>Centuries!K340</f>
        <v>88.63</v>
      </c>
      <c r="K340">
        <f>Centuries!L340</f>
        <v>1</v>
      </c>
      <c r="L340" t="str">
        <f>Centuries!M340</f>
        <v>Pakistan</v>
      </c>
      <c r="M340" t="str">
        <f>Centuries!N340</f>
        <v>Mohali</v>
      </c>
    </row>
    <row r="341" spans="1:13" x14ac:dyDescent="0.3">
      <c r="A341">
        <f>Centuries!A341</f>
        <v>340</v>
      </c>
      <c r="B341">
        <f>Centuries!B341</f>
        <v>35564</v>
      </c>
      <c r="C341" t="str">
        <f>Sheet7!A341</f>
        <v>SR Tendulkar (India)</v>
      </c>
      <c r="D341">
        <f>Centuries!D341</f>
        <v>117</v>
      </c>
      <c r="E341" t="str">
        <f>Centuries!E341</f>
        <v>Out</v>
      </c>
      <c r="F341">
        <f>Centuries!F341</f>
        <v>188</v>
      </c>
      <c r="G341">
        <f>Centuries!H341</f>
        <v>137</v>
      </c>
      <c r="H341">
        <f>Centuries!I341</f>
        <v>13</v>
      </c>
      <c r="I341">
        <f>Centuries!J341</f>
        <v>2</v>
      </c>
      <c r="J341">
        <f>Centuries!K341</f>
        <v>85.4</v>
      </c>
      <c r="K341">
        <f>Centuries!L341</f>
        <v>2</v>
      </c>
      <c r="L341" t="str">
        <f>Centuries!M341</f>
        <v>New Zealand</v>
      </c>
      <c r="M341" t="str">
        <f>Centuries!N341</f>
        <v>Bangalore</v>
      </c>
    </row>
    <row r="342" spans="1:13" x14ac:dyDescent="0.3">
      <c r="A342">
        <f>Centuries!A342</f>
        <v>341</v>
      </c>
      <c r="B342">
        <f>Centuries!B342</f>
        <v>35567</v>
      </c>
      <c r="C342" t="str">
        <f>Sheet7!A342</f>
        <v>ST Jayasuriya (SL)</v>
      </c>
      <c r="D342">
        <f>Centuries!D342</f>
        <v>151</v>
      </c>
      <c r="E342" t="str">
        <f>Centuries!E342</f>
        <v>Notout</v>
      </c>
      <c r="F342">
        <f>Centuries!F342</f>
        <v>189</v>
      </c>
      <c r="G342">
        <f>Centuries!H342</f>
        <v>120</v>
      </c>
      <c r="H342">
        <f>Centuries!I342</f>
        <v>17</v>
      </c>
      <c r="I342">
        <f>Centuries!J342</f>
        <v>4</v>
      </c>
      <c r="J342">
        <f>Centuries!K342</f>
        <v>125.83</v>
      </c>
      <c r="K342">
        <f>Centuries!L342</f>
        <v>2</v>
      </c>
      <c r="L342" t="str">
        <f>Centuries!M342</f>
        <v>India</v>
      </c>
      <c r="M342" t="str">
        <f>Centuries!N342</f>
        <v>Mumbai</v>
      </c>
    </row>
    <row r="343" spans="1:13" x14ac:dyDescent="0.3">
      <c r="A343">
        <f>Centuries!A343</f>
        <v>342</v>
      </c>
      <c r="B343">
        <f>Centuries!B343</f>
        <v>35571</v>
      </c>
      <c r="C343" t="str">
        <f>Sheet7!A343</f>
        <v>R Dravid (India)</v>
      </c>
      <c r="D343">
        <f>Centuries!D343</f>
        <v>107</v>
      </c>
      <c r="E343" t="str">
        <f>Centuries!E343</f>
        <v>Out</v>
      </c>
      <c r="F343">
        <f>Centuries!F343</f>
        <v>199</v>
      </c>
      <c r="G343">
        <f>Centuries!H343</f>
        <v>116</v>
      </c>
      <c r="H343">
        <f>Centuries!I343</f>
        <v>10</v>
      </c>
      <c r="I343">
        <f>Centuries!J343</f>
        <v>0</v>
      </c>
      <c r="J343">
        <f>Centuries!K343</f>
        <v>92.24</v>
      </c>
      <c r="K343">
        <f>Centuries!L343</f>
        <v>2</v>
      </c>
      <c r="L343" t="str">
        <f>Centuries!M343</f>
        <v>Pakistan</v>
      </c>
      <c r="M343" t="str">
        <f>Centuries!N343</f>
        <v>Chennai</v>
      </c>
    </row>
    <row r="344" spans="1:13" x14ac:dyDescent="0.3">
      <c r="A344">
        <f>Centuries!A344</f>
        <v>343</v>
      </c>
      <c r="B344">
        <f>Centuries!B344</f>
        <v>35571</v>
      </c>
      <c r="C344" t="str">
        <f>Sheet7!A344</f>
        <v>Saeed Anwar (Pak)</v>
      </c>
      <c r="D344">
        <f>Centuries!D344</f>
        <v>194</v>
      </c>
      <c r="E344" t="str">
        <f>Centuries!E344</f>
        <v>Out</v>
      </c>
      <c r="F344">
        <f>Centuries!F344</f>
        <v>206</v>
      </c>
      <c r="G344">
        <f>Centuries!H344</f>
        <v>146</v>
      </c>
      <c r="H344">
        <f>Centuries!I344</f>
        <v>22</v>
      </c>
      <c r="I344">
        <f>Centuries!J344</f>
        <v>5</v>
      </c>
      <c r="J344">
        <f>Centuries!K344</f>
        <v>132.87</v>
      </c>
      <c r="K344">
        <f>Centuries!L344</f>
        <v>1</v>
      </c>
      <c r="L344" t="str">
        <f>Centuries!M344</f>
        <v>India</v>
      </c>
      <c r="M344" t="str">
        <f>Centuries!N344</f>
        <v>Chennai</v>
      </c>
    </row>
    <row r="345" spans="1:13" x14ac:dyDescent="0.3">
      <c r="A345">
        <f>Centuries!A345</f>
        <v>344</v>
      </c>
      <c r="B345">
        <f>Centuries!B345</f>
        <v>35574</v>
      </c>
      <c r="C345" t="str">
        <f>Sheet7!A345</f>
        <v>MA Atherton (Eng)</v>
      </c>
      <c r="D345">
        <f>Centuries!D345</f>
        <v>113</v>
      </c>
      <c r="E345" t="str">
        <f>Centuries!E345</f>
        <v>Notout</v>
      </c>
      <c r="F345">
        <f>Centuries!F345</f>
        <v>200</v>
      </c>
      <c r="G345">
        <f>Centuries!H345</f>
        <v>149</v>
      </c>
      <c r="H345">
        <f>Centuries!I345</f>
        <v>10</v>
      </c>
      <c r="I345">
        <f>Centuries!J345</f>
        <v>0</v>
      </c>
      <c r="J345">
        <f>Centuries!K345</f>
        <v>75.83</v>
      </c>
      <c r="K345">
        <f>Centuries!L345</f>
        <v>2</v>
      </c>
      <c r="L345" t="str">
        <f>Centuries!M345</f>
        <v>Australia</v>
      </c>
      <c r="M345" t="str">
        <f>Centuries!N345</f>
        <v>The Oval</v>
      </c>
    </row>
    <row r="346" spans="1:13" x14ac:dyDescent="0.3">
      <c r="A346">
        <f>Centuries!A346</f>
        <v>345</v>
      </c>
      <c r="B346">
        <f>Centuries!B346</f>
        <v>35574</v>
      </c>
      <c r="C346" t="str">
        <f>Sheet7!A346</f>
        <v>MG Bevan (Aus)</v>
      </c>
      <c r="D346">
        <f>Centuries!D346</f>
        <v>108</v>
      </c>
      <c r="E346" t="str">
        <f>Centuries!E346</f>
        <v>Notout</v>
      </c>
      <c r="F346">
        <f>Centuries!F346</f>
        <v>154</v>
      </c>
      <c r="G346">
        <f>Centuries!H346</f>
        <v>129</v>
      </c>
      <c r="H346">
        <f>Centuries!I346</f>
        <v>6</v>
      </c>
      <c r="I346">
        <f>Centuries!J346</f>
        <v>0</v>
      </c>
      <c r="J346">
        <f>Centuries!K346</f>
        <v>83.72</v>
      </c>
      <c r="K346">
        <f>Centuries!L346</f>
        <v>1</v>
      </c>
      <c r="L346" t="str">
        <f>Centuries!M346</f>
        <v>England</v>
      </c>
      <c r="M346" t="str">
        <f>Centuries!N346</f>
        <v>The Oval</v>
      </c>
    </row>
    <row r="347" spans="1:13" x14ac:dyDescent="0.3">
      <c r="A347">
        <f>Centuries!A347</f>
        <v>346</v>
      </c>
      <c r="B347">
        <f>Centuries!B347</f>
        <v>35629</v>
      </c>
      <c r="C347" t="str">
        <f>Sheet7!A347</f>
        <v>A Ranatunga (SL)</v>
      </c>
      <c r="D347">
        <f>Centuries!D347</f>
        <v>131</v>
      </c>
      <c r="E347" t="str">
        <f>Centuries!E347</f>
        <v>Notout</v>
      </c>
      <c r="F347">
        <f>Centuries!F347</f>
        <v>221</v>
      </c>
      <c r="G347">
        <f>Centuries!H347</f>
        <v>152</v>
      </c>
      <c r="H347">
        <f>Centuries!I347</f>
        <v>17</v>
      </c>
      <c r="I347">
        <f>Centuries!J347</f>
        <v>0</v>
      </c>
      <c r="J347">
        <f>Centuries!K347</f>
        <v>86.18</v>
      </c>
      <c r="K347">
        <f>Centuries!L347</f>
        <v>2</v>
      </c>
      <c r="L347" t="str">
        <f>Centuries!M347</f>
        <v>India</v>
      </c>
      <c r="M347" t="str">
        <f>Centuries!N347</f>
        <v>Colombo (RPS)</v>
      </c>
    </row>
    <row r="348" spans="1:13" x14ac:dyDescent="0.3">
      <c r="A348">
        <f>Centuries!A348</f>
        <v>347</v>
      </c>
      <c r="B348">
        <f>Centuries!B348</f>
        <v>35633</v>
      </c>
      <c r="C348" t="str">
        <f>Sheet7!A348</f>
        <v>ST Jayasuriya (SL)</v>
      </c>
      <c r="D348">
        <f>Centuries!D348</f>
        <v>108</v>
      </c>
      <c r="E348" t="str">
        <f>Centuries!E348</f>
        <v>Out</v>
      </c>
      <c r="F348">
        <f>Centuries!F348</f>
        <v>108</v>
      </c>
      <c r="G348">
        <f>Centuries!H348</f>
        <v>83</v>
      </c>
      <c r="H348">
        <f>Centuries!I348</f>
        <v>14</v>
      </c>
      <c r="I348">
        <f>Centuries!J348</f>
        <v>3</v>
      </c>
      <c r="J348">
        <f>Centuries!K348</f>
        <v>130.12</v>
      </c>
      <c r="K348">
        <f>Centuries!L348</f>
        <v>1</v>
      </c>
      <c r="L348" t="str">
        <f>Centuries!M348</f>
        <v>Bangladesh</v>
      </c>
      <c r="M348" t="str">
        <f>Centuries!N348</f>
        <v>Colombo (SSC)</v>
      </c>
    </row>
    <row r="349" spans="1:13" x14ac:dyDescent="0.3">
      <c r="A349">
        <f>Centuries!A349</f>
        <v>348</v>
      </c>
      <c r="B349">
        <f>Centuries!B349</f>
        <v>35659</v>
      </c>
      <c r="C349" t="str">
        <f>Sheet7!A349</f>
        <v>A Jadeja (India)</v>
      </c>
      <c r="D349">
        <f>Centuries!D349</f>
        <v>119</v>
      </c>
      <c r="E349" t="str">
        <f>Centuries!E349</f>
        <v>Out</v>
      </c>
      <c r="F349">
        <f>Centuries!F349</f>
        <v>180</v>
      </c>
      <c r="G349">
        <f>Centuries!H349</f>
        <v>121</v>
      </c>
      <c r="H349">
        <f>Centuries!I349</f>
        <v>8</v>
      </c>
      <c r="I349">
        <f>Centuries!J349</f>
        <v>1</v>
      </c>
      <c r="J349">
        <f>Centuries!K349</f>
        <v>98.34</v>
      </c>
      <c r="K349">
        <f>Centuries!L349</f>
        <v>2</v>
      </c>
      <c r="L349" t="str">
        <f>Centuries!M349</f>
        <v>Sri Lanka</v>
      </c>
      <c r="M349" t="str">
        <f>Centuries!N349</f>
        <v>Colombo (RPS)</v>
      </c>
    </row>
    <row r="350" spans="1:13" x14ac:dyDescent="0.3">
      <c r="A350">
        <f>Centuries!A350</f>
        <v>349</v>
      </c>
      <c r="B350">
        <f>Centuries!B350</f>
        <v>35659</v>
      </c>
      <c r="C350" t="str">
        <f>Sheet7!A350</f>
        <v>MS Atapattu (SL)</v>
      </c>
      <c r="D350">
        <f>Centuries!D350</f>
        <v>118</v>
      </c>
      <c r="E350" t="str">
        <f>Centuries!E350</f>
        <v>Out</v>
      </c>
      <c r="F350">
        <f>Centuries!F350</f>
        <v>208</v>
      </c>
      <c r="G350">
        <f>Centuries!H350</f>
        <v>153</v>
      </c>
      <c r="H350">
        <f>Centuries!I350</f>
        <v>7</v>
      </c>
      <c r="I350">
        <f>Centuries!J350</f>
        <v>0</v>
      </c>
      <c r="J350">
        <f>Centuries!K350</f>
        <v>77.12</v>
      </c>
      <c r="K350">
        <f>Centuries!L350</f>
        <v>1</v>
      </c>
      <c r="L350" t="str">
        <f>Centuries!M350</f>
        <v>India</v>
      </c>
      <c r="M350" t="str">
        <f>Centuries!N350</f>
        <v>Colombo (RPS)</v>
      </c>
    </row>
    <row r="351" spans="1:13" x14ac:dyDescent="0.3">
      <c r="A351">
        <f>Centuries!A351</f>
        <v>350</v>
      </c>
      <c r="B351">
        <f>Centuries!B351</f>
        <v>35659</v>
      </c>
      <c r="C351" t="str">
        <f>Sheet7!A351</f>
        <v>M Azharuddin (India)</v>
      </c>
      <c r="D351">
        <f>Centuries!D351</f>
        <v>111</v>
      </c>
      <c r="E351" t="str">
        <f>Centuries!E351</f>
        <v>Notout</v>
      </c>
      <c r="F351">
        <f>Centuries!F351</f>
        <v>190</v>
      </c>
      <c r="G351">
        <f>Centuries!H351</f>
        <v>117</v>
      </c>
      <c r="H351">
        <f>Centuries!I351</f>
        <v>5</v>
      </c>
      <c r="I351">
        <f>Centuries!J351</f>
        <v>0</v>
      </c>
      <c r="J351">
        <f>Centuries!K351</f>
        <v>94.87</v>
      </c>
      <c r="K351">
        <f>Centuries!L351</f>
        <v>2</v>
      </c>
      <c r="L351" t="str">
        <f>Centuries!M351</f>
        <v>Sri Lanka</v>
      </c>
      <c r="M351" t="str">
        <f>Centuries!N351</f>
        <v>Colombo (RPS)</v>
      </c>
    </row>
    <row r="352" spans="1:13" x14ac:dyDescent="0.3">
      <c r="A352">
        <f>Centuries!A352</f>
        <v>351</v>
      </c>
      <c r="B352">
        <f>Centuries!B352</f>
        <v>35662</v>
      </c>
      <c r="C352" t="str">
        <f>Sheet7!A352</f>
        <v>SC Ganguly (India)</v>
      </c>
      <c r="D352">
        <f>Centuries!D352</f>
        <v>113</v>
      </c>
      <c r="E352" t="str">
        <f>Centuries!E352</f>
        <v>Out</v>
      </c>
      <c r="F352">
        <f>Centuries!F352</f>
        <v>185</v>
      </c>
      <c r="G352">
        <f>Centuries!H352</f>
        <v>126</v>
      </c>
      <c r="H352">
        <f>Centuries!I352</f>
        <v>11</v>
      </c>
      <c r="I352">
        <f>Centuries!J352</f>
        <v>0</v>
      </c>
      <c r="J352">
        <f>Centuries!K352</f>
        <v>89.68</v>
      </c>
      <c r="K352">
        <f>Centuries!L352</f>
        <v>1</v>
      </c>
      <c r="L352" t="str">
        <f>Centuries!M352</f>
        <v>Sri Lanka</v>
      </c>
      <c r="M352" t="str">
        <f>Centuries!N352</f>
        <v>Colombo (RPS)</v>
      </c>
    </row>
    <row r="353" spans="1:13" x14ac:dyDescent="0.3">
      <c r="A353">
        <f>Centuries!A353</f>
        <v>352</v>
      </c>
      <c r="B353">
        <f>Centuries!B353</f>
        <v>35665</v>
      </c>
      <c r="C353" t="str">
        <f>Sheet7!A353</f>
        <v>RR Singh (India)</v>
      </c>
      <c r="D353">
        <f>Centuries!D353</f>
        <v>100</v>
      </c>
      <c r="E353" t="str">
        <f>Centuries!E353</f>
        <v>Out</v>
      </c>
      <c r="F353">
        <f>Centuries!F353</f>
        <v>151</v>
      </c>
      <c r="G353">
        <f>Centuries!H353</f>
        <v>102</v>
      </c>
      <c r="H353">
        <f>Centuries!I353</f>
        <v>11</v>
      </c>
      <c r="I353">
        <f>Centuries!J353</f>
        <v>1</v>
      </c>
      <c r="J353">
        <f>Centuries!K353</f>
        <v>98.03</v>
      </c>
      <c r="K353">
        <f>Centuries!L353</f>
        <v>1</v>
      </c>
      <c r="L353" t="str">
        <f>Centuries!M353</f>
        <v>Sri Lanka</v>
      </c>
      <c r="M353" t="str">
        <f>Centuries!N353</f>
        <v>Colombo (SSC)</v>
      </c>
    </row>
    <row r="354" spans="1:13" x14ac:dyDescent="0.3">
      <c r="A354">
        <f>Centuries!A354</f>
        <v>353</v>
      </c>
      <c r="B354">
        <f>Centuries!B354</f>
        <v>35666</v>
      </c>
      <c r="C354" t="str">
        <f>Sheet7!A354</f>
        <v>PA de Silva (SL)</v>
      </c>
      <c r="D354">
        <f>Centuries!D354</f>
        <v>104</v>
      </c>
      <c r="E354" t="str">
        <f>Centuries!E354</f>
        <v>Out</v>
      </c>
      <c r="F354">
        <f>Centuries!F354</f>
        <v>168</v>
      </c>
      <c r="G354">
        <f>Centuries!H354</f>
        <v>117</v>
      </c>
      <c r="H354">
        <f>Centuries!I354</f>
        <v>7</v>
      </c>
      <c r="I354">
        <f>Centuries!J354</f>
        <v>0</v>
      </c>
      <c r="J354">
        <f>Centuries!K354</f>
        <v>88.88</v>
      </c>
      <c r="K354">
        <f>Centuries!L354</f>
        <v>1</v>
      </c>
      <c r="L354" t="str">
        <f>Centuries!M354</f>
        <v>India</v>
      </c>
      <c r="M354" t="str">
        <f>Centuries!N354</f>
        <v>Colombo (SSC)</v>
      </c>
    </row>
    <row r="355" spans="1:13" x14ac:dyDescent="0.3">
      <c r="A355">
        <f>Centuries!A355</f>
        <v>354</v>
      </c>
      <c r="B355">
        <f>Centuries!B355</f>
        <v>35705</v>
      </c>
      <c r="C355" t="str">
        <f>Sheet7!A355</f>
        <v>Ijaz Ahmed (Pak)</v>
      </c>
      <c r="D355">
        <f>Centuries!D355</f>
        <v>139</v>
      </c>
      <c r="E355" t="str">
        <f>Centuries!E355</f>
        <v>Notout</v>
      </c>
      <c r="F355">
        <f>Centuries!F355</f>
        <v>123</v>
      </c>
      <c r="G355">
        <f>Centuries!H355</f>
        <v>84</v>
      </c>
      <c r="H355">
        <f>Centuries!I355</f>
        <v>10</v>
      </c>
      <c r="I355">
        <f>Centuries!J355</f>
        <v>9</v>
      </c>
      <c r="J355">
        <f>Centuries!K355</f>
        <v>165.47</v>
      </c>
      <c r="K355">
        <f>Centuries!L355</f>
        <v>2</v>
      </c>
      <c r="L355" t="str">
        <f>Centuries!M355</f>
        <v>India</v>
      </c>
      <c r="M355" t="str">
        <f>Centuries!N355</f>
        <v>Lahore</v>
      </c>
    </row>
    <row r="356" spans="1:13" x14ac:dyDescent="0.3">
      <c r="A356">
        <f>Centuries!A356</f>
        <v>355</v>
      </c>
      <c r="B356">
        <f>Centuries!B356</f>
        <v>35713</v>
      </c>
      <c r="C356" t="str">
        <f>Sheet7!A356</f>
        <v>KO Otieno (Kenya)</v>
      </c>
      <c r="D356">
        <f>Centuries!D356</f>
        <v>144</v>
      </c>
      <c r="E356" t="str">
        <f>Centuries!E356</f>
        <v>Out</v>
      </c>
      <c r="F356">
        <f>Centuries!F356</f>
        <v>209</v>
      </c>
      <c r="G356">
        <f>Centuries!H356</f>
        <v>146</v>
      </c>
      <c r="H356">
        <f>Centuries!I356</f>
        <v>12</v>
      </c>
      <c r="I356">
        <f>Centuries!J356</f>
        <v>1</v>
      </c>
      <c r="J356">
        <f>Centuries!K356</f>
        <v>98.63</v>
      </c>
      <c r="K356">
        <f>Centuries!L356</f>
        <v>1</v>
      </c>
      <c r="L356" t="str">
        <f>Centuries!M356</f>
        <v>Bangladesh</v>
      </c>
      <c r="M356" t="str">
        <f>Centuries!N356</f>
        <v>Nairobi (Gym)</v>
      </c>
    </row>
    <row r="357" spans="1:13" x14ac:dyDescent="0.3">
      <c r="A357">
        <f>Centuries!A357</f>
        <v>356</v>
      </c>
      <c r="B357">
        <f>Centuries!B357</f>
        <v>35713</v>
      </c>
      <c r="C357" t="str">
        <f>Sheet7!A357</f>
        <v>DN Chudasama (Kenya)</v>
      </c>
      <c r="D357">
        <f>Centuries!D357</f>
        <v>122</v>
      </c>
      <c r="E357" t="str">
        <f>Centuries!E357</f>
        <v>Out</v>
      </c>
      <c r="F357">
        <f>Centuries!F357</f>
        <v>153</v>
      </c>
      <c r="G357">
        <f>Centuries!H357</f>
        <v>113</v>
      </c>
      <c r="H357">
        <f>Centuries!I357</f>
        <v>16</v>
      </c>
      <c r="I357">
        <f>Centuries!J357</f>
        <v>0</v>
      </c>
      <c r="J357">
        <f>Centuries!K357</f>
        <v>107.96</v>
      </c>
      <c r="K357">
        <f>Centuries!L357</f>
        <v>1</v>
      </c>
      <c r="L357" t="str">
        <f>Centuries!M357</f>
        <v>Bangladesh</v>
      </c>
      <c r="M357" t="str">
        <f>Centuries!N357</f>
        <v>Nairobi (Gym)</v>
      </c>
    </row>
    <row r="358" spans="1:13" x14ac:dyDescent="0.3">
      <c r="A358">
        <f>Centuries!A358</f>
        <v>357</v>
      </c>
      <c r="B358">
        <f>Centuries!B358</f>
        <v>35737</v>
      </c>
      <c r="C358" t="str">
        <f>Sheet7!A358</f>
        <v>CL Hooper (WI)</v>
      </c>
      <c r="D358">
        <f>Centuries!D358</f>
        <v>105</v>
      </c>
      <c r="E358" t="str">
        <f>Centuries!E358</f>
        <v>Out</v>
      </c>
      <c r="F358">
        <f>Centuries!F358</f>
        <v>120</v>
      </c>
      <c r="G358">
        <f>Centuries!H358</f>
        <v>101</v>
      </c>
      <c r="H358">
        <f>Centuries!I358</f>
        <v>8</v>
      </c>
      <c r="I358">
        <f>Centuries!J358</f>
        <v>1</v>
      </c>
      <c r="J358">
        <f>Centuries!K358</f>
        <v>103.96</v>
      </c>
      <c r="K358">
        <f>Centuries!L358</f>
        <v>1</v>
      </c>
      <c r="L358" t="str">
        <f>Centuries!M358</f>
        <v>South Africa</v>
      </c>
      <c r="M358" t="str">
        <f>Centuries!N358</f>
        <v>Lahore</v>
      </c>
    </row>
    <row r="359" spans="1:13" x14ac:dyDescent="0.3">
      <c r="A359">
        <f>Centuries!A359</f>
        <v>358</v>
      </c>
      <c r="B359">
        <f>Centuries!B359</f>
        <v>35738</v>
      </c>
      <c r="C359" t="str">
        <f>Sheet7!A359</f>
        <v>Saeed Anwar (Pak)</v>
      </c>
      <c r="D359">
        <f>Centuries!D359</f>
        <v>108</v>
      </c>
      <c r="E359" t="str">
        <f>Centuries!E359</f>
        <v>Notout</v>
      </c>
      <c r="F359" t="str">
        <f>Centuries!F359</f>
        <v>-</v>
      </c>
      <c r="G359">
        <f>Centuries!H359</f>
        <v>129</v>
      </c>
      <c r="H359">
        <f>Centuries!I359</f>
        <v>13</v>
      </c>
      <c r="I359">
        <f>Centuries!J359</f>
        <v>0</v>
      </c>
      <c r="J359">
        <f>Centuries!K359</f>
        <v>83.72</v>
      </c>
      <c r="K359">
        <f>Centuries!L359</f>
        <v>2</v>
      </c>
      <c r="L359" t="str">
        <f>Centuries!M359</f>
        <v>West Indies</v>
      </c>
      <c r="M359" t="str">
        <f>Centuries!N359</f>
        <v>Lahore</v>
      </c>
    </row>
    <row r="360" spans="1:13" x14ac:dyDescent="0.3">
      <c r="A360">
        <f>Centuries!A360</f>
        <v>359</v>
      </c>
      <c r="B360">
        <f>Centuries!B360</f>
        <v>35739</v>
      </c>
      <c r="C360" t="str">
        <f>Sheet7!A360</f>
        <v>ST Jayasuriya (SL)</v>
      </c>
      <c r="D360">
        <f>Centuries!D360</f>
        <v>134</v>
      </c>
      <c r="E360" t="str">
        <f>Centuries!E360</f>
        <v>Notout</v>
      </c>
      <c r="F360" t="str">
        <f>Centuries!F360</f>
        <v>-</v>
      </c>
      <c r="G360">
        <f>Centuries!H360</f>
        <v>114</v>
      </c>
      <c r="H360">
        <f>Centuries!I360</f>
        <v>13</v>
      </c>
      <c r="I360">
        <f>Centuries!J360</f>
        <v>3</v>
      </c>
      <c r="J360">
        <f>Centuries!K360</f>
        <v>117.54</v>
      </c>
      <c r="K360">
        <f>Centuries!L360</f>
        <v>2</v>
      </c>
      <c r="L360" t="str">
        <f>Centuries!M360</f>
        <v>Pakistan</v>
      </c>
      <c r="M360" t="str">
        <f>Centuries!N360</f>
        <v>Lahore</v>
      </c>
    </row>
    <row r="361" spans="1:13" x14ac:dyDescent="0.3">
      <c r="A361">
        <f>Centuries!A361</f>
        <v>360</v>
      </c>
      <c r="B361">
        <f>Centuries!B361</f>
        <v>35739</v>
      </c>
      <c r="C361" t="str">
        <f>Sheet7!A361</f>
        <v>PA de Silva (SL)</v>
      </c>
      <c r="D361">
        <f>Centuries!D361</f>
        <v>102</v>
      </c>
      <c r="E361" t="str">
        <f>Centuries!E361</f>
        <v>Notout</v>
      </c>
      <c r="F361" t="str">
        <f>Centuries!F361</f>
        <v>-</v>
      </c>
      <c r="G361">
        <f>Centuries!H361</f>
        <v>90</v>
      </c>
      <c r="H361">
        <f>Centuries!I361</f>
        <v>12</v>
      </c>
      <c r="I361">
        <f>Centuries!J361</f>
        <v>0</v>
      </c>
      <c r="J361">
        <f>Centuries!K361</f>
        <v>113.33</v>
      </c>
      <c r="K361">
        <f>Centuries!L361</f>
        <v>2</v>
      </c>
      <c r="L361" t="str">
        <f>Centuries!M361</f>
        <v>Pakistan</v>
      </c>
      <c r="M361" t="str">
        <f>Centuries!N361</f>
        <v>Lahore</v>
      </c>
    </row>
    <row r="362" spans="1:13" x14ac:dyDescent="0.3">
      <c r="A362">
        <f>Centuries!A362</f>
        <v>361</v>
      </c>
      <c r="B362">
        <f>Centuries!B362</f>
        <v>35771</v>
      </c>
      <c r="C362" t="str">
        <f>Sheet7!A362</f>
        <v>ME Waugh (Aus)</v>
      </c>
      <c r="D362">
        <f>Centuries!D362</f>
        <v>104</v>
      </c>
      <c r="E362" t="str">
        <f>Centuries!E362</f>
        <v>Out</v>
      </c>
      <c r="F362">
        <f>Centuries!F362</f>
        <v>141</v>
      </c>
      <c r="G362">
        <f>Centuries!H362</f>
        <v>113</v>
      </c>
      <c r="H362">
        <f>Centuries!I362</f>
        <v>8</v>
      </c>
      <c r="I362">
        <f>Centuries!J362</f>
        <v>0</v>
      </c>
      <c r="J362">
        <f>Centuries!K362</f>
        <v>92.03</v>
      </c>
      <c r="K362">
        <f>Centuries!L362</f>
        <v>2</v>
      </c>
      <c r="L362" t="str">
        <f>Centuries!M362</f>
        <v>New Zealand</v>
      </c>
      <c r="M362" t="str">
        <f>Centuries!N362</f>
        <v>Adelaide</v>
      </c>
    </row>
    <row r="363" spans="1:13" x14ac:dyDescent="0.3">
      <c r="A363">
        <f>Centuries!A363</f>
        <v>362</v>
      </c>
      <c r="B363">
        <f>Centuries!B363</f>
        <v>35775</v>
      </c>
      <c r="C363" t="str">
        <f>Sheet7!A363</f>
        <v>AJ Stewart (Eng)</v>
      </c>
      <c r="D363">
        <f>Centuries!D363</f>
        <v>116</v>
      </c>
      <c r="E363" t="str">
        <f>Centuries!E363</f>
        <v>Out</v>
      </c>
      <c r="F363">
        <f>Centuries!F363</f>
        <v>156</v>
      </c>
      <c r="G363">
        <f>Centuries!H363</f>
        <v>111</v>
      </c>
      <c r="H363">
        <f>Centuries!I363</f>
        <v>9</v>
      </c>
      <c r="I363">
        <f>Centuries!J363</f>
        <v>1</v>
      </c>
      <c r="J363">
        <f>Centuries!K363</f>
        <v>104.5</v>
      </c>
      <c r="K363">
        <f>Centuries!L363</f>
        <v>1</v>
      </c>
      <c r="L363" t="str">
        <f>Centuries!M363</f>
        <v>India</v>
      </c>
      <c r="M363" t="str">
        <f>Centuries!N363</f>
        <v>Sharjah</v>
      </c>
    </row>
    <row r="364" spans="1:13" x14ac:dyDescent="0.3">
      <c r="A364">
        <f>Centuries!A364</f>
        <v>363</v>
      </c>
      <c r="B364">
        <f>Centuries!B364</f>
        <v>35777</v>
      </c>
      <c r="C364" t="str">
        <f>Sheet7!A364</f>
        <v>CL Hooper (WI)</v>
      </c>
      <c r="D364">
        <f>Centuries!D364</f>
        <v>100</v>
      </c>
      <c r="E364" t="str">
        <f>Centuries!E364</f>
        <v>Notout</v>
      </c>
      <c r="F364">
        <f>Centuries!F364</f>
        <v>189</v>
      </c>
      <c r="G364">
        <f>Centuries!H364</f>
        <v>135</v>
      </c>
      <c r="H364">
        <f>Centuries!I364</f>
        <v>6</v>
      </c>
      <c r="I364">
        <f>Centuries!J364</f>
        <v>0</v>
      </c>
      <c r="J364">
        <f>Centuries!K364</f>
        <v>74.069999999999993</v>
      </c>
      <c r="K364">
        <f>Centuries!L364</f>
        <v>1</v>
      </c>
      <c r="L364" t="str">
        <f>Centuries!M364</f>
        <v>England</v>
      </c>
      <c r="M364" t="str">
        <f>Centuries!N364</f>
        <v>Sharjah</v>
      </c>
    </row>
    <row r="365" spans="1:13" x14ac:dyDescent="0.3">
      <c r="A365">
        <f>Centuries!A365</f>
        <v>364</v>
      </c>
      <c r="B365">
        <f>Centuries!B365</f>
        <v>35778</v>
      </c>
      <c r="C365" t="str">
        <f>Sheet7!A365</f>
        <v>Saeed Anwar (Pak)</v>
      </c>
      <c r="D365">
        <f>Centuries!D365</f>
        <v>104</v>
      </c>
      <c r="E365" t="str">
        <f>Centuries!E365</f>
        <v>Out</v>
      </c>
      <c r="F365">
        <f>Centuries!F365</f>
        <v>213</v>
      </c>
      <c r="G365">
        <f>Centuries!H365</f>
        <v>128</v>
      </c>
      <c r="H365">
        <f>Centuries!I365</f>
        <v>8</v>
      </c>
      <c r="I365">
        <f>Centuries!J365</f>
        <v>1</v>
      </c>
      <c r="J365">
        <f>Centuries!K365</f>
        <v>81.25</v>
      </c>
      <c r="K365">
        <f>Centuries!L365</f>
        <v>2</v>
      </c>
      <c r="L365" t="str">
        <f>Centuries!M365</f>
        <v>India</v>
      </c>
      <c r="M365" t="str">
        <f>Centuries!N365</f>
        <v>Sharjah</v>
      </c>
    </row>
    <row r="366" spans="1:13" x14ac:dyDescent="0.3">
      <c r="A366">
        <f>Centuries!A366</f>
        <v>365</v>
      </c>
      <c r="B366">
        <f>Centuries!B366</f>
        <v>35780</v>
      </c>
      <c r="C366" t="str">
        <f>Sheet7!A366</f>
        <v>SC Williams (WI)</v>
      </c>
      <c r="D366">
        <f>Centuries!D366</f>
        <v>105</v>
      </c>
      <c r="E366" t="str">
        <f>Centuries!E366</f>
        <v>Notout</v>
      </c>
      <c r="F366">
        <f>Centuries!F366</f>
        <v>208</v>
      </c>
      <c r="G366">
        <f>Centuries!H366</f>
        <v>149</v>
      </c>
      <c r="H366">
        <f>Centuries!I366</f>
        <v>10</v>
      </c>
      <c r="I366">
        <f>Centuries!J366</f>
        <v>0</v>
      </c>
      <c r="J366">
        <f>Centuries!K366</f>
        <v>70.459999999999994</v>
      </c>
      <c r="K366">
        <f>Centuries!L366</f>
        <v>1</v>
      </c>
      <c r="L366" t="str">
        <f>Centuries!M366</f>
        <v>India</v>
      </c>
      <c r="M366" t="str">
        <f>Centuries!N366</f>
        <v>Sharjah</v>
      </c>
    </row>
    <row r="367" spans="1:13" x14ac:dyDescent="0.3">
      <c r="A367">
        <f>Centuries!A367</f>
        <v>366</v>
      </c>
      <c r="B367">
        <f>Centuries!B367</f>
        <v>35804</v>
      </c>
      <c r="C367" t="str">
        <f>Sheet7!A367</f>
        <v>G Kirsten (SA)</v>
      </c>
      <c r="D367">
        <f>Centuries!D367</f>
        <v>103</v>
      </c>
      <c r="E367" t="str">
        <f>Centuries!E367</f>
        <v>Out</v>
      </c>
      <c r="F367">
        <f>Centuries!F367</f>
        <v>148</v>
      </c>
      <c r="G367">
        <f>Centuries!H367</f>
        <v>113</v>
      </c>
      <c r="H367">
        <f>Centuries!I367</f>
        <v>9</v>
      </c>
      <c r="I367">
        <f>Centuries!J367</f>
        <v>0</v>
      </c>
      <c r="J367">
        <f>Centuries!K367</f>
        <v>91.15</v>
      </c>
      <c r="K367">
        <f>Centuries!L367</f>
        <v>1</v>
      </c>
      <c r="L367" t="str">
        <f>Centuries!M367</f>
        <v>New Zealand</v>
      </c>
      <c r="M367" t="str">
        <f>Centuries!N367</f>
        <v>Brisbane</v>
      </c>
    </row>
    <row r="368" spans="1:13" x14ac:dyDescent="0.3">
      <c r="A368">
        <f>Centuries!A368</f>
        <v>367</v>
      </c>
      <c r="B368">
        <f>Centuries!B368</f>
        <v>35806</v>
      </c>
      <c r="C368" t="str">
        <f>Sheet7!A368</f>
        <v>M Azharuddin (India)</v>
      </c>
      <c r="D368">
        <f>Centuries!D368</f>
        <v>100</v>
      </c>
      <c r="E368" t="str">
        <f>Centuries!E368</f>
        <v>Out</v>
      </c>
      <c r="F368" t="str">
        <f>Centuries!F368</f>
        <v>-</v>
      </c>
      <c r="G368">
        <f>Centuries!H368</f>
        <v>111</v>
      </c>
      <c r="H368">
        <f>Centuries!I368</f>
        <v>7</v>
      </c>
      <c r="I368">
        <f>Centuries!J368</f>
        <v>0</v>
      </c>
      <c r="J368">
        <f>Centuries!K368</f>
        <v>90.09</v>
      </c>
      <c r="K368">
        <f>Centuries!L368</f>
        <v>1</v>
      </c>
      <c r="L368" t="str">
        <f>Centuries!M368</f>
        <v>Pakistan</v>
      </c>
      <c r="M368" t="str">
        <f>Centuries!N368</f>
        <v>Dhaka</v>
      </c>
    </row>
    <row r="369" spans="1:13" x14ac:dyDescent="0.3">
      <c r="A369">
        <f>Centuries!A369</f>
        <v>368</v>
      </c>
      <c r="B369">
        <f>Centuries!B369</f>
        <v>35811</v>
      </c>
      <c r="C369" t="str">
        <f>Sheet7!A369</f>
        <v>JH Kallis (SA)</v>
      </c>
      <c r="D369">
        <f>Centuries!D369</f>
        <v>111</v>
      </c>
      <c r="E369" t="str">
        <f>Centuries!E369</f>
        <v>Out</v>
      </c>
      <c r="F369">
        <f>Centuries!F369</f>
        <v>151</v>
      </c>
      <c r="G369">
        <f>Centuries!H369</f>
        <v>140</v>
      </c>
      <c r="H369">
        <f>Centuries!I369</f>
        <v>10</v>
      </c>
      <c r="I369">
        <f>Centuries!J369</f>
        <v>0</v>
      </c>
      <c r="J369">
        <f>Centuries!K369</f>
        <v>79.28</v>
      </c>
      <c r="K369">
        <f>Centuries!L369</f>
        <v>1</v>
      </c>
      <c r="L369" t="str">
        <f>Centuries!M369</f>
        <v>New Zealand</v>
      </c>
      <c r="M369" t="str">
        <f>Centuries!N369</f>
        <v>Perth</v>
      </c>
    </row>
    <row r="370" spans="1:13" x14ac:dyDescent="0.3">
      <c r="A370">
        <f>Centuries!A370</f>
        <v>369</v>
      </c>
      <c r="B370">
        <f>Centuries!B370</f>
        <v>35813</v>
      </c>
      <c r="C370" t="str">
        <f>Sheet7!A370</f>
        <v>Saeed Anwar (Pak)</v>
      </c>
      <c r="D370">
        <f>Centuries!D370</f>
        <v>140</v>
      </c>
      <c r="E370" t="str">
        <f>Centuries!E370</f>
        <v>Out</v>
      </c>
      <c r="F370" t="str">
        <f>Centuries!F370</f>
        <v>-</v>
      </c>
      <c r="G370">
        <f>Centuries!H370</f>
        <v>132</v>
      </c>
      <c r="H370">
        <f>Centuries!I370</f>
        <v>14</v>
      </c>
      <c r="I370">
        <f>Centuries!J370</f>
        <v>2</v>
      </c>
      <c r="J370">
        <f>Centuries!K370</f>
        <v>106.06</v>
      </c>
      <c r="K370">
        <f>Centuries!L370</f>
        <v>1</v>
      </c>
      <c r="L370" t="str">
        <f>Centuries!M370</f>
        <v>India</v>
      </c>
      <c r="M370" t="str">
        <f>Centuries!N370</f>
        <v>Dhaka</v>
      </c>
    </row>
    <row r="371" spans="1:13" x14ac:dyDescent="0.3">
      <c r="A371">
        <f>Centuries!A371</f>
        <v>370</v>
      </c>
      <c r="B371">
        <f>Centuries!B371</f>
        <v>35813</v>
      </c>
      <c r="C371" t="str">
        <f>Sheet7!A371</f>
        <v>SC Ganguly (India)</v>
      </c>
      <c r="D371">
        <f>Centuries!D371</f>
        <v>124</v>
      </c>
      <c r="E371" t="str">
        <f>Centuries!E371</f>
        <v>Out</v>
      </c>
      <c r="F371" t="str">
        <f>Centuries!F371</f>
        <v>-</v>
      </c>
      <c r="G371">
        <f>Centuries!H371</f>
        <v>138</v>
      </c>
      <c r="H371">
        <f>Centuries!I371</f>
        <v>11</v>
      </c>
      <c r="I371">
        <f>Centuries!J371</f>
        <v>1</v>
      </c>
      <c r="J371">
        <f>Centuries!K371</f>
        <v>89.85</v>
      </c>
      <c r="K371">
        <f>Centuries!L371</f>
        <v>2</v>
      </c>
      <c r="L371" t="str">
        <f>Centuries!M371</f>
        <v>Pakistan</v>
      </c>
      <c r="M371" t="str">
        <f>Centuries!N371</f>
        <v>Dhaka</v>
      </c>
    </row>
    <row r="372" spans="1:13" x14ac:dyDescent="0.3">
      <c r="A372">
        <f>Centuries!A372</f>
        <v>371</v>
      </c>
      <c r="B372">
        <f>Centuries!B372</f>
        <v>35813</v>
      </c>
      <c r="C372" t="str">
        <f>Sheet7!A372</f>
        <v>Ijaz Ahmed (Pak)</v>
      </c>
      <c r="D372">
        <f>Centuries!D372</f>
        <v>117</v>
      </c>
      <c r="E372" t="str">
        <f>Centuries!E372</f>
        <v>Out</v>
      </c>
      <c r="F372" t="str">
        <f>Centuries!F372</f>
        <v>-</v>
      </c>
      <c r="G372">
        <f>Centuries!H372</f>
        <v>112</v>
      </c>
      <c r="H372">
        <f>Centuries!I372</f>
        <v>8</v>
      </c>
      <c r="I372">
        <f>Centuries!J372</f>
        <v>1</v>
      </c>
      <c r="J372">
        <f>Centuries!K372</f>
        <v>104.46</v>
      </c>
      <c r="K372">
        <f>Centuries!L372</f>
        <v>1</v>
      </c>
      <c r="L372" t="str">
        <f>Centuries!M372</f>
        <v>India</v>
      </c>
      <c r="M372" t="str">
        <f>Centuries!N372</f>
        <v>Dhaka</v>
      </c>
    </row>
    <row r="373" spans="1:13" x14ac:dyDescent="0.3">
      <c r="A373">
        <f>Centuries!A373</f>
        <v>372</v>
      </c>
      <c r="B373">
        <f>Centuries!B373</f>
        <v>35816</v>
      </c>
      <c r="C373" t="str">
        <f>Sheet7!A373</f>
        <v>SP Fleming (NZ)</v>
      </c>
      <c r="D373">
        <f>Centuries!D373</f>
        <v>116</v>
      </c>
      <c r="E373" t="str">
        <f>Centuries!E373</f>
        <v>Notout</v>
      </c>
      <c r="F373">
        <f>Centuries!F373</f>
        <v>182</v>
      </c>
      <c r="G373">
        <f>Centuries!H373</f>
        <v>122</v>
      </c>
      <c r="H373">
        <f>Centuries!I373</f>
        <v>8</v>
      </c>
      <c r="I373">
        <f>Centuries!J373</f>
        <v>0</v>
      </c>
      <c r="J373">
        <f>Centuries!K373</f>
        <v>95.08</v>
      </c>
      <c r="K373">
        <f>Centuries!L373</f>
        <v>2</v>
      </c>
      <c r="L373" t="str">
        <f>Centuries!M373</f>
        <v>Australia</v>
      </c>
      <c r="M373" t="str">
        <f>Centuries!N373</f>
        <v>Melbourne</v>
      </c>
    </row>
    <row r="374" spans="1:13" x14ac:dyDescent="0.3">
      <c r="A374">
        <f>Centuries!A374</f>
        <v>373</v>
      </c>
      <c r="B374">
        <f>Centuries!B374</f>
        <v>35816</v>
      </c>
      <c r="C374" t="str">
        <f>Sheet7!A374</f>
        <v>RT Ponting (Aus)</v>
      </c>
      <c r="D374">
        <f>Centuries!D374</f>
        <v>100</v>
      </c>
      <c r="E374" t="str">
        <f>Centuries!E374</f>
        <v>Out</v>
      </c>
      <c r="F374">
        <f>Centuries!F374</f>
        <v>140</v>
      </c>
      <c r="G374">
        <f>Centuries!H374</f>
        <v>114</v>
      </c>
      <c r="H374">
        <f>Centuries!I374</f>
        <v>6</v>
      </c>
      <c r="I374">
        <f>Centuries!J374</f>
        <v>0</v>
      </c>
      <c r="J374">
        <f>Centuries!K374</f>
        <v>87.71</v>
      </c>
      <c r="K374">
        <f>Centuries!L374</f>
        <v>1</v>
      </c>
      <c r="L374" t="str">
        <f>Centuries!M374</f>
        <v>New Zealand</v>
      </c>
      <c r="M374" t="str">
        <f>Centuries!N374</f>
        <v>Melbourne</v>
      </c>
    </row>
    <row r="375" spans="1:13" x14ac:dyDescent="0.3">
      <c r="A375">
        <f>Centuries!A375</f>
        <v>374</v>
      </c>
      <c r="B375">
        <f>Centuries!B375</f>
        <v>35819</v>
      </c>
      <c r="C375" t="str">
        <f>Sheet7!A375</f>
        <v>MW Goodwin (Zim)</v>
      </c>
      <c r="D375">
        <f>Centuries!D375</f>
        <v>111</v>
      </c>
      <c r="E375" t="str">
        <f>Centuries!E375</f>
        <v>Out</v>
      </c>
      <c r="F375">
        <f>Centuries!F375</f>
        <v>178</v>
      </c>
      <c r="G375">
        <f>Centuries!H375</f>
        <v>134</v>
      </c>
      <c r="H375">
        <f>Centuries!I375</f>
        <v>7</v>
      </c>
      <c r="I375">
        <f>Centuries!J375</f>
        <v>0</v>
      </c>
      <c r="J375">
        <f>Centuries!K375</f>
        <v>82.83</v>
      </c>
      <c r="K375">
        <f>Centuries!L375</f>
        <v>1</v>
      </c>
      <c r="L375" t="str">
        <f>Centuries!M375</f>
        <v>Sri Lanka</v>
      </c>
      <c r="M375" t="str">
        <f>Centuries!N375</f>
        <v>Colombo (RPS)</v>
      </c>
    </row>
    <row r="376" spans="1:13" x14ac:dyDescent="0.3">
      <c r="A376">
        <f>Centuries!A376</f>
        <v>375</v>
      </c>
      <c r="B376">
        <f>Centuries!B376</f>
        <v>35821</v>
      </c>
      <c r="C376" t="str">
        <f>Sheet7!A376</f>
        <v>GW Flower (Zim)</v>
      </c>
      <c r="D376">
        <f>Centuries!D376</f>
        <v>112</v>
      </c>
      <c r="E376" t="str">
        <f>Centuries!E376</f>
        <v>Out</v>
      </c>
      <c r="F376">
        <f>Centuries!F376</f>
        <v>194</v>
      </c>
      <c r="G376">
        <f>Centuries!H376</f>
        <v>138</v>
      </c>
      <c r="H376">
        <f>Centuries!I376</f>
        <v>9</v>
      </c>
      <c r="I376">
        <f>Centuries!J376</f>
        <v>0</v>
      </c>
      <c r="J376">
        <f>Centuries!K376</f>
        <v>81.150000000000006</v>
      </c>
      <c r="K376">
        <f>Centuries!L376</f>
        <v>1</v>
      </c>
      <c r="L376" t="str">
        <f>Centuries!M376</f>
        <v>Sri Lanka</v>
      </c>
      <c r="M376" t="str">
        <f>Centuries!N376</f>
        <v>Colombo (SSC)</v>
      </c>
    </row>
    <row r="377" spans="1:13" x14ac:dyDescent="0.3">
      <c r="A377">
        <f>Centuries!A377</f>
        <v>376</v>
      </c>
      <c r="B377">
        <f>Centuries!B377</f>
        <v>35821</v>
      </c>
      <c r="C377" t="str">
        <f>Sheet7!A377</f>
        <v>ST Jayasuriya (SL)</v>
      </c>
      <c r="D377">
        <f>Centuries!D377</f>
        <v>102</v>
      </c>
      <c r="E377" t="str">
        <f>Centuries!E377</f>
        <v>Out</v>
      </c>
      <c r="F377">
        <f>Centuries!F377</f>
        <v>127</v>
      </c>
      <c r="G377">
        <f>Centuries!H377</f>
        <v>100</v>
      </c>
      <c r="H377">
        <f>Centuries!I377</f>
        <v>13</v>
      </c>
      <c r="I377">
        <f>Centuries!J377</f>
        <v>1</v>
      </c>
      <c r="J377">
        <f>Centuries!K377</f>
        <v>102</v>
      </c>
      <c r="K377">
        <f>Centuries!L377</f>
        <v>2</v>
      </c>
      <c r="L377" t="str">
        <f>Centuries!M377</f>
        <v>Zimbabwe</v>
      </c>
      <c r="M377" t="str">
        <f>Centuries!N377</f>
        <v>Colombo (SSC)</v>
      </c>
    </row>
    <row r="378" spans="1:13" x14ac:dyDescent="0.3">
      <c r="A378">
        <f>Centuries!A378</f>
        <v>377</v>
      </c>
      <c r="B378">
        <f>Centuries!B378</f>
        <v>35821</v>
      </c>
      <c r="C378" t="str">
        <f>Sheet7!A378</f>
        <v>AC Gilchrist (Aus)</v>
      </c>
      <c r="D378">
        <f>Centuries!D378</f>
        <v>100</v>
      </c>
      <c r="E378" t="str">
        <f>Centuries!E378</f>
        <v>Out</v>
      </c>
      <c r="F378">
        <f>Centuries!F378</f>
        <v>136</v>
      </c>
      <c r="G378">
        <f>Centuries!H378</f>
        <v>104</v>
      </c>
      <c r="H378">
        <f>Centuries!I378</f>
        <v>9</v>
      </c>
      <c r="I378">
        <f>Centuries!J378</f>
        <v>1</v>
      </c>
      <c r="J378">
        <f>Centuries!K378</f>
        <v>96.15</v>
      </c>
      <c r="K378">
        <f>Centuries!L378</f>
        <v>2</v>
      </c>
      <c r="L378" t="str">
        <f>Centuries!M378</f>
        <v>South Africa</v>
      </c>
      <c r="M378" t="str">
        <f>Centuries!N378</f>
        <v>Sydney</v>
      </c>
    </row>
    <row r="379" spans="1:13" x14ac:dyDescent="0.3">
      <c r="A379">
        <f>Centuries!A379</f>
        <v>378</v>
      </c>
      <c r="B379">
        <f>Centuries!B379</f>
        <v>35834</v>
      </c>
      <c r="C379" t="str">
        <f>Sheet7!A379</f>
        <v>AC Gilchrist (Aus)</v>
      </c>
      <c r="D379">
        <f>Centuries!D379</f>
        <v>118</v>
      </c>
      <c r="E379" t="str">
        <f>Centuries!E379</f>
        <v>Out</v>
      </c>
      <c r="F379">
        <f>Centuries!F379</f>
        <v>137</v>
      </c>
      <c r="G379">
        <f>Centuries!H379</f>
        <v>117</v>
      </c>
      <c r="H379">
        <f>Centuries!I379</f>
        <v>10</v>
      </c>
      <c r="I379">
        <f>Centuries!J379</f>
        <v>5</v>
      </c>
      <c r="J379">
        <f>Centuries!K379</f>
        <v>100.85</v>
      </c>
      <c r="K379">
        <f>Centuries!L379</f>
        <v>2</v>
      </c>
      <c r="L379" t="str">
        <f>Centuries!M379</f>
        <v>New Zealand</v>
      </c>
      <c r="M379" t="str">
        <f>Centuries!N379</f>
        <v>Christchurch</v>
      </c>
    </row>
    <row r="380" spans="1:13" x14ac:dyDescent="0.3">
      <c r="A380">
        <f>Centuries!A380</f>
        <v>379</v>
      </c>
      <c r="B380">
        <f>Centuries!B380</f>
        <v>35838</v>
      </c>
      <c r="C380" t="str">
        <f>Sheet7!A380</f>
        <v>SP Fleming (NZ)</v>
      </c>
      <c r="D380">
        <f>Centuries!D380</f>
        <v>111</v>
      </c>
      <c r="E380" t="str">
        <f>Centuries!E380</f>
        <v>Notout</v>
      </c>
      <c r="F380">
        <f>Centuries!F380</f>
        <v>183</v>
      </c>
      <c r="G380">
        <f>Centuries!H380</f>
        <v>137</v>
      </c>
      <c r="H380">
        <f>Centuries!I380</f>
        <v>5</v>
      </c>
      <c r="I380">
        <f>Centuries!J380</f>
        <v>0</v>
      </c>
      <c r="J380">
        <f>Centuries!K380</f>
        <v>81.02</v>
      </c>
      <c r="K380">
        <f>Centuries!L380</f>
        <v>2</v>
      </c>
      <c r="L380" t="str">
        <f>Centuries!M380</f>
        <v>Australia</v>
      </c>
      <c r="M380" t="str">
        <f>Centuries!N380</f>
        <v>Napier</v>
      </c>
    </row>
    <row r="381" spans="1:13" x14ac:dyDescent="0.3">
      <c r="A381">
        <f>Centuries!A381</f>
        <v>380</v>
      </c>
      <c r="B381">
        <f>Centuries!B381</f>
        <v>35860</v>
      </c>
      <c r="C381" t="str">
        <f>Sheet7!A381</f>
        <v>NJ Astle (NZ)</v>
      </c>
      <c r="D381">
        <f>Centuries!D381</f>
        <v>104</v>
      </c>
      <c r="E381" t="str">
        <f>Centuries!E381</f>
        <v>Notout</v>
      </c>
      <c r="F381">
        <f>Centuries!F381</f>
        <v>166</v>
      </c>
      <c r="G381">
        <f>Centuries!H381</f>
        <v>137</v>
      </c>
      <c r="H381">
        <f>Centuries!I381</f>
        <v>2</v>
      </c>
      <c r="I381">
        <f>Centuries!J381</f>
        <v>3</v>
      </c>
      <c r="J381">
        <f>Centuries!K381</f>
        <v>75.91</v>
      </c>
      <c r="K381">
        <f>Centuries!L381</f>
        <v>2</v>
      </c>
      <c r="L381" t="str">
        <f>Centuries!M381</f>
        <v>Zimbabwe</v>
      </c>
      <c r="M381" t="str">
        <f>Centuries!N381</f>
        <v>Napier</v>
      </c>
    </row>
    <row r="382" spans="1:13" x14ac:dyDescent="0.3">
      <c r="A382">
        <f>Centuries!A382</f>
        <v>381</v>
      </c>
      <c r="B382">
        <f>Centuries!B382</f>
        <v>35883</v>
      </c>
      <c r="C382" t="str">
        <f>Sheet7!A382</f>
        <v>NV Knight (Eng)</v>
      </c>
      <c r="D382">
        <f>Centuries!D382</f>
        <v>122</v>
      </c>
      <c r="E382" t="str">
        <f>Centuries!E382</f>
        <v>Out</v>
      </c>
      <c r="F382">
        <f>Centuries!F382</f>
        <v>171</v>
      </c>
      <c r="G382">
        <f>Centuries!H382</f>
        <v>130</v>
      </c>
      <c r="H382">
        <f>Centuries!I382</f>
        <v>13</v>
      </c>
      <c r="I382">
        <f>Centuries!J382</f>
        <v>4</v>
      </c>
      <c r="J382">
        <f>Centuries!K382</f>
        <v>93.84</v>
      </c>
      <c r="K382">
        <f>Centuries!L382</f>
        <v>1</v>
      </c>
      <c r="L382" t="str">
        <f>Centuries!M382</f>
        <v>West Indies</v>
      </c>
      <c r="M382" t="str">
        <f>Centuries!N382</f>
        <v>Bridgetown</v>
      </c>
    </row>
    <row r="383" spans="1:13" x14ac:dyDescent="0.3">
      <c r="A383">
        <f>Centuries!A383</f>
        <v>382</v>
      </c>
      <c r="B383">
        <f>Centuries!B383</f>
        <v>35883</v>
      </c>
      <c r="C383" t="str">
        <f>Sheet7!A383</f>
        <v>BC Lara (WI)</v>
      </c>
      <c r="D383">
        <f>Centuries!D383</f>
        <v>110</v>
      </c>
      <c r="E383" t="str">
        <f>Centuries!E383</f>
        <v>Out</v>
      </c>
      <c r="F383">
        <f>Centuries!F383</f>
        <v>140</v>
      </c>
      <c r="G383">
        <f>Centuries!H383</f>
        <v>106</v>
      </c>
      <c r="H383">
        <f>Centuries!I383</f>
        <v>15</v>
      </c>
      <c r="I383">
        <f>Centuries!J383</f>
        <v>3</v>
      </c>
      <c r="J383">
        <f>Centuries!K383</f>
        <v>103.77</v>
      </c>
      <c r="K383">
        <f>Centuries!L383</f>
        <v>2</v>
      </c>
      <c r="L383" t="str">
        <f>Centuries!M383</f>
        <v>England</v>
      </c>
      <c r="M383" t="str">
        <f>Centuries!N383</f>
        <v>Bridgetown</v>
      </c>
    </row>
    <row r="384" spans="1:13" x14ac:dyDescent="0.3">
      <c r="A384">
        <f>Centuries!A384</f>
        <v>383</v>
      </c>
      <c r="B384">
        <f>Centuries!B384</f>
        <v>35886</v>
      </c>
      <c r="C384" t="str">
        <f>Sheet7!A384</f>
        <v>A Jadeja (India)</v>
      </c>
      <c r="D384">
        <f>Centuries!D384</f>
        <v>105</v>
      </c>
      <c r="E384" t="str">
        <f>Centuries!E384</f>
        <v>Notout</v>
      </c>
      <c r="F384">
        <f>Centuries!F384</f>
        <v>160</v>
      </c>
      <c r="G384">
        <f>Centuries!H384</f>
        <v>109</v>
      </c>
      <c r="H384">
        <f>Centuries!I384</f>
        <v>12</v>
      </c>
      <c r="I384">
        <f>Centuries!J384</f>
        <v>0</v>
      </c>
      <c r="J384">
        <f>Centuries!K384</f>
        <v>96.33</v>
      </c>
      <c r="K384">
        <f>Centuries!L384</f>
        <v>1</v>
      </c>
      <c r="L384" t="str">
        <f>Centuries!M384</f>
        <v>Australia</v>
      </c>
      <c r="M384" t="str">
        <f>Centuries!N384</f>
        <v>Kochi</v>
      </c>
    </row>
    <row r="385" spans="1:13" x14ac:dyDescent="0.3">
      <c r="A385">
        <f>Centuries!A385</f>
        <v>384</v>
      </c>
      <c r="B385">
        <f>Centuries!B385</f>
        <v>35888</v>
      </c>
      <c r="C385" t="str">
        <f>Sheet7!A385</f>
        <v>JH Kallis (SA)</v>
      </c>
      <c r="D385">
        <f>Centuries!D385</f>
        <v>109</v>
      </c>
      <c r="E385" t="str">
        <f>Centuries!E385</f>
        <v>Notout</v>
      </c>
      <c r="F385">
        <f>Centuries!F385</f>
        <v>160</v>
      </c>
      <c r="G385">
        <f>Centuries!H385</f>
        <v>114</v>
      </c>
      <c r="H385">
        <f>Centuries!I385</f>
        <v>8</v>
      </c>
      <c r="I385">
        <f>Centuries!J385</f>
        <v>0</v>
      </c>
      <c r="J385">
        <f>Centuries!K385</f>
        <v>95.61</v>
      </c>
      <c r="K385">
        <f>Centuries!L385</f>
        <v>1</v>
      </c>
      <c r="L385" t="str">
        <f>Centuries!M385</f>
        <v>Pakistan</v>
      </c>
      <c r="M385" t="str">
        <f>Centuries!N385</f>
        <v>Durban</v>
      </c>
    </row>
    <row r="386" spans="1:13" x14ac:dyDescent="0.3">
      <c r="A386">
        <f>Centuries!A386</f>
        <v>385</v>
      </c>
      <c r="B386">
        <f>Centuries!B386</f>
        <v>35888</v>
      </c>
      <c r="C386" t="str">
        <f>Sheet7!A386</f>
        <v>ADR Campbell (Zim)</v>
      </c>
      <c r="D386">
        <f>Centuries!D386</f>
        <v>102</v>
      </c>
      <c r="E386" t="str">
        <f>Centuries!E386</f>
        <v>Out</v>
      </c>
      <c r="F386">
        <f>Centuries!F386</f>
        <v>212</v>
      </c>
      <c r="G386">
        <f>Centuries!H386</f>
        <v>145</v>
      </c>
      <c r="H386">
        <f>Centuries!I386</f>
        <v>11</v>
      </c>
      <c r="I386">
        <f>Centuries!J386</f>
        <v>1</v>
      </c>
      <c r="J386">
        <f>Centuries!K386</f>
        <v>70.34</v>
      </c>
      <c r="K386">
        <f>Centuries!L386</f>
        <v>2</v>
      </c>
      <c r="L386" t="str">
        <f>Centuries!M386</f>
        <v>Australia</v>
      </c>
      <c r="M386" t="str">
        <f>Centuries!N386</f>
        <v>Ahmedabad</v>
      </c>
    </row>
    <row r="387" spans="1:13" x14ac:dyDescent="0.3">
      <c r="A387">
        <f>Centuries!A387</f>
        <v>386</v>
      </c>
      <c r="B387">
        <f>Centuries!B387</f>
        <v>35892</v>
      </c>
      <c r="C387" t="str">
        <f>Sheet7!A387</f>
        <v>Inzamam ul-Haq (Pak)</v>
      </c>
      <c r="D387">
        <f>Centuries!D387</f>
        <v>116</v>
      </c>
      <c r="E387" t="str">
        <f>Centuries!E387</f>
        <v>Notout</v>
      </c>
      <c r="F387">
        <f>Centuries!F387</f>
        <v>158</v>
      </c>
      <c r="G387">
        <f>Centuries!H387</f>
        <v>110</v>
      </c>
      <c r="H387">
        <f>Centuries!I387</f>
        <v>4</v>
      </c>
      <c r="I387">
        <f>Centuries!J387</f>
        <v>4</v>
      </c>
      <c r="J387">
        <f>Centuries!K387</f>
        <v>105.45</v>
      </c>
      <c r="K387">
        <f>Centuries!L387</f>
        <v>2</v>
      </c>
      <c r="L387" t="str">
        <f>Centuries!M387</f>
        <v>Sri Lanka</v>
      </c>
      <c r="M387" t="str">
        <f>Centuries!N387</f>
        <v>Kimberley</v>
      </c>
    </row>
    <row r="388" spans="1:13" x14ac:dyDescent="0.3">
      <c r="A388">
        <f>Centuries!A388</f>
        <v>387</v>
      </c>
      <c r="B388">
        <f>Centuries!B388</f>
        <v>35892</v>
      </c>
      <c r="C388" t="str">
        <f>Sheet7!A388</f>
        <v>SR Tendulkar (India)</v>
      </c>
      <c r="D388">
        <f>Centuries!D388</f>
        <v>100</v>
      </c>
      <c r="E388" t="str">
        <f>Centuries!E388</f>
        <v>Out</v>
      </c>
      <c r="F388">
        <f>Centuries!F388</f>
        <v>132</v>
      </c>
      <c r="G388">
        <f>Centuries!H388</f>
        <v>89</v>
      </c>
      <c r="H388">
        <f>Centuries!I388</f>
        <v>5</v>
      </c>
      <c r="I388">
        <f>Centuries!J388</f>
        <v>7</v>
      </c>
      <c r="J388">
        <f>Centuries!K388</f>
        <v>112.35</v>
      </c>
      <c r="K388">
        <f>Centuries!L388</f>
        <v>2</v>
      </c>
      <c r="L388" t="str">
        <f>Centuries!M388</f>
        <v>Australia</v>
      </c>
      <c r="M388" t="str">
        <f>Centuries!N388</f>
        <v>Kanpur</v>
      </c>
    </row>
    <row r="389" spans="1:13" x14ac:dyDescent="0.3">
      <c r="A389">
        <f>Centuries!A389</f>
        <v>388</v>
      </c>
      <c r="B389">
        <f>Centuries!B389</f>
        <v>35893</v>
      </c>
      <c r="C389" t="str">
        <f>Sheet7!A389</f>
        <v>CB Lambert (WI)</v>
      </c>
      <c r="D389">
        <f>Centuries!D389</f>
        <v>119</v>
      </c>
      <c r="E389" t="str">
        <f>Centuries!E389</f>
        <v>Out</v>
      </c>
      <c r="F389">
        <f>Centuries!F389</f>
        <v>190</v>
      </c>
      <c r="G389">
        <f>Centuries!H389</f>
        <v>124</v>
      </c>
      <c r="H389">
        <f>Centuries!I389</f>
        <v>17</v>
      </c>
      <c r="I389">
        <f>Centuries!J389</f>
        <v>2</v>
      </c>
      <c r="J389">
        <f>Centuries!K389</f>
        <v>95.96</v>
      </c>
      <c r="K389">
        <f>Centuries!L389</f>
        <v>1</v>
      </c>
      <c r="L389" t="str">
        <f>Centuries!M389</f>
        <v>England</v>
      </c>
      <c r="M389" t="str">
        <f>Centuries!N389</f>
        <v>Port of Spain</v>
      </c>
    </row>
    <row r="390" spans="1:13" x14ac:dyDescent="0.3">
      <c r="A390">
        <f>Centuries!A390</f>
        <v>389</v>
      </c>
      <c r="B390">
        <f>Centuries!B390</f>
        <v>35894</v>
      </c>
      <c r="C390" t="str">
        <f>Sheet7!A390</f>
        <v>M Azharuddin (India)</v>
      </c>
      <c r="D390">
        <f>Centuries!D390</f>
        <v>153</v>
      </c>
      <c r="E390" t="str">
        <f>Centuries!E390</f>
        <v>Notout</v>
      </c>
      <c r="F390">
        <f>Centuries!F390</f>
        <v>202</v>
      </c>
      <c r="G390">
        <f>Centuries!H390</f>
        <v>150</v>
      </c>
      <c r="H390">
        <f>Centuries!I390</f>
        <v>17</v>
      </c>
      <c r="I390">
        <f>Centuries!J390</f>
        <v>1</v>
      </c>
      <c r="J390">
        <f>Centuries!K390</f>
        <v>102</v>
      </c>
      <c r="K390">
        <f>Centuries!L390</f>
        <v>1</v>
      </c>
      <c r="L390" t="str">
        <f>Centuries!M390</f>
        <v>Zimbabwe</v>
      </c>
      <c r="M390" t="str">
        <f>Centuries!N390</f>
        <v>Cuttack</v>
      </c>
    </row>
    <row r="391" spans="1:13" x14ac:dyDescent="0.3">
      <c r="A391">
        <f>Centuries!A391</f>
        <v>390</v>
      </c>
      <c r="B391">
        <f>Centuries!B391</f>
        <v>35894</v>
      </c>
      <c r="C391" t="str">
        <f>Sheet7!A391</f>
        <v>A Jadeja (India)</v>
      </c>
      <c r="D391">
        <f>Centuries!D391</f>
        <v>116</v>
      </c>
      <c r="E391" t="str">
        <f>Centuries!E391</f>
        <v>Notout</v>
      </c>
      <c r="F391">
        <f>Centuries!F391</f>
        <v>176</v>
      </c>
      <c r="G391">
        <f>Centuries!H391</f>
        <v>121</v>
      </c>
      <c r="H391">
        <f>Centuries!I391</f>
        <v>6</v>
      </c>
      <c r="I391">
        <f>Centuries!J391</f>
        <v>2</v>
      </c>
      <c r="J391">
        <f>Centuries!K391</f>
        <v>95.86</v>
      </c>
      <c r="K391">
        <f>Centuries!L391</f>
        <v>1</v>
      </c>
      <c r="L391" t="str">
        <f>Centuries!M391</f>
        <v>Zimbabwe</v>
      </c>
      <c r="M391" t="str">
        <f>Centuries!N391</f>
        <v>Cuttack</v>
      </c>
    </row>
    <row r="392" spans="1:13" x14ac:dyDescent="0.3">
      <c r="A392">
        <f>Centuries!A392</f>
        <v>391</v>
      </c>
      <c r="B392">
        <f>Centuries!B392</f>
        <v>35894</v>
      </c>
      <c r="C392" t="str">
        <f>Sheet7!A392</f>
        <v>GW Flower (Zim)</v>
      </c>
      <c r="D392">
        <f>Centuries!D392</f>
        <v>102</v>
      </c>
      <c r="E392" t="str">
        <f>Centuries!E392</f>
        <v>Out</v>
      </c>
      <c r="F392">
        <f>Centuries!F392</f>
        <v>230</v>
      </c>
      <c r="G392">
        <f>Centuries!H392</f>
        <v>118</v>
      </c>
      <c r="H392">
        <f>Centuries!I392</f>
        <v>8</v>
      </c>
      <c r="I392">
        <f>Centuries!J392</f>
        <v>0</v>
      </c>
      <c r="J392">
        <f>Centuries!K392</f>
        <v>86.44</v>
      </c>
      <c r="K392">
        <f>Centuries!L392</f>
        <v>2</v>
      </c>
      <c r="L392" t="str">
        <f>Centuries!M392</f>
        <v>India</v>
      </c>
      <c r="M392" t="str">
        <f>Centuries!N392</f>
        <v>Cuttack</v>
      </c>
    </row>
    <row r="393" spans="1:13" x14ac:dyDescent="0.3">
      <c r="A393">
        <f>Centuries!A393</f>
        <v>392</v>
      </c>
      <c r="B393">
        <f>Centuries!B393</f>
        <v>35896</v>
      </c>
      <c r="C393" t="str">
        <f>Sheet7!A393</f>
        <v>RT Ponting (Aus)</v>
      </c>
      <c r="D393">
        <f>Centuries!D393</f>
        <v>145</v>
      </c>
      <c r="E393" t="str">
        <f>Centuries!E393</f>
        <v>Out</v>
      </c>
      <c r="F393">
        <f>Centuries!F393</f>
        <v>189</v>
      </c>
      <c r="G393">
        <f>Centuries!H393</f>
        <v>158</v>
      </c>
      <c r="H393">
        <f>Centuries!I393</f>
        <v>18</v>
      </c>
      <c r="I393">
        <f>Centuries!J393</f>
        <v>1</v>
      </c>
      <c r="J393">
        <f>Centuries!K393</f>
        <v>91.77</v>
      </c>
      <c r="K393">
        <f>Centuries!L393</f>
        <v>1</v>
      </c>
      <c r="L393" t="str">
        <f>Centuries!M393</f>
        <v>Zimbabwe</v>
      </c>
      <c r="M393" t="str">
        <f>Centuries!N393</f>
        <v>Delhi</v>
      </c>
    </row>
    <row r="394" spans="1:13" x14ac:dyDescent="0.3">
      <c r="A394">
        <f>Centuries!A394</f>
        <v>393</v>
      </c>
      <c r="B394">
        <f>Centuries!B394</f>
        <v>35902</v>
      </c>
      <c r="C394" t="str">
        <f>Sheet7!A394</f>
        <v>SC Ganguly (India)</v>
      </c>
      <c r="D394">
        <f>Centuries!D394</f>
        <v>105</v>
      </c>
      <c r="E394" t="str">
        <f>Centuries!E394</f>
        <v>Out</v>
      </c>
      <c r="F394">
        <f>Centuries!F394</f>
        <v>200</v>
      </c>
      <c r="G394">
        <f>Centuries!H394</f>
        <v>140</v>
      </c>
      <c r="H394">
        <f>Centuries!I394</f>
        <v>8</v>
      </c>
      <c r="I394">
        <f>Centuries!J394</f>
        <v>1</v>
      </c>
      <c r="J394">
        <f>Centuries!K394</f>
        <v>75</v>
      </c>
      <c r="K394">
        <f>Centuries!L394</f>
        <v>1</v>
      </c>
      <c r="L394" t="str">
        <f>Centuries!M394</f>
        <v>New Zealand</v>
      </c>
      <c r="M394" t="str">
        <f>Centuries!N394</f>
        <v>Sharjah</v>
      </c>
    </row>
    <row r="395" spans="1:13" x14ac:dyDescent="0.3">
      <c r="A395">
        <f>Centuries!A395</f>
        <v>394</v>
      </c>
      <c r="B395">
        <f>Centuries!B395</f>
        <v>35907</v>
      </c>
      <c r="C395" t="str">
        <f>Sheet7!A395</f>
        <v>SR Tendulkar (India)</v>
      </c>
      <c r="D395">
        <f>Centuries!D395</f>
        <v>143</v>
      </c>
      <c r="E395" t="str">
        <f>Centuries!E395</f>
        <v>Out</v>
      </c>
      <c r="F395">
        <f>Centuries!F395</f>
        <v>187</v>
      </c>
      <c r="G395">
        <f>Centuries!H395</f>
        <v>131</v>
      </c>
      <c r="H395">
        <f>Centuries!I395</f>
        <v>9</v>
      </c>
      <c r="I395">
        <f>Centuries!J395</f>
        <v>5</v>
      </c>
      <c r="J395">
        <f>Centuries!K395</f>
        <v>109.16</v>
      </c>
      <c r="K395">
        <f>Centuries!L395</f>
        <v>2</v>
      </c>
      <c r="L395" t="str">
        <f>Centuries!M395</f>
        <v>Australia</v>
      </c>
      <c r="M395" t="str">
        <f>Centuries!N395</f>
        <v>Sharjah</v>
      </c>
    </row>
    <row r="396" spans="1:13" x14ac:dyDescent="0.3">
      <c r="A396">
        <f>Centuries!A396</f>
        <v>395</v>
      </c>
      <c r="B396">
        <f>Centuries!B396</f>
        <v>35907</v>
      </c>
      <c r="C396" t="str">
        <f>Sheet7!A396</f>
        <v>MG Bevan (Aus)</v>
      </c>
      <c r="D396">
        <f>Centuries!D396</f>
        <v>101</v>
      </c>
      <c r="E396" t="str">
        <f>Centuries!E396</f>
        <v>Notout</v>
      </c>
      <c r="F396">
        <f>Centuries!F396</f>
        <v>138</v>
      </c>
      <c r="G396">
        <f>Centuries!H396</f>
        <v>103</v>
      </c>
      <c r="H396">
        <f>Centuries!I396</f>
        <v>9</v>
      </c>
      <c r="I396">
        <f>Centuries!J396</f>
        <v>0</v>
      </c>
      <c r="J396">
        <f>Centuries!K396</f>
        <v>98.05</v>
      </c>
      <c r="K396">
        <f>Centuries!L396</f>
        <v>1</v>
      </c>
      <c r="L396" t="str">
        <f>Centuries!M396</f>
        <v>India</v>
      </c>
      <c r="M396" t="str">
        <f>Centuries!N396</f>
        <v>Sharjah</v>
      </c>
    </row>
    <row r="397" spans="1:13" x14ac:dyDescent="0.3">
      <c r="A397">
        <f>Centuries!A397</f>
        <v>396</v>
      </c>
      <c r="B397">
        <f>Centuries!B397</f>
        <v>35909</v>
      </c>
      <c r="C397" t="str">
        <f>Sheet7!A397</f>
        <v>SR Tendulkar (India)</v>
      </c>
      <c r="D397">
        <f>Centuries!D397</f>
        <v>134</v>
      </c>
      <c r="E397" t="str">
        <f>Centuries!E397</f>
        <v>Out</v>
      </c>
      <c r="F397">
        <f>Centuries!F397</f>
        <v>195</v>
      </c>
      <c r="G397">
        <f>Centuries!H397</f>
        <v>131</v>
      </c>
      <c r="H397">
        <f>Centuries!I397</f>
        <v>12</v>
      </c>
      <c r="I397">
        <f>Centuries!J397</f>
        <v>3</v>
      </c>
      <c r="J397">
        <f>Centuries!K397</f>
        <v>102.29</v>
      </c>
      <c r="K397">
        <f>Centuries!L397</f>
        <v>2</v>
      </c>
      <c r="L397" t="str">
        <f>Centuries!M397</f>
        <v>Australia</v>
      </c>
      <c r="M397" t="str">
        <f>Centuries!N397</f>
        <v>Sharjah</v>
      </c>
    </row>
    <row r="398" spans="1:13" x14ac:dyDescent="0.3">
      <c r="A398">
        <f>Centuries!A398</f>
        <v>397</v>
      </c>
      <c r="B398">
        <f>Centuries!B398</f>
        <v>35946</v>
      </c>
      <c r="C398" t="str">
        <f>Sheet7!A398</f>
        <v>SR Tendulkar (India)</v>
      </c>
      <c r="D398">
        <f>Centuries!D398</f>
        <v>100</v>
      </c>
      <c r="E398" t="str">
        <f>Centuries!E398</f>
        <v>Notout</v>
      </c>
      <c r="F398">
        <f>Centuries!F398</f>
        <v>156</v>
      </c>
      <c r="G398">
        <f>Centuries!H398</f>
        <v>103</v>
      </c>
      <c r="H398">
        <f>Centuries!I398</f>
        <v>13</v>
      </c>
      <c r="I398">
        <f>Centuries!J398</f>
        <v>0</v>
      </c>
      <c r="J398">
        <f>Centuries!K398</f>
        <v>97.08</v>
      </c>
      <c r="K398">
        <f>Centuries!L398</f>
        <v>2</v>
      </c>
      <c r="L398" t="str">
        <f>Centuries!M398</f>
        <v>Kenya</v>
      </c>
      <c r="M398" t="str">
        <f>Centuries!N398</f>
        <v>Kolkata</v>
      </c>
    </row>
    <row r="399" spans="1:13" x14ac:dyDescent="0.3">
      <c r="A399">
        <f>Centuries!A399</f>
        <v>398</v>
      </c>
      <c r="B399">
        <f>Centuries!B399</f>
        <v>35981</v>
      </c>
      <c r="C399" t="str">
        <f>Sheet7!A399</f>
        <v>A Ranatunga (SL)</v>
      </c>
      <c r="D399">
        <f>Centuries!D399</f>
        <v>102</v>
      </c>
      <c r="E399" t="str">
        <f>Centuries!E399</f>
        <v>Out</v>
      </c>
      <c r="F399">
        <f>Centuries!F399</f>
        <v>116</v>
      </c>
      <c r="G399">
        <f>Centuries!H399</f>
        <v>98</v>
      </c>
      <c r="H399">
        <f>Centuries!I399</f>
        <v>6</v>
      </c>
      <c r="I399">
        <f>Centuries!J399</f>
        <v>2</v>
      </c>
      <c r="J399">
        <f>Centuries!K399</f>
        <v>104.08</v>
      </c>
      <c r="K399">
        <f>Centuries!L399</f>
        <v>1</v>
      </c>
      <c r="L399" t="str">
        <f>Centuries!M399</f>
        <v>New Zealand</v>
      </c>
      <c r="M399" t="str">
        <f>Centuries!N399</f>
        <v>Colombo (SSC)</v>
      </c>
    </row>
    <row r="400" spans="1:13" x14ac:dyDescent="0.3">
      <c r="A400">
        <f>Centuries!A400</f>
        <v>399</v>
      </c>
      <c r="B400">
        <f>Centuries!B400</f>
        <v>35983</v>
      </c>
      <c r="C400" t="str">
        <f>Sheet7!A400</f>
        <v>SR Tendulkar (India)</v>
      </c>
      <c r="D400">
        <f>Centuries!D400</f>
        <v>128</v>
      </c>
      <c r="E400" t="str">
        <f>Centuries!E400</f>
        <v>Out</v>
      </c>
      <c r="F400">
        <f>Centuries!F400</f>
        <v>182</v>
      </c>
      <c r="G400">
        <f>Centuries!H400</f>
        <v>131</v>
      </c>
      <c r="H400">
        <f>Centuries!I400</f>
        <v>8</v>
      </c>
      <c r="I400">
        <f>Centuries!J400</f>
        <v>2</v>
      </c>
      <c r="J400">
        <f>Centuries!K400</f>
        <v>97.7</v>
      </c>
      <c r="K400">
        <f>Centuries!L400</f>
        <v>1</v>
      </c>
      <c r="L400" t="str">
        <f>Centuries!M400</f>
        <v>Sri Lanka</v>
      </c>
      <c r="M400" t="str">
        <f>Centuries!N400</f>
        <v>Colombo (RPS)</v>
      </c>
    </row>
    <row r="401" spans="1:13" x14ac:dyDescent="0.3">
      <c r="A401">
        <f>Centuries!A401</f>
        <v>400</v>
      </c>
      <c r="B401">
        <f>Centuries!B401</f>
        <v>35983</v>
      </c>
      <c r="C401" t="str">
        <f>Sheet7!A401</f>
        <v>SC Ganguly (India)</v>
      </c>
      <c r="D401">
        <f>Centuries!D401</f>
        <v>109</v>
      </c>
      <c r="E401" t="str">
        <f>Centuries!E401</f>
        <v>Out</v>
      </c>
      <c r="F401">
        <f>Centuries!F401</f>
        <v>184</v>
      </c>
      <c r="G401">
        <f>Centuries!H401</f>
        <v>136</v>
      </c>
      <c r="H401">
        <f>Centuries!I401</f>
        <v>6</v>
      </c>
      <c r="I401">
        <f>Centuries!J401</f>
        <v>2</v>
      </c>
      <c r="J401">
        <f>Centuries!K401</f>
        <v>80.14</v>
      </c>
      <c r="K401">
        <f>Centuries!L401</f>
        <v>1</v>
      </c>
      <c r="L401" t="str">
        <f>Centuries!M401</f>
        <v>Sri Lanka</v>
      </c>
      <c r="M401" t="str">
        <f>Centuries!N401</f>
        <v>Colombo (RPS)</v>
      </c>
    </row>
    <row r="402" spans="1:13" x14ac:dyDescent="0.3">
      <c r="A402">
        <f>Centuries!A402</f>
        <v>401</v>
      </c>
      <c r="B402">
        <f>Centuries!B402</f>
        <v>35983</v>
      </c>
      <c r="C402" t="str">
        <f>Sheet7!A402</f>
        <v>PA de Silva (SL)</v>
      </c>
      <c r="D402">
        <f>Centuries!D402</f>
        <v>105</v>
      </c>
      <c r="E402" t="str">
        <f>Centuries!E402</f>
        <v>Out</v>
      </c>
      <c r="F402">
        <f>Centuries!F402</f>
        <v>164</v>
      </c>
      <c r="G402">
        <f>Centuries!H402</f>
        <v>94</v>
      </c>
      <c r="H402">
        <f>Centuries!I402</f>
        <v>10</v>
      </c>
      <c r="I402">
        <f>Centuries!J402</f>
        <v>0</v>
      </c>
      <c r="J402">
        <f>Centuries!K402</f>
        <v>111.7</v>
      </c>
      <c r="K402">
        <f>Centuries!L402</f>
        <v>2</v>
      </c>
      <c r="L402" t="str">
        <f>Centuries!M402</f>
        <v>India</v>
      </c>
      <c r="M402" t="str">
        <f>Centuries!N402</f>
        <v>Colombo (RPS)</v>
      </c>
    </row>
    <row r="403" spans="1:13" x14ac:dyDescent="0.3">
      <c r="A403">
        <f>Centuries!A403</f>
        <v>402</v>
      </c>
      <c r="B403">
        <f>Centuries!B403</f>
        <v>36027</v>
      </c>
      <c r="C403" t="str">
        <f>Sheet7!A403</f>
        <v>MS Atapattu (SL)</v>
      </c>
      <c r="D403">
        <f>Centuries!D403</f>
        <v>132</v>
      </c>
      <c r="E403" t="str">
        <f>Centuries!E403</f>
        <v>Notout</v>
      </c>
      <c r="F403">
        <f>Centuries!F403</f>
        <v>197</v>
      </c>
      <c r="G403">
        <f>Centuries!H403</f>
        <v>151</v>
      </c>
      <c r="H403">
        <f>Centuries!I403</f>
        <v>14</v>
      </c>
      <c r="I403">
        <f>Centuries!J403</f>
        <v>0</v>
      </c>
      <c r="J403">
        <f>Centuries!K403</f>
        <v>87.41</v>
      </c>
      <c r="K403">
        <f>Centuries!L403</f>
        <v>2</v>
      </c>
      <c r="L403" t="str">
        <f>Centuries!M403</f>
        <v>England</v>
      </c>
      <c r="M403" t="str">
        <f>Centuries!N403</f>
        <v>Lord's</v>
      </c>
    </row>
    <row r="404" spans="1:13" x14ac:dyDescent="0.3">
      <c r="A404">
        <f>Centuries!A404</f>
        <v>403</v>
      </c>
      <c r="B404">
        <f>Centuries!B404</f>
        <v>36057</v>
      </c>
      <c r="C404" t="str">
        <f>Sheet7!A404</f>
        <v>Shahid Afridi (Pak)</v>
      </c>
      <c r="D404">
        <f>Centuries!D404</f>
        <v>109</v>
      </c>
      <c r="E404" t="str">
        <f>Centuries!E404</f>
        <v>Out</v>
      </c>
      <c r="F404">
        <f>Centuries!F404</f>
        <v>115</v>
      </c>
      <c r="G404">
        <f>Centuries!H404</f>
        <v>94</v>
      </c>
      <c r="H404">
        <f>Centuries!I404</f>
        <v>7</v>
      </c>
      <c r="I404">
        <f>Centuries!J404</f>
        <v>6</v>
      </c>
      <c r="J404">
        <f>Centuries!K404</f>
        <v>115.95</v>
      </c>
      <c r="K404">
        <f>Centuries!L404</f>
        <v>1</v>
      </c>
      <c r="L404" t="str">
        <f>Centuries!M404</f>
        <v>India</v>
      </c>
      <c r="M404" t="str">
        <f>Centuries!N404</f>
        <v>Toronto</v>
      </c>
    </row>
    <row r="405" spans="1:13" x14ac:dyDescent="0.3">
      <c r="A405">
        <f>Centuries!A405</f>
        <v>404</v>
      </c>
      <c r="B405">
        <f>Centuries!B405</f>
        <v>36058</v>
      </c>
      <c r="C405" t="str">
        <f>Sheet7!A405</f>
        <v>M Azharuddin (India)</v>
      </c>
      <c r="D405">
        <f>Centuries!D405</f>
        <v>101</v>
      </c>
      <c r="E405" t="str">
        <f>Centuries!E405</f>
        <v>Out</v>
      </c>
      <c r="F405">
        <f>Centuries!F405</f>
        <v>133</v>
      </c>
      <c r="G405">
        <f>Centuries!H405</f>
        <v>111</v>
      </c>
      <c r="H405">
        <f>Centuries!I405</f>
        <v>10</v>
      </c>
      <c r="I405">
        <f>Centuries!J405</f>
        <v>1</v>
      </c>
      <c r="J405">
        <f>Centuries!K405</f>
        <v>90.99</v>
      </c>
      <c r="K405">
        <f>Centuries!L405</f>
        <v>1</v>
      </c>
      <c r="L405" t="str">
        <f>Centuries!M405</f>
        <v>Pakistan</v>
      </c>
      <c r="M405" t="str">
        <f>Centuries!N405</f>
        <v>Toronto</v>
      </c>
    </row>
    <row r="406" spans="1:13" x14ac:dyDescent="0.3">
      <c r="A406">
        <f>Centuries!A406</f>
        <v>405</v>
      </c>
      <c r="B406">
        <f>Centuries!B406</f>
        <v>36064</v>
      </c>
      <c r="C406" t="str">
        <f>Sheet7!A406</f>
        <v>SR Tendulkar (India)</v>
      </c>
      <c r="D406">
        <f>Centuries!D406</f>
        <v>127</v>
      </c>
      <c r="E406" t="str">
        <f>Centuries!E406</f>
        <v>Notout</v>
      </c>
      <c r="F406">
        <f>Centuries!F406</f>
        <v>155</v>
      </c>
      <c r="G406">
        <f>Centuries!H406</f>
        <v>130</v>
      </c>
      <c r="H406">
        <f>Centuries!I406</f>
        <v>13</v>
      </c>
      <c r="I406">
        <f>Centuries!J406</f>
        <v>1</v>
      </c>
      <c r="J406">
        <f>Centuries!K406</f>
        <v>97.69</v>
      </c>
      <c r="K406">
        <f>Centuries!L406</f>
        <v>2</v>
      </c>
      <c r="L406" t="str">
        <f>Centuries!M406</f>
        <v>Zimbabwe</v>
      </c>
      <c r="M406" t="str">
        <f>Centuries!N406</f>
        <v>Bulawayo</v>
      </c>
    </row>
    <row r="407" spans="1:13" x14ac:dyDescent="0.3">
      <c r="A407">
        <f>Centuries!A407</f>
        <v>406</v>
      </c>
      <c r="B407">
        <f>Centuries!B407</f>
        <v>36065</v>
      </c>
      <c r="C407" t="str">
        <f>Sheet7!A407</f>
        <v>SC Ganguly (India)</v>
      </c>
      <c r="D407">
        <f>Centuries!D407</f>
        <v>107</v>
      </c>
      <c r="E407" t="str">
        <f>Centuries!E407</f>
        <v>Notout</v>
      </c>
      <c r="F407">
        <f>Centuries!F407</f>
        <v>180</v>
      </c>
      <c r="G407">
        <f>Centuries!H407</f>
        <v>129</v>
      </c>
      <c r="H407">
        <f>Centuries!I407</f>
        <v>11</v>
      </c>
      <c r="I407">
        <f>Centuries!J407</f>
        <v>1</v>
      </c>
      <c r="J407">
        <f>Centuries!K407</f>
        <v>82.94</v>
      </c>
      <c r="K407">
        <f>Centuries!L407</f>
        <v>2</v>
      </c>
      <c r="L407" t="str">
        <f>Centuries!M407</f>
        <v>Zimbabwe</v>
      </c>
      <c r="M407" t="str">
        <f>Centuries!N407</f>
        <v>Bulawayo</v>
      </c>
    </row>
    <row r="408" spans="1:13" x14ac:dyDescent="0.3">
      <c r="A408">
        <f>Centuries!A408</f>
        <v>407</v>
      </c>
      <c r="B408">
        <f>Centuries!B408</f>
        <v>36068</v>
      </c>
      <c r="C408" t="str">
        <f>Sheet7!A408</f>
        <v>CB Wishart (Zim)</v>
      </c>
      <c r="D408">
        <f>Centuries!D408</f>
        <v>102</v>
      </c>
      <c r="E408" t="str">
        <f>Centuries!E408</f>
        <v>Out</v>
      </c>
      <c r="F408">
        <f>Centuries!F408</f>
        <v>192</v>
      </c>
      <c r="G408">
        <f>Centuries!H408</f>
        <v>124</v>
      </c>
      <c r="H408">
        <f>Centuries!I408</f>
        <v>4</v>
      </c>
      <c r="I408">
        <f>Centuries!J408</f>
        <v>2</v>
      </c>
      <c r="J408">
        <f>Centuries!K408</f>
        <v>82.25</v>
      </c>
      <c r="K408">
        <f>Centuries!L408</f>
        <v>1</v>
      </c>
      <c r="L408" t="str">
        <f>Centuries!M408</f>
        <v>India</v>
      </c>
      <c r="M408" t="str">
        <f>Centuries!N408</f>
        <v>Harare</v>
      </c>
    </row>
    <row r="409" spans="1:13" x14ac:dyDescent="0.3">
      <c r="A409">
        <f>Centuries!A409</f>
        <v>408</v>
      </c>
      <c r="B409">
        <f>Centuries!B409</f>
        <v>36092</v>
      </c>
      <c r="C409" t="str">
        <f>Sheet7!A409</f>
        <v>ADR Campbell (Zim)</v>
      </c>
      <c r="D409">
        <f>Centuries!D409</f>
        <v>100</v>
      </c>
      <c r="E409" t="str">
        <f>Centuries!E409</f>
        <v>Out</v>
      </c>
      <c r="F409">
        <f>Centuries!F409</f>
        <v>176</v>
      </c>
      <c r="G409">
        <f>Centuries!H409</f>
        <v>143</v>
      </c>
      <c r="H409">
        <f>Centuries!I409</f>
        <v>7</v>
      </c>
      <c r="I409">
        <f>Centuries!J409</f>
        <v>1</v>
      </c>
      <c r="J409">
        <f>Centuries!K409</f>
        <v>69.930000000000007</v>
      </c>
      <c r="K409">
        <f>Centuries!L409</f>
        <v>1</v>
      </c>
      <c r="L409" t="str">
        <f>Centuries!M409</f>
        <v>New Zealand</v>
      </c>
      <c r="M409" t="str">
        <f>Centuries!N409</f>
        <v>Dhaka</v>
      </c>
    </row>
    <row r="410" spans="1:13" x14ac:dyDescent="0.3">
      <c r="A410">
        <f>Centuries!A410</f>
        <v>409</v>
      </c>
      <c r="B410">
        <f>Centuries!B410</f>
        <v>36096</v>
      </c>
      <c r="C410" t="str">
        <f>Sheet7!A410</f>
        <v>SR Tendulkar (India)</v>
      </c>
      <c r="D410">
        <f>Centuries!D410</f>
        <v>141</v>
      </c>
      <c r="E410" t="str">
        <f>Centuries!E410</f>
        <v>Out</v>
      </c>
      <c r="F410">
        <f>Centuries!F410</f>
        <v>191</v>
      </c>
      <c r="G410">
        <f>Centuries!H410</f>
        <v>128</v>
      </c>
      <c r="H410">
        <f>Centuries!I410</f>
        <v>13</v>
      </c>
      <c r="I410">
        <f>Centuries!J410</f>
        <v>3</v>
      </c>
      <c r="J410">
        <f>Centuries!K410</f>
        <v>110.15</v>
      </c>
      <c r="K410">
        <f>Centuries!L410</f>
        <v>1</v>
      </c>
      <c r="L410" t="str">
        <f>Centuries!M410</f>
        <v>Australia</v>
      </c>
      <c r="M410" t="str">
        <f>Centuries!N410</f>
        <v>Dhaka</v>
      </c>
    </row>
    <row r="411" spans="1:13" x14ac:dyDescent="0.3">
      <c r="A411">
        <f>Centuries!A411</f>
        <v>410</v>
      </c>
      <c r="B411">
        <f>Centuries!B411</f>
        <v>36098</v>
      </c>
      <c r="C411" t="str">
        <f>Sheet7!A411</f>
        <v>JH Kallis (SA)</v>
      </c>
      <c r="D411">
        <f>Centuries!D411</f>
        <v>113</v>
      </c>
      <c r="E411" t="str">
        <f>Centuries!E411</f>
        <v>Notout</v>
      </c>
      <c r="F411">
        <f>Centuries!F411</f>
        <v>107</v>
      </c>
      <c r="G411">
        <f>Centuries!H411</f>
        <v>100</v>
      </c>
      <c r="H411">
        <f>Centuries!I411</f>
        <v>5</v>
      </c>
      <c r="I411">
        <f>Centuries!J411</f>
        <v>5</v>
      </c>
      <c r="J411">
        <f>Centuries!K411</f>
        <v>113</v>
      </c>
      <c r="K411">
        <f>Centuries!L411</f>
        <v>1</v>
      </c>
      <c r="L411" t="str">
        <f>Centuries!M411</f>
        <v>Sri Lanka</v>
      </c>
      <c r="M411" t="str">
        <f>Centuries!N411</f>
        <v>Dhaka</v>
      </c>
    </row>
    <row r="412" spans="1:13" x14ac:dyDescent="0.3">
      <c r="A412">
        <f>Centuries!A412</f>
        <v>411</v>
      </c>
      <c r="B412">
        <f>Centuries!B412</f>
        <v>36100</v>
      </c>
      <c r="C412" t="str">
        <f>Sheet7!A412</f>
        <v>PA Wallace (WI)</v>
      </c>
      <c r="D412">
        <f>Centuries!D412</f>
        <v>103</v>
      </c>
      <c r="E412" t="str">
        <f>Centuries!E412</f>
        <v>Out</v>
      </c>
      <c r="F412">
        <f>Centuries!F412</f>
        <v>135</v>
      </c>
      <c r="G412">
        <f>Centuries!H412</f>
        <v>102</v>
      </c>
      <c r="H412">
        <f>Centuries!I412</f>
        <v>11</v>
      </c>
      <c r="I412">
        <f>Centuries!J412</f>
        <v>5</v>
      </c>
      <c r="J412">
        <f>Centuries!K412</f>
        <v>100.98</v>
      </c>
      <c r="K412">
        <f>Centuries!L412</f>
        <v>1</v>
      </c>
      <c r="L412" t="str">
        <f>Centuries!M412</f>
        <v>South Africa</v>
      </c>
      <c r="M412" t="str">
        <f>Centuries!N412</f>
        <v>Dhaka</v>
      </c>
    </row>
    <row r="413" spans="1:13" x14ac:dyDescent="0.3">
      <c r="A413">
        <f>Centuries!A413</f>
        <v>412</v>
      </c>
      <c r="B413">
        <f>Centuries!B413</f>
        <v>36105</v>
      </c>
      <c r="C413" t="str">
        <f>Sheet7!A413</f>
        <v>DS Lehmann (Aus)</v>
      </c>
      <c r="D413">
        <f>Centuries!D413</f>
        <v>103</v>
      </c>
      <c r="E413" t="str">
        <f>Centuries!E413</f>
        <v>Out</v>
      </c>
      <c r="F413">
        <f>Centuries!F413</f>
        <v>127</v>
      </c>
      <c r="G413">
        <f>Centuries!H413</f>
        <v>101</v>
      </c>
      <c r="H413">
        <f>Centuries!I413</f>
        <v>8</v>
      </c>
      <c r="I413">
        <f>Centuries!J413</f>
        <v>0</v>
      </c>
      <c r="J413">
        <f>Centuries!K413</f>
        <v>101.98</v>
      </c>
      <c r="K413">
        <f>Centuries!L413</f>
        <v>1</v>
      </c>
      <c r="L413" t="str">
        <f>Centuries!M413</f>
        <v>Pakistan</v>
      </c>
      <c r="M413" t="str">
        <f>Centuries!N413</f>
        <v>Karachi</v>
      </c>
    </row>
    <row r="414" spans="1:13" x14ac:dyDescent="0.3">
      <c r="A414">
        <f>Centuries!A414</f>
        <v>413</v>
      </c>
      <c r="B414">
        <f>Centuries!B414</f>
        <v>36107</v>
      </c>
      <c r="C414" t="str">
        <f>Sheet7!A414</f>
        <v>SR Tendulkar (India)</v>
      </c>
      <c r="D414">
        <f>Centuries!D414</f>
        <v>118</v>
      </c>
      <c r="E414" t="str">
        <f>Centuries!E414</f>
        <v>Notout</v>
      </c>
      <c r="F414">
        <f>Centuries!F414</f>
        <v>173</v>
      </c>
      <c r="G414">
        <f>Centuries!H414</f>
        <v>112</v>
      </c>
      <c r="H414">
        <f>Centuries!I414</f>
        <v>14</v>
      </c>
      <c r="I414">
        <f>Centuries!J414</f>
        <v>2</v>
      </c>
      <c r="J414">
        <f>Centuries!K414</f>
        <v>105.35</v>
      </c>
      <c r="K414">
        <f>Centuries!L414</f>
        <v>2</v>
      </c>
      <c r="L414" t="str">
        <f>Centuries!M414</f>
        <v>Zimbabwe</v>
      </c>
      <c r="M414" t="str">
        <f>Centuries!N414</f>
        <v>Sharjah</v>
      </c>
    </row>
    <row r="415" spans="1:13" x14ac:dyDescent="0.3">
      <c r="A415">
        <f>Centuries!A415</f>
        <v>414</v>
      </c>
      <c r="B415">
        <f>Centuries!B415</f>
        <v>36109</v>
      </c>
      <c r="C415" t="str">
        <f>Sheet7!A415</f>
        <v>RT Ponting (Aus)</v>
      </c>
      <c r="D415">
        <f>Centuries!D415</f>
        <v>124</v>
      </c>
      <c r="E415" t="str">
        <f>Centuries!E415</f>
        <v>Notout</v>
      </c>
      <c r="F415">
        <f>Centuries!F415</f>
        <v>187</v>
      </c>
      <c r="G415">
        <f>Centuries!H415</f>
        <v>129</v>
      </c>
      <c r="H415">
        <f>Centuries!I415</f>
        <v>10</v>
      </c>
      <c r="I415">
        <f>Centuries!J415</f>
        <v>0</v>
      </c>
      <c r="J415">
        <f>Centuries!K415</f>
        <v>96.12</v>
      </c>
      <c r="K415">
        <f>Centuries!L415</f>
        <v>2</v>
      </c>
      <c r="L415" t="str">
        <f>Centuries!M415</f>
        <v>Pakistan</v>
      </c>
      <c r="M415" t="str">
        <f>Centuries!N415</f>
        <v>Lahore</v>
      </c>
    </row>
    <row r="416" spans="1:13" x14ac:dyDescent="0.3">
      <c r="A416">
        <f>Centuries!A416</f>
        <v>415</v>
      </c>
      <c r="B416">
        <f>Centuries!B416</f>
        <v>36109</v>
      </c>
      <c r="C416" t="str">
        <f>Sheet7!A416</f>
        <v>Ijaz Ahmed (Pak)</v>
      </c>
      <c r="D416">
        <f>Centuries!D416</f>
        <v>111</v>
      </c>
      <c r="E416" t="str">
        <f>Centuries!E416</f>
        <v>Out</v>
      </c>
      <c r="F416">
        <f>Centuries!F416</f>
        <v>165</v>
      </c>
      <c r="G416">
        <f>Centuries!H416</f>
        <v>109</v>
      </c>
      <c r="H416">
        <f>Centuries!I416</f>
        <v>12</v>
      </c>
      <c r="I416">
        <f>Centuries!J416</f>
        <v>1</v>
      </c>
      <c r="J416">
        <f>Centuries!K416</f>
        <v>101.83</v>
      </c>
      <c r="K416">
        <f>Centuries!L416</f>
        <v>1</v>
      </c>
      <c r="L416" t="str">
        <f>Centuries!M416</f>
        <v>Australia</v>
      </c>
      <c r="M416" t="str">
        <f>Centuries!N416</f>
        <v>Lahore</v>
      </c>
    </row>
    <row r="417" spans="1:13" x14ac:dyDescent="0.3">
      <c r="A417">
        <f>Centuries!A417</f>
        <v>416</v>
      </c>
      <c r="B417">
        <f>Centuries!B417</f>
        <v>36109</v>
      </c>
      <c r="C417" t="str">
        <f>Sheet7!A417</f>
        <v>AC Gilchrist (Aus)</v>
      </c>
      <c r="D417">
        <f>Centuries!D417</f>
        <v>103</v>
      </c>
      <c r="E417" t="str">
        <f>Centuries!E417</f>
        <v>Out</v>
      </c>
      <c r="F417">
        <f>Centuries!F417</f>
        <v>144</v>
      </c>
      <c r="G417">
        <f>Centuries!H417</f>
        <v>104</v>
      </c>
      <c r="H417">
        <f>Centuries!I417</f>
        <v>12</v>
      </c>
      <c r="I417">
        <f>Centuries!J417</f>
        <v>0</v>
      </c>
      <c r="J417">
        <f>Centuries!K417</f>
        <v>99.03</v>
      </c>
      <c r="K417">
        <f>Centuries!L417</f>
        <v>2</v>
      </c>
      <c r="L417" t="str">
        <f>Centuries!M417</f>
        <v>Pakistan</v>
      </c>
      <c r="M417" t="str">
        <f>Centuries!N417</f>
        <v>Lahore</v>
      </c>
    </row>
    <row r="418" spans="1:13" x14ac:dyDescent="0.3">
      <c r="A418">
        <f>Centuries!A418</f>
        <v>417</v>
      </c>
      <c r="B418">
        <f>Centuries!B418</f>
        <v>36109</v>
      </c>
      <c r="C418" t="str">
        <f>Sheet7!A418</f>
        <v>Mohammad Yousuf (Pak)</v>
      </c>
      <c r="D418">
        <f>Centuries!D418</f>
        <v>100</v>
      </c>
      <c r="E418" t="str">
        <f>Centuries!E418</f>
        <v>Out</v>
      </c>
      <c r="F418">
        <f>Centuries!F418</f>
        <v>139</v>
      </c>
      <c r="G418">
        <f>Centuries!H418</f>
        <v>111</v>
      </c>
      <c r="H418">
        <f>Centuries!I418</f>
        <v>14</v>
      </c>
      <c r="I418">
        <f>Centuries!J418</f>
        <v>0</v>
      </c>
      <c r="J418">
        <f>Centuries!K418</f>
        <v>90.09</v>
      </c>
      <c r="K418">
        <f>Centuries!L418</f>
        <v>1</v>
      </c>
      <c r="L418" t="str">
        <f>Centuries!M418</f>
        <v>Australia</v>
      </c>
      <c r="M418" t="str">
        <f>Centuries!N418</f>
        <v>Lahore</v>
      </c>
    </row>
    <row r="419" spans="1:13" x14ac:dyDescent="0.3">
      <c r="A419">
        <f>Centuries!A419</f>
        <v>418</v>
      </c>
      <c r="B419">
        <f>Centuries!B419</f>
        <v>36112</v>
      </c>
      <c r="C419" t="str">
        <f>Sheet7!A419</f>
        <v>SR Tendulkar (India)</v>
      </c>
      <c r="D419">
        <f>Centuries!D419</f>
        <v>124</v>
      </c>
      <c r="E419" t="str">
        <f>Centuries!E419</f>
        <v>Notout</v>
      </c>
      <c r="F419">
        <f>Centuries!F419</f>
        <v>140</v>
      </c>
      <c r="G419">
        <f>Centuries!H419</f>
        <v>92</v>
      </c>
      <c r="H419">
        <f>Centuries!I419</f>
        <v>12</v>
      </c>
      <c r="I419">
        <f>Centuries!J419</f>
        <v>6</v>
      </c>
      <c r="J419">
        <f>Centuries!K419</f>
        <v>134.78</v>
      </c>
      <c r="K419">
        <f>Centuries!L419</f>
        <v>2</v>
      </c>
      <c r="L419" t="str">
        <f>Centuries!M419</f>
        <v>Zimbabwe</v>
      </c>
      <c r="M419" t="str">
        <f>Centuries!N419</f>
        <v>Sharjah</v>
      </c>
    </row>
    <row r="420" spans="1:13" x14ac:dyDescent="0.3">
      <c r="A420">
        <f>Centuries!A420</f>
        <v>419</v>
      </c>
      <c r="B420">
        <f>Centuries!B420</f>
        <v>36121</v>
      </c>
      <c r="C420" t="str">
        <f>Sheet7!A420</f>
        <v>NC Johnson (Zim)</v>
      </c>
      <c r="D420">
        <f>Centuries!D420</f>
        <v>103</v>
      </c>
      <c r="E420" t="str">
        <f>Centuries!E420</f>
        <v>Out</v>
      </c>
      <c r="F420">
        <f>Centuries!F420</f>
        <v>171</v>
      </c>
      <c r="G420">
        <f>Centuries!H420</f>
        <v>120</v>
      </c>
      <c r="H420">
        <f>Centuries!I420</f>
        <v>13</v>
      </c>
      <c r="I420">
        <f>Centuries!J420</f>
        <v>0</v>
      </c>
      <c r="J420">
        <f>Centuries!K420</f>
        <v>85.83</v>
      </c>
      <c r="K420">
        <f>Centuries!L420</f>
        <v>2</v>
      </c>
      <c r="L420" t="str">
        <f>Centuries!M420</f>
        <v>Pakistan</v>
      </c>
      <c r="M420" t="str">
        <f>Centuries!N420</f>
        <v>Sheikhupura</v>
      </c>
    </row>
    <row r="421" spans="1:13" x14ac:dyDescent="0.3">
      <c r="A421">
        <f>Centuries!A421</f>
        <v>420</v>
      </c>
      <c r="B421">
        <f>Centuries!B421</f>
        <v>36123</v>
      </c>
      <c r="C421" t="str">
        <f>Sheet7!A421</f>
        <v>Ijaz Ahmed (Pak)</v>
      </c>
      <c r="D421">
        <f>Centuries!D421</f>
        <v>132</v>
      </c>
      <c r="E421" t="str">
        <f>Centuries!E421</f>
        <v>Out</v>
      </c>
      <c r="F421">
        <f>Centuries!F421</f>
        <v>142</v>
      </c>
      <c r="G421">
        <f>Centuries!H421</f>
        <v>103</v>
      </c>
      <c r="H421">
        <f>Centuries!I421</f>
        <v>9</v>
      </c>
      <c r="I421">
        <f>Centuries!J421</f>
        <v>4</v>
      </c>
      <c r="J421">
        <f>Centuries!K421</f>
        <v>128.15</v>
      </c>
      <c r="K421">
        <f>Centuries!L421</f>
        <v>1</v>
      </c>
      <c r="L421" t="str">
        <f>Centuries!M421</f>
        <v>Zimbabwe</v>
      </c>
      <c r="M421" t="str">
        <f>Centuries!N421</f>
        <v>Rawalpindi</v>
      </c>
    </row>
    <row r="422" spans="1:13" x14ac:dyDescent="0.3">
      <c r="A422">
        <f>Centuries!A422</f>
        <v>421</v>
      </c>
      <c r="B422">
        <f>Centuries!B422</f>
        <v>36169</v>
      </c>
      <c r="C422" t="str">
        <f>Sheet7!A422</f>
        <v>R Dravid (India)</v>
      </c>
      <c r="D422">
        <f>Centuries!D422</f>
        <v>123</v>
      </c>
      <c r="E422" t="str">
        <f>Centuries!E422</f>
        <v>Notout</v>
      </c>
      <c r="F422">
        <f>Centuries!F422</f>
        <v>201</v>
      </c>
      <c r="G422">
        <f>Centuries!H422</f>
        <v>123</v>
      </c>
      <c r="H422">
        <f>Centuries!I422</f>
        <v>10</v>
      </c>
      <c r="I422">
        <f>Centuries!J422</f>
        <v>1</v>
      </c>
      <c r="J422">
        <f>Centuries!K422</f>
        <v>100</v>
      </c>
      <c r="K422">
        <f>Centuries!L422</f>
        <v>1</v>
      </c>
      <c r="L422" t="str">
        <f>Centuries!M422</f>
        <v>New Zealand</v>
      </c>
      <c r="M422" t="str">
        <f>Centuries!N422</f>
        <v>Taupo</v>
      </c>
    </row>
    <row r="423" spans="1:13" x14ac:dyDescent="0.3">
      <c r="A423">
        <f>Centuries!A423</f>
        <v>422</v>
      </c>
      <c r="B423">
        <f>Centuries!B423</f>
        <v>36173</v>
      </c>
      <c r="C423" t="str">
        <f>Sheet7!A423</f>
        <v>AC Gilchrist (Aus)</v>
      </c>
      <c r="D423">
        <f>Centuries!D423</f>
        <v>131</v>
      </c>
      <c r="E423" t="str">
        <f>Centuries!E423</f>
        <v>Out</v>
      </c>
      <c r="F423">
        <f>Centuries!F423</f>
        <v>166</v>
      </c>
      <c r="G423">
        <f>Centuries!H423</f>
        <v>118</v>
      </c>
      <c r="H423">
        <f>Centuries!I423</f>
        <v>10</v>
      </c>
      <c r="I423">
        <f>Centuries!J423</f>
        <v>2</v>
      </c>
      <c r="J423">
        <f>Centuries!K423</f>
        <v>111.01</v>
      </c>
      <c r="K423">
        <f>Centuries!L423</f>
        <v>2</v>
      </c>
      <c r="L423" t="str">
        <f>Centuries!M423</f>
        <v>Sri Lanka</v>
      </c>
      <c r="M423" t="str">
        <f>Centuries!N423</f>
        <v>Sydney</v>
      </c>
    </row>
    <row r="424" spans="1:13" x14ac:dyDescent="0.3">
      <c r="A424">
        <f>Centuries!A424</f>
        <v>423</v>
      </c>
      <c r="B424">
        <f>Centuries!B424</f>
        <v>36177</v>
      </c>
      <c r="C424" t="str">
        <f>Sheet7!A424</f>
        <v>GA Hick (Eng)</v>
      </c>
      <c r="D424">
        <f>Centuries!D424</f>
        <v>108</v>
      </c>
      <c r="E424" t="str">
        <f>Centuries!E424</f>
        <v>Out</v>
      </c>
      <c r="F424">
        <f>Centuries!F424</f>
        <v>179</v>
      </c>
      <c r="G424">
        <f>Centuries!H424</f>
        <v>129</v>
      </c>
      <c r="H424">
        <f>Centuries!I424</f>
        <v>5</v>
      </c>
      <c r="I424">
        <f>Centuries!J424</f>
        <v>1</v>
      </c>
      <c r="J424">
        <f>Centuries!K424</f>
        <v>83.72</v>
      </c>
      <c r="K424">
        <f>Centuries!L424</f>
        <v>1</v>
      </c>
      <c r="L424" t="str">
        <f>Centuries!M424</f>
        <v>Australia</v>
      </c>
      <c r="M424" t="str">
        <f>Centuries!N424</f>
        <v>Sydney</v>
      </c>
    </row>
    <row r="425" spans="1:13" x14ac:dyDescent="0.3">
      <c r="A425">
        <f>Centuries!A425</f>
        <v>424</v>
      </c>
      <c r="B425">
        <f>Centuries!B425</f>
        <v>36179</v>
      </c>
      <c r="C425" t="str">
        <f>Sheet7!A425</f>
        <v>CL Cairns (NZ)</v>
      </c>
      <c r="D425">
        <f>Centuries!D425</f>
        <v>115</v>
      </c>
      <c r="E425" t="str">
        <f>Centuries!E425</f>
        <v>Out</v>
      </c>
      <c r="F425">
        <f>Centuries!F425</f>
        <v>106</v>
      </c>
      <c r="G425">
        <f>Centuries!H425</f>
        <v>80</v>
      </c>
      <c r="H425">
        <f>Centuries!I425</f>
        <v>7</v>
      </c>
      <c r="I425">
        <f>Centuries!J425</f>
        <v>7</v>
      </c>
      <c r="J425">
        <f>Centuries!K425</f>
        <v>143.75</v>
      </c>
      <c r="K425">
        <f>Centuries!L425</f>
        <v>1</v>
      </c>
      <c r="L425" t="str">
        <f>Centuries!M425</f>
        <v>India</v>
      </c>
      <c r="M425" t="str">
        <f>Centuries!N425</f>
        <v>Christchurch</v>
      </c>
    </row>
    <row r="426" spans="1:13" x14ac:dyDescent="0.3">
      <c r="A426">
        <f>Centuries!A426</f>
        <v>425</v>
      </c>
      <c r="B426">
        <f>Centuries!B426</f>
        <v>36183</v>
      </c>
      <c r="C426" t="str">
        <f>Sheet7!A426</f>
        <v>GA Hick (Eng)</v>
      </c>
      <c r="D426">
        <f>Centuries!D426</f>
        <v>126</v>
      </c>
      <c r="E426" t="str">
        <f>Centuries!E426</f>
        <v>Notout</v>
      </c>
      <c r="F426">
        <f>Centuries!F426</f>
        <v>178</v>
      </c>
      <c r="G426">
        <f>Centuries!H426</f>
        <v>118</v>
      </c>
      <c r="H426">
        <f>Centuries!I426</f>
        <v>5</v>
      </c>
      <c r="I426">
        <f>Centuries!J426</f>
        <v>4</v>
      </c>
      <c r="J426">
        <f>Centuries!K426</f>
        <v>106.77</v>
      </c>
      <c r="K426">
        <f>Centuries!L426</f>
        <v>1</v>
      </c>
      <c r="L426" t="str">
        <f>Centuries!M426</f>
        <v>Sri Lanka</v>
      </c>
      <c r="M426" t="str">
        <f>Centuries!N426</f>
        <v>Adelaide</v>
      </c>
    </row>
    <row r="427" spans="1:13" x14ac:dyDescent="0.3">
      <c r="A427">
        <f>Centuries!A427</f>
        <v>426</v>
      </c>
      <c r="B427">
        <f>Centuries!B427</f>
        <v>36183</v>
      </c>
      <c r="C427" t="str">
        <f>Sheet7!A427</f>
        <v>DPMD Jayawardene (SL)</v>
      </c>
      <c r="D427">
        <f>Centuries!D427</f>
        <v>120</v>
      </c>
      <c r="E427" t="str">
        <f>Centuries!E427</f>
        <v>Out</v>
      </c>
      <c r="F427">
        <f>Centuries!F427</f>
        <v>162</v>
      </c>
      <c r="G427">
        <f>Centuries!H427</f>
        <v>111</v>
      </c>
      <c r="H427">
        <f>Centuries!I427</f>
        <v>9</v>
      </c>
      <c r="I427">
        <f>Centuries!J427</f>
        <v>0</v>
      </c>
      <c r="J427">
        <f>Centuries!K427</f>
        <v>108.1</v>
      </c>
      <c r="K427">
        <f>Centuries!L427</f>
        <v>2</v>
      </c>
      <c r="L427" t="str">
        <f>Centuries!M427</f>
        <v>England</v>
      </c>
      <c r="M427" t="str">
        <f>Centuries!N427</f>
        <v>Adelaide</v>
      </c>
    </row>
    <row r="428" spans="1:13" x14ac:dyDescent="0.3">
      <c r="A428">
        <f>Centuries!A428</f>
        <v>427</v>
      </c>
      <c r="B428">
        <f>Centuries!B428</f>
        <v>36184</v>
      </c>
      <c r="C428" t="str">
        <f>Sheet7!A428</f>
        <v>S Chanderpaul (WI)</v>
      </c>
      <c r="D428">
        <f>Centuries!D428</f>
        <v>150</v>
      </c>
      <c r="E428" t="str">
        <f>Centuries!E428</f>
        <v>Out</v>
      </c>
      <c r="F428">
        <f>Centuries!F428</f>
        <v>202</v>
      </c>
      <c r="G428">
        <f>Centuries!H428</f>
        <v>136</v>
      </c>
      <c r="H428">
        <f>Centuries!I428</f>
        <v>20</v>
      </c>
      <c r="I428">
        <f>Centuries!J428</f>
        <v>0</v>
      </c>
      <c r="J428">
        <f>Centuries!K428</f>
        <v>110.29</v>
      </c>
      <c r="K428">
        <f>Centuries!L428</f>
        <v>1</v>
      </c>
      <c r="L428" t="str">
        <f>Centuries!M428</f>
        <v>South Africa</v>
      </c>
      <c r="M428" t="str">
        <f>Centuries!N428</f>
        <v>East London</v>
      </c>
    </row>
    <row r="429" spans="1:13" x14ac:dyDescent="0.3">
      <c r="A429">
        <f>Centuries!A429</f>
        <v>428</v>
      </c>
      <c r="B429">
        <f>Centuries!B429</f>
        <v>36184</v>
      </c>
      <c r="C429" t="str">
        <f>Sheet7!A429</f>
        <v>CL Hooper (WI)</v>
      </c>
      <c r="D429">
        <f>Centuries!D429</f>
        <v>108</v>
      </c>
      <c r="E429" t="str">
        <f>Centuries!E429</f>
        <v>Out</v>
      </c>
      <c r="F429">
        <f>Centuries!F429</f>
        <v>150</v>
      </c>
      <c r="G429">
        <f>Centuries!H429</f>
        <v>119</v>
      </c>
      <c r="H429">
        <f>Centuries!I429</f>
        <v>8</v>
      </c>
      <c r="I429">
        <f>Centuries!J429</f>
        <v>3</v>
      </c>
      <c r="J429">
        <f>Centuries!K429</f>
        <v>90.75</v>
      </c>
      <c r="K429">
        <f>Centuries!L429</f>
        <v>1</v>
      </c>
      <c r="L429" t="str">
        <f>Centuries!M429</f>
        <v>South Africa</v>
      </c>
      <c r="M429" t="str">
        <f>Centuries!N429</f>
        <v>East London</v>
      </c>
    </row>
    <row r="430" spans="1:13" x14ac:dyDescent="0.3">
      <c r="A430">
        <f>Centuries!A430</f>
        <v>429</v>
      </c>
      <c r="B430">
        <f>Centuries!B430</f>
        <v>36186</v>
      </c>
      <c r="C430" t="str">
        <f>Sheet7!A430</f>
        <v>GA Hick (Eng)</v>
      </c>
      <c r="D430">
        <f>Centuries!D430</f>
        <v>109</v>
      </c>
      <c r="E430" t="str">
        <f>Centuries!E430</f>
        <v>Out</v>
      </c>
      <c r="F430">
        <f>Centuries!F430</f>
        <v>194</v>
      </c>
      <c r="G430">
        <f>Centuries!H430</f>
        <v>119</v>
      </c>
      <c r="H430">
        <f>Centuries!I430</f>
        <v>6</v>
      </c>
      <c r="I430">
        <f>Centuries!J430</f>
        <v>2</v>
      </c>
      <c r="J430">
        <f>Centuries!K430</f>
        <v>91.59</v>
      </c>
      <c r="K430">
        <f>Centuries!L430</f>
        <v>2</v>
      </c>
      <c r="L430" t="str">
        <f>Centuries!M430</f>
        <v>Australia</v>
      </c>
      <c r="M430" t="str">
        <f>Centuries!N430</f>
        <v>Adelaide</v>
      </c>
    </row>
    <row r="431" spans="1:13" x14ac:dyDescent="0.3">
      <c r="A431">
        <f>Centuries!A431</f>
        <v>430</v>
      </c>
      <c r="B431">
        <f>Centuries!B431</f>
        <v>36190</v>
      </c>
      <c r="C431" t="str">
        <f>Sheet7!A431</f>
        <v>HH Gibbs (SA)</v>
      </c>
      <c r="D431">
        <f>Centuries!D431</f>
        <v>125</v>
      </c>
      <c r="E431" t="str">
        <f>Centuries!E431</f>
        <v>Out</v>
      </c>
      <c r="F431">
        <f>Centuries!F431</f>
        <v>191</v>
      </c>
      <c r="G431">
        <f>Centuries!H431</f>
        <v>146</v>
      </c>
      <c r="H431">
        <f>Centuries!I431</f>
        <v>9</v>
      </c>
      <c r="I431">
        <f>Centuries!J431</f>
        <v>0</v>
      </c>
      <c r="J431">
        <f>Centuries!K431</f>
        <v>85.61</v>
      </c>
      <c r="K431">
        <f>Centuries!L431</f>
        <v>1</v>
      </c>
      <c r="L431" t="str">
        <f>Centuries!M431</f>
        <v>West Indies</v>
      </c>
      <c r="M431" t="str">
        <f>Centuries!N431</f>
        <v>Port Elizabeth</v>
      </c>
    </row>
    <row r="432" spans="1:13" x14ac:dyDescent="0.3">
      <c r="A432">
        <f>Centuries!A432</f>
        <v>431</v>
      </c>
      <c r="B432">
        <f>Centuries!B432</f>
        <v>36198</v>
      </c>
      <c r="C432" t="str">
        <f>Sheet7!A432</f>
        <v>AC Gilchrist (Aus)</v>
      </c>
      <c r="D432">
        <f>Centuries!D432</f>
        <v>154</v>
      </c>
      <c r="E432" t="str">
        <f>Centuries!E432</f>
        <v>Out</v>
      </c>
      <c r="F432">
        <f>Centuries!F432</f>
        <v>191</v>
      </c>
      <c r="G432">
        <f>Centuries!H432</f>
        <v>129</v>
      </c>
      <c r="H432">
        <f>Centuries!I432</f>
        <v>14</v>
      </c>
      <c r="I432">
        <f>Centuries!J432</f>
        <v>4</v>
      </c>
      <c r="J432">
        <f>Centuries!K432</f>
        <v>119.37</v>
      </c>
      <c r="K432">
        <f>Centuries!L432</f>
        <v>1</v>
      </c>
      <c r="L432" t="str">
        <f>Centuries!M432</f>
        <v>Sri Lanka</v>
      </c>
      <c r="M432" t="str">
        <f>Centuries!N432</f>
        <v>Melbourne</v>
      </c>
    </row>
    <row r="433" spans="1:13" x14ac:dyDescent="0.3">
      <c r="A433">
        <f>Centuries!A433</f>
        <v>432</v>
      </c>
      <c r="B433">
        <f>Centuries!B433</f>
        <v>36205</v>
      </c>
      <c r="C433" t="str">
        <f>Sheet7!A433</f>
        <v>JH Kallis (SA)</v>
      </c>
      <c r="D433">
        <f>Centuries!D433</f>
        <v>100</v>
      </c>
      <c r="E433" t="str">
        <f>Centuries!E433</f>
        <v>Out</v>
      </c>
      <c r="F433">
        <f>Centuries!F433</f>
        <v>171</v>
      </c>
      <c r="G433">
        <f>Centuries!H433</f>
        <v>117</v>
      </c>
      <c r="H433">
        <f>Centuries!I433</f>
        <v>10</v>
      </c>
      <c r="I433">
        <f>Centuries!J433</f>
        <v>1</v>
      </c>
      <c r="J433">
        <f>Centuries!K433</f>
        <v>85.47</v>
      </c>
      <c r="K433">
        <f>Centuries!L433</f>
        <v>1</v>
      </c>
      <c r="L433" t="str">
        <f>Centuries!M433</f>
        <v>New Zealand</v>
      </c>
      <c r="M433" t="str">
        <f>Centuries!N433</f>
        <v>Dunedin</v>
      </c>
    </row>
    <row r="434" spans="1:13" x14ac:dyDescent="0.3">
      <c r="A434">
        <f>Centuries!A434</f>
        <v>433</v>
      </c>
      <c r="B434">
        <f>Centuries!B434</f>
        <v>36211</v>
      </c>
      <c r="C434" t="str">
        <f>Sheet7!A434</f>
        <v>L Klusener (SA)</v>
      </c>
      <c r="D434">
        <f>Centuries!D434</f>
        <v>103</v>
      </c>
      <c r="E434" t="str">
        <f>Centuries!E434</f>
        <v>Notout</v>
      </c>
      <c r="F434">
        <f>Centuries!F434</f>
        <v>187</v>
      </c>
      <c r="G434">
        <f>Centuries!H434</f>
        <v>132</v>
      </c>
      <c r="H434">
        <f>Centuries!I434</f>
        <v>8</v>
      </c>
      <c r="I434">
        <f>Centuries!J434</f>
        <v>1</v>
      </c>
      <c r="J434">
        <f>Centuries!K434</f>
        <v>78.03</v>
      </c>
      <c r="K434">
        <f>Centuries!L434</f>
        <v>1</v>
      </c>
      <c r="L434" t="str">
        <f>Centuries!M434</f>
        <v>New Zealand</v>
      </c>
      <c r="M434" t="str">
        <f>Centuries!N434</f>
        <v>Auckland</v>
      </c>
    </row>
    <row r="435" spans="1:13" x14ac:dyDescent="0.3">
      <c r="A435">
        <f>Centuries!A435</f>
        <v>434</v>
      </c>
      <c r="B435">
        <f>Centuries!B435</f>
        <v>36211</v>
      </c>
      <c r="C435" t="str">
        <f>Sheet7!A435</f>
        <v>NJ Astle (NZ)</v>
      </c>
      <c r="D435">
        <f>Centuries!D435</f>
        <v>100</v>
      </c>
      <c r="E435" t="str">
        <f>Centuries!E435</f>
        <v>Notout</v>
      </c>
      <c r="F435">
        <f>Centuries!F435</f>
        <v>192</v>
      </c>
      <c r="G435">
        <f>Centuries!H435</f>
        <v>126</v>
      </c>
      <c r="H435">
        <f>Centuries!I435</f>
        <v>12</v>
      </c>
      <c r="I435">
        <f>Centuries!J435</f>
        <v>2</v>
      </c>
      <c r="J435">
        <f>Centuries!K435</f>
        <v>79.36</v>
      </c>
      <c r="K435">
        <f>Centuries!L435</f>
        <v>2</v>
      </c>
      <c r="L435" t="str">
        <f>Centuries!M435</f>
        <v>South Africa</v>
      </c>
      <c r="M435" t="str">
        <f>Centuries!N435</f>
        <v>Auckland</v>
      </c>
    </row>
    <row r="436" spans="1:13" x14ac:dyDescent="0.3">
      <c r="A436">
        <f>Centuries!A436</f>
        <v>435</v>
      </c>
      <c r="B436">
        <f>Centuries!B436</f>
        <v>36239</v>
      </c>
      <c r="C436" t="str">
        <f>Sheet7!A436</f>
        <v>SO Tikolo (Kenya)</v>
      </c>
      <c r="D436">
        <f>Centuries!D436</f>
        <v>106</v>
      </c>
      <c r="E436" t="str">
        <f>Centuries!E436</f>
        <v>Notout</v>
      </c>
      <c r="F436" t="str">
        <f>Centuries!F436</f>
        <v>-</v>
      </c>
      <c r="G436">
        <f>Centuries!H436</f>
        <v>111</v>
      </c>
      <c r="H436">
        <f>Centuries!I436</f>
        <v>13</v>
      </c>
      <c r="I436">
        <f>Centuries!J436</f>
        <v>0</v>
      </c>
      <c r="J436">
        <f>Centuries!K436</f>
        <v>95.49</v>
      </c>
      <c r="K436">
        <f>Centuries!L436</f>
        <v>2</v>
      </c>
      <c r="L436" t="str">
        <f>Centuries!M436</f>
        <v>Bangladesh</v>
      </c>
      <c r="M436" t="str">
        <f>Centuries!N436</f>
        <v>Dhaka</v>
      </c>
    </row>
    <row r="437" spans="1:13" x14ac:dyDescent="0.3">
      <c r="A437">
        <f>Centuries!A437</f>
        <v>436</v>
      </c>
      <c r="B437">
        <f>Centuries!B437</f>
        <v>36241</v>
      </c>
      <c r="C437" t="str">
        <f>Sheet7!A437</f>
        <v>SC Ganguly (India)</v>
      </c>
      <c r="D437">
        <f>Centuries!D437</f>
        <v>130</v>
      </c>
      <c r="E437" t="str">
        <f>Centuries!E437</f>
        <v>Notout</v>
      </c>
      <c r="F437">
        <f>Centuries!F437</f>
        <v>229</v>
      </c>
      <c r="G437">
        <f>Centuries!H437</f>
        <v>160</v>
      </c>
      <c r="H437">
        <f>Centuries!I437</f>
        <v>5</v>
      </c>
      <c r="I437">
        <f>Centuries!J437</f>
        <v>2</v>
      </c>
      <c r="J437">
        <f>Centuries!K437</f>
        <v>81.25</v>
      </c>
      <c r="K437">
        <f>Centuries!L437</f>
        <v>1</v>
      </c>
      <c r="L437" t="str">
        <f>Centuries!M437</f>
        <v>Sri Lanka</v>
      </c>
      <c r="M437" t="str">
        <f>Centuries!N437</f>
        <v>Nagpur</v>
      </c>
    </row>
    <row r="438" spans="1:13" x14ac:dyDescent="0.3">
      <c r="A438">
        <f>Centuries!A438</f>
        <v>437</v>
      </c>
      <c r="B438">
        <f>Centuries!B438</f>
        <v>36241</v>
      </c>
      <c r="C438" t="str">
        <f>Sheet7!A438</f>
        <v>R Dravid (India)</v>
      </c>
      <c r="D438">
        <f>Centuries!D438</f>
        <v>116</v>
      </c>
      <c r="E438" t="str">
        <f>Centuries!E438</f>
        <v>Out</v>
      </c>
      <c r="F438">
        <f>Centuries!F438</f>
        <v>118</v>
      </c>
      <c r="G438">
        <f>Centuries!H438</f>
        <v>118</v>
      </c>
      <c r="H438">
        <f>Centuries!I438</f>
        <v>12</v>
      </c>
      <c r="I438">
        <f>Centuries!J438</f>
        <v>0</v>
      </c>
      <c r="J438">
        <f>Centuries!K438</f>
        <v>98.3</v>
      </c>
      <c r="K438">
        <f>Centuries!L438</f>
        <v>1</v>
      </c>
      <c r="L438" t="str">
        <f>Centuries!M438</f>
        <v>Sri Lanka</v>
      </c>
      <c r="M438" t="str">
        <f>Centuries!N438</f>
        <v>Nagpur</v>
      </c>
    </row>
    <row r="439" spans="1:13" x14ac:dyDescent="0.3">
      <c r="A439">
        <f>Centuries!A439</f>
        <v>438</v>
      </c>
      <c r="B439">
        <f>Centuries!B439</f>
        <v>36242</v>
      </c>
      <c r="C439" t="str">
        <f>Sheet7!A439</f>
        <v>NC Johnson (Zim)</v>
      </c>
      <c r="D439">
        <f>Centuries!D439</f>
        <v>101</v>
      </c>
      <c r="E439" t="str">
        <f>Centuries!E439</f>
        <v>Out</v>
      </c>
      <c r="F439">
        <f>Centuries!F439</f>
        <v>153</v>
      </c>
      <c r="G439">
        <f>Centuries!H439</f>
        <v>120</v>
      </c>
      <c r="H439">
        <f>Centuries!I439</f>
        <v>13</v>
      </c>
      <c r="I439">
        <f>Centuries!J439</f>
        <v>0</v>
      </c>
      <c r="J439">
        <f>Centuries!K439</f>
        <v>84.16</v>
      </c>
      <c r="K439">
        <f>Centuries!L439</f>
        <v>1</v>
      </c>
      <c r="L439" t="str">
        <f>Centuries!M439</f>
        <v>Kenya</v>
      </c>
      <c r="M439" t="str">
        <f>Centuries!N439</f>
        <v>Dhaka</v>
      </c>
    </row>
    <row r="440" spans="1:13" x14ac:dyDescent="0.3">
      <c r="A440">
        <f>Centuries!A440</f>
        <v>439</v>
      </c>
      <c r="B440">
        <f>Centuries!B440</f>
        <v>36243</v>
      </c>
      <c r="C440" t="str">
        <f>Sheet7!A440</f>
        <v>KO Otieno (Kenya)</v>
      </c>
      <c r="D440">
        <f>Centuries!D440</f>
        <v>120</v>
      </c>
      <c r="E440" t="str">
        <f>Centuries!E440</f>
        <v>Out</v>
      </c>
      <c r="F440" t="str">
        <f>Centuries!F440</f>
        <v>-</v>
      </c>
      <c r="G440">
        <f>Centuries!H440</f>
        <v>137</v>
      </c>
      <c r="H440">
        <f>Centuries!I440</f>
        <v>8</v>
      </c>
      <c r="I440">
        <f>Centuries!J440</f>
        <v>6</v>
      </c>
      <c r="J440">
        <f>Centuries!K440</f>
        <v>87.59</v>
      </c>
      <c r="K440">
        <f>Centuries!L440</f>
        <v>1</v>
      </c>
      <c r="L440" t="str">
        <f>Centuries!M440</f>
        <v>Bangladesh</v>
      </c>
      <c r="M440" t="str">
        <f>Centuries!N440</f>
        <v>Dhaka</v>
      </c>
    </row>
    <row r="441" spans="1:13" x14ac:dyDescent="0.3">
      <c r="A441">
        <f>Centuries!A441</f>
        <v>440</v>
      </c>
      <c r="B441">
        <f>Centuries!B441</f>
        <v>36244</v>
      </c>
      <c r="C441" t="str">
        <f>Sheet7!A441</f>
        <v>Mehrab Hossain (Ban)</v>
      </c>
      <c r="D441">
        <f>Centuries!D441</f>
        <v>101</v>
      </c>
      <c r="E441" t="str">
        <f>Centuries!E441</f>
        <v>Out</v>
      </c>
      <c r="F441">
        <f>Centuries!F441</f>
        <v>170</v>
      </c>
      <c r="G441">
        <f>Centuries!H441</f>
        <v>116</v>
      </c>
      <c r="H441">
        <f>Centuries!I441</f>
        <v>9</v>
      </c>
      <c r="I441">
        <f>Centuries!J441</f>
        <v>2</v>
      </c>
      <c r="J441">
        <f>Centuries!K441</f>
        <v>87.06</v>
      </c>
      <c r="K441">
        <f>Centuries!L441</f>
        <v>1</v>
      </c>
      <c r="L441" t="str">
        <f>Centuries!M441</f>
        <v>Zimbabwe</v>
      </c>
      <c r="M441" t="str">
        <f>Centuries!N441</f>
        <v>Dhaka</v>
      </c>
    </row>
    <row r="442" spans="1:13" x14ac:dyDescent="0.3">
      <c r="A442">
        <f>Centuries!A442</f>
        <v>441</v>
      </c>
      <c r="B442">
        <f>Centuries!B442</f>
        <v>36246</v>
      </c>
      <c r="C442" t="str">
        <f>Sheet7!A442</f>
        <v>GW Flower (Zim)</v>
      </c>
      <c r="D442">
        <f>Centuries!D442</f>
        <v>140</v>
      </c>
      <c r="E442" t="str">
        <f>Centuries!E442</f>
        <v>Out</v>
      </c>
      <c r="F442">
        <f>Centuries!F442</f>
        <v>162</v>
      </c>
      <c r="G442">
        <f>Centuries!H442</f>
        <v>125</v>
      </c>
      <c r="H442">
        <f>Centuries!I442</f>
        <v>12</v>
      </c>
      <c r="I442">
        <f>Centuries!J442</f>
        <v>6</v>
      </c>
      <c r="J442">
        <f>Centuries!K442</f>
        <v>112</v>
      </c>
      <c r="K442">
        <f>Centuries!L442</f>
        <v>1</v>
      </c>
      <c r="L442" t="str">
        <f>Centuries!M442</f>
        <v>Kenya</v>
      </c>
      <c r="M442" t="str">
        <f>Centuries!N442</f>
        <v>Dhaka</v>
      </c>
    </row>
    <row r="443" spans="1:13" x14ac:dyDescent="0.3">
      <c r="A443">
        <f>Centuries!A443</f>
        <v>442</v>
      </c>
      <c r="B443">
        <f>Centuries!B443</f>
        <v>36246</v>
      </c>
      <c r="C443" t="str">
        <f>Sheet7!A443</f>
        <v>DPMD Jayawardene (SL)</v>
      </c>
      <c r="D443">
        <f>Centuries!D443</f>
        <v>101</v>
      </c>
      <c r="E443" t="str">
        <f>Centuries!E443</f>
        <v>Out</v>
      </c>
      <c r="F443">
        <f>Centuries!F443</f>
        <v>215</v>
      </c>
      <c r="G443">
        <f>Centuries!H443</f>
        <v>138</v>
      </c>
      <c r="H443">
        <f>Centuries!I443</f>
        <v>5</v>
      </c>
      <c r="I443">
        <f>Centuries!J443</f>
        <v>0</v>
      </c>
      <c r="J443">
        <f>Centuries!K443</f>
        <v>73.180000000000007</v>
      </c>
      <c r="K443">
        <f>Centuries!L443</f>
        <v>1</v>
      </c>
      <c r="L443" t="str">
        <f>Centuries!M443</f>
        <v>Pakistan</v>
      </c>
      <c r="M443" t="str">
        <f>Centuries!N443</f>
        <v>Visakhapatnam</v>
      </c>
    </row>
    <row r="444" spans="1:13" x14ac:dyDescent="0.3">
      <c r="A444">
        <f>Centuries!A444</f>
        <v>443</v>
      </c>
      <c r="B444">
        <f>Centuries!B444</f>
        <v>36246</v>
      </c>
      <c r="C444" t="str">
        <f>Sheet7!A444</f>
        <v>JH Kallis (SA)</v>
      </c>
      <c r="D444">
        <f>Centuries!D444</f>
        <v>100</v>
      </c>
      <c r="E444" t="str">
        <f>Centuries!E444</f>
        <v>Out</v>
      </c>
      <c r="F444">
        <f>Centuries!F444</f>
        <v>177</v>
      </c>
      <c r="G444">
        <f>Centuries!H444</f>
        <v>125</v>
      </c>
      <c r="H444">
        <f>Centuries!I444</f>
        <v>8</v>
      </c>
      <c r="I444">
        <f>Centuries!J444</f>
        <v>1</v>
      </c>
      <c r="J444">
        <f>Centuries!K444</f>
        <v>80</v>
      </c>
      <c r="K444">
        <f>Centuries!L444</f>
        <v>1</v>
      </c>
      <c r="L444" t="str">
        <f>Centuries!M444</f>
        <v>New Zealand</v>
      </c>
      <c r="M444" t="str">
        <f>Centuries!N444</f>
        <v>Auckland</v>
      </c>
    </row>
    <row r="445" spans="1:13" x14ac:dyDescent="0.3">
      <c r="A445">
        <f>Centuries!A445</f>
        <v>444</v>
      </c>
      <c r="B445">
        <f>Centuries!B445</f>
        <v>36249</v>
      </c>
      <c r="C445" t="str">
        <f>Sheet7!A445</f>
        <v>A Jadeja (India)</v>
      </c>
      <c r="D445">
        <f>Centuries!D445</f>
        <v>103</v>
      </c>
      <c r="E445" t="str">
        <f>Centuries!E445</f>
        <v>Notout</v>
      </c>
      <c r="F445">
        <f>Centuries!F445</f>
        <v>148</v>
      </c>
      <c r="G445">
        <f>Centuries!H445</f>
        <v>102</v>
      </c>
      <c r="H445">
        <f>Centuries!I445</f>
        <v>6</v>
      </c>
      <c r="I445">
        <f>Centuries!J445</f>
        <v>3</v>
      </c>
      <c r="J445">
        <f>Centuries!K445</f>
        <v>100.98</v>
      </c>
      <c r="K445">
        <f>Centuries!L445</f>
        <v>1</v>
      </c>
      <c r="L445" t="str">
        <f>Centuries!M445</f>
        <v>Sri Lanka</v>
      </c>
      <c r="M445" t="str">
        <f>Centuries!N445</f>
        <v>Pune</v>
      </c>
    </row>
    <row r="446" spans="1:13" x14ac:dyDescent="0.3">
      <c r="A446">
        <f>Centuries!A446</f>
        <v>445</v>
      </c>
      <c r="B446">
        <f>Centuries!B446</f>
        <v>36257</v>
      </c>
      <c r="C446" t="str">
        <f>Sheet7!A446</f>
        <v>Ijaz Ahmed (Pak)</v>
      </c>
      <c r="D446">
        <f>Centuries!D446</f>
        <v>137</v>
      </c>
      <c r="E446" t="str">
        <f>Centuries!E446</f>
        <v>Out</v>
      </c>
      <c r="F446">
        <f>Centuries!F446</f>
        <v>165</v>
      </c>
      <c r="G446">
        <f>Centuries!H446</f>
        <v>130</v>
      </c>
      <c r="H446">
        <f>Centuries!I446</f>
        <v>12</v>
      </c>
      <c r="I446">
        <f>Centuries!J446</f>
        <v>1</v>
      </c>
      <c r="J446">
        <f>Centuries!K446</f>
        <v>105.38</v>
      </c>
      <c r="K446">
        <f>Centuries!L446</f>
        <v>1</v>
      </c>
      <c r="L446" t="str">
        <f>Centuries!M446</f>
        <v>England</v>
      </c>
      <c r="M446" t="str">
        <f>Centuries!N446</f>
        <v>Sharjah</v>
      </c>
    </row>
    <row r="447" spans="1:13" x14ac:dyDescent="0.3">
      <c r="A447">
        <f>Centuries!A447</f>
        <v>446</v>
      </c>
      <c r="B447">
        <f>Centuries!B447</f>
        <v>36258</v>
      </c>
      <c r="C447" t="str">
        <f>Sheet7!A447</f>
        <v>Inzamam ul-Haq (Pak)</v>
      </c>
      <c r="D447">
        <f>Centuries!D447</f>
        <v>107</v>
      </c>
      <c r="E447" t="str">
        <f>Centuries!E447</f>
        <v>Out</v>
      </c>
      <c r="F447">
        <f>Centuries!F447</f>
        <v>168</v>
      </c>
      <c r="G447">
        <f>Centuries!H447</f>
        <v>115</v>
      </c>
      <c r="H447">
        <f>Centuries!I447</f>
        <v>6</v>
      </c>
      <c r="I447">
        <f>Centuries!J447</f>
        <v>3</v>
      </c>
      <c r="J447">
        <f>Centuries!K447</f>
        <v>93.04</v>
      </c>
      <c r="K447">
        <f>Centuries!L447</f>
        <v>1</v>
      </c>
      <c r="L447" t="str">
        <f>Centuries!M447</f>
        <v>India</v>
      </c>
      <c r="M447" t="str">
        <f>Centuries!N447</f>
        <v>Sharjah</v>
      </c>
    </row>
    <row r="448" spans="1:13" x14ac:dyDescent="0.3">
      <c r="A448">
        <f>Centuries!A448</f>
        <v>447</v>
      </c>
      <c r="B448">
        <f>Centuries!B448</f>
        <v>36264</v>
      </c>
      <c r="C448" t="str">
        <f>Sheet7!A448</f>
        <v>DS Lehmann (Aus)</v>
      </c>
      <c r="D448">
        <f>Centuries!D448</f>
        <v>110</v>
      </c>
      <c r="E448" t="str">
        <f>Centuries!E448</f>
        <v>Notout</v>
      </c>
      <c r="F448">
        <f>Centuries!F448</f>
        <v>127</v>
      </c>
      <c r="G448">
        <f>Centuries!H448</f>
        <v>92</v>
      </c>
      <c r="H448">
        <f>Centuries!I448</f>
        <v>10</v>
      </c>
      <c r="I448">
        <f>Centuries!J448</f>
        <v>1</v>
      </c>
      <c r="J448">
        <f>Centuries!K448</f>
        <v>119.56</v>
      </c>
      <c r="K448">
        <f>Centuries!L448</f>
        <v>1</v>
      </c>
      <c r="L448" t="str">
        <f>Centuries!M448</f>
        <v>West Indies</v>
      </c>
      <c r="M448" t="str">
        <f>Centuries!N448</f>
        <v>St George's</v>
      </c>
    </row>
    <row r="449" spans="1:13" x14ac:dyDescent="0.3">
      <c r="A449">
        <f>Centuries!A449</f>
        <v>448</v>
      </c>
      <c r="B449">
        <f>Centuries!B449</f>
        <v>36303</v>
      </c>
      <c r="C449" t="str">
        <f>Sheet7!A449</f>
        <v>SR Tendulkar (India)</v>
      </c>
      <c r="D449">
        <f>Centuries!D449</f>
        <v>140</v>
      </c>
      <c r="E449" t="str">
        <f>Centuries!E449</f>
        <v>Notout</v>
      </c>
      <c r="F449">
        <f>Centuries!F449</f>
        <v>114</v>
      </c>
      <c r="G449">
        <f>Centuries!H449</f>
        <v>101</v>
      </c>
      <c r="H449">
        <f>Centuries!I449</f>
        <v>16</v>
      </c>
      <c r="I449">
        <f>Centuries!J449</f>
        <v>3</v>
      </c>
      <c r="J449">
        <f>Centuries!K449</f>
        <v>138.61000000000001</v>
      </c>
      <c r="K449">
        <f>Centuries!L449</f>
        <v>1</v>
      </c>
      <c r="L449" t="str">
        <f>Centuries!M449</f>
        <v>Kenya</v>
      </c>
      <c r="M449" t="str">
        <f>Centuries!N449</f>
        <v>Bristol</v>
      </c>
    </row>
    <row r="450" spans="1:13" x14ac:dyDescent="0.3">
      <c r="A450">
        <f>Centuries!A450</f>
        <v>449</v>
      </c>
      <c r="B450">
        <f>Centuries!B450</f>
        <v>36303</v>
      </c>
      <c r="C450" t="str">
        <f>Sheet7!A450</f>
        <v>R Dravid (India)</v>
      </c>
      <c r="D450">
        <f>Centuries!D450</f>
        <v>104</v>
      </c>
      <c r="E450" t="str">
        <f>Centuries!E450</f>
        <v>Notout</v>
      </c>
      <c r="F450">
        <f>Centuries!F450</f>
        <v>158</v>
      </c>
      <c r="G450">
        <f>Centuries!H450</f>
        <v>109</v>
      </c>
      <c r="H450">
        <f>Centuries!I450</f>
        <v>10</v>
      </c>
      <c r="I450">
        <f>Centuries!J450</f>
        <v>0</v>
      </c>
      <c r="J450">
        <f>Centuries!K450</f>
        <v>95.41</v>
      </c>
      <c r="K450">
        <f>Centuries!L450</f>
        <v>1</v>
      </c>
      <c r="L450" t="str">
        <f>Centuries!M450</f>
        <v>Kenya</v>
      </c>
      <c r="M450" t="str">
        <f>Centuries!N450</f>
        <v>Bristol</v>
      </c>
    </row>
    <row r="451" spans="1:13" x14ac:dyDescent="0.3">
      <c r="A451">
        <f>Centuries!A451</f>
        <v>450</v>
      </c>
      <c r="B451">
        <f>Centuries!B451</f>
        <v>36306</v>
      </c>
      <c r="C451" t="str">
        <f>Sheet7!A451</f>
        <v>SC Ganguly (India)</v>
      </c>
      <c r="D451">
        <f>Centuries!D451</f>
        <v>183</v>
      </c>
      <c r="E451" t="str">
        <f>Centuries!E451</f>
        <v>Out</v>
      </c>
      <c r="F451">
        <f>Centuries!F451</f>
        <v>210</v>
      </c>
      <c r="G451">
        <f>Centuries!H451</f>
        <v>158</v>
      </c>
      <c r="H451">
        <f>Centuries!I451</f>
        <v>17</v>
      </c>
      <c r="I451">
        <f>Centuries!J451</f>
        <v>7</v>
      </c>
      <c r="J451">
        <f>Centuries!K451</f>
        <v>115.82</v>
      </c>
      <c r="K451">
        <f>Centuries!L451</f>
        <v>1</v>
      </c>
      <c r="L451" t="str">
        <f>Centuries!M451</f>
        <v>Sri Lanka</v>
      </c>
      <c r="M451" t="str">
        <f>Centuries!N451</f>
        <v>Taunton</v>
      </c>
    </row>
    <row r="452" spans="1:13" x14ac:dyDescent="0.3">
      <c r="A452">
        <f>Centuries!A452</f>
        <v>451</v>
      </c>
      <c r="B452">
        <f>Centuries!B452</f>
        <v>36306</v>
      </c>
      <c r="C452" t="str">
        <f>Sheet7!A452</f>
        <v>R Dravid (India)</v>
      </c>
      <c r="D452">
        <f>Centuries!D452</f>
        <v>145</v>
      </c>
      <c r="E452" t="str">
        <f>Centuries!E452</f>
        <v>Out</v>
      </c>
      <c r="F452">
        <f>Centuries!F452</f>
        <v>179</v>
      </c>
      <c r="G452">
        <f>Centuries!H452</f>
        <v>129</v>
      </c>
      <c r="H452">
        <f>Centuries!I452</f>
        <v>17</v>
      </c>
      <c r="I452">
        <f>Centuries!J452</f>
        <v>1</v>
      </c>
      <c r="J452">
        <f>Centuries!K452</f>
        <v>112.4</v>
      </c>
      <c r="K452">
        <f>Centuries!L452</f>
        <v>1</v>
      </c>
      <c r="L452" t="str">
        <f>Centuries!M452</f>
        <v>Sri Lanka</v>
      </c>
      <c r="M452" t="str">
        <f>Centuries!N452</f>
        <v>Taunton</v>
      </c>
    </row>
    <row r="453" spans="1:13" x14ac:dyDescent="0.3">
      <c r="A453">
        <f>Centuries!A453</f>
        <v>452</v>
      </c>
      <c r="B453">
        <f>Centuries!B453</f>
        <v>36315</v>
      </c>
      <c r="C453" t="str">
        <f>Sheet7!A453</f>
        <v>A Jadeja (India)</v>
      </c>
      <c r="D453">
        <f>Centuries!D453</f>
        <v>100</v>
      </c>
      <c r="E453" t="str">
        <f>Centuries!E453</f>
        <v>Notout</v>
      </c>
      <c r="F453">
        <f>Centuries!F453</f>
        <v>188</v>
      </c>
      <c r="G453">
        <f>Centuries!H453</f>
        <v>138</v>
      </c>
      <c r="H453">
        <f>Centuries!I453</f>
        <v>7</v>
      </c>
      <c r="I453">
        <f>Centuries!J453</f>
        <v>2</v>
      </c>
      <c r="J453">
        <f>Centuries!K453</f>
        <v>72.459999999999994</v>
      </c>
      <c r="K453">
        <f>Centuries!L453</f>
        <v>2</v>
      </c>
      <c r="L453" t="str">
        <f>Centuries!M453</f>
        <v>Australia</v>
      </c>
      <c r="M453" t="str">
        <f>Centuries!N453</f>
        <v>The Oval</v>
      </c>
    </row>
    <row r="454" spans="1:13" x14ac:dyDescent="0.3">
      <c r="A454">
        <f>Centuries!A454</f>
        <v>453</v>
      </c>
      <c r="B454">
        <f>Centuries!B454</f>
        <v>36320</v>
      </c>
      <c r="C454" t="str">
        <f>Sheet7!A454</f>
        <v>NC Johnson (Zim)</v>
      </c>
      <c r="D454">
        <f>Centuries!D454</f>
        <v>132</v>
      </c>
      <c r="E454" t="str">
        <f>Centuries!E454</f>
        <v>Notout</v>
      </c>
      <c r="F454">
        <f>Centuries!F454</f>
        <v>214</v>
      </c>
      <c r="G454">
        <f>Centuries!H454</f>
        <v>144</v>
      </c>
      <c r="H454">
        <f>Centuries!I454</f>
        <v>14</v>
      </c>
      <c r="I454">
        <f>Centuries!J454</f>
        <v>2</v>
      </c>
      <c r="J454">
        <f>Centuries!K454</f>
        <v>91.66</v>
      </c>
      <c r="K454">
        <f>Centuries!L454</f>
        <v>2</v>
      </c>
      <c r="L454" t="str">
        <f>Centuries!M454</f>
        <v>Australia</v>
      </c>
      <c r="M454" t="str">
        <f>Centuries!N454</f>
        <v>Lord's</v>
      </c>
    </row>
    <row r="455" spans="1:13" x14ac:dyDescent="0.3">
      <c r="A455">
        <f>Centuries!A455</f>
        <v>454</v>
      </c>
      <c r="B455">
        <f>Centuries!B455</f>
        <v>36320</v>
      </c>
      <c r="C455" t="str">
        <f>Sheet7!A455</f>
        <v>ME Waugh (Aus)</v>
      </c>
      <c r="D455">
        <f>Centuries!D455</f>
        <v>104</v>
      </c>
      <c r="E455" t="str">
        <f>Centuries!E455</f>
        <v>Out</v>
      </c>
      <c r="F455">
        <f>Centuries!F455</f>
        <v>181</v>
      </c>
      <c r="G455">
        <f>Centuries!H455</f>
        <v>120</v>
      </c>
      <c r="H455">
        <f>Centuries!I455</f>
        <v>13</v>
      </c>
      <c r="I455">
        <f>Centuries!J455</f>
        <v>0</v>
      </c>
      <c r="J455">
        <f>Centuries!K455</f>
        <v>86.66</v>
      </c>
      <c r="K455">
        <f>Centuries!L455</f>
        <v>1</v>
      </c>
      <c r="L455" t="str">
        <f>Centuries!M455</f>
        <v>Zimbabwe</v>
      </c>
      <c r="M455" t="str">
        <f>Centuries!N455</f>
        <v>Lord's</v>
      </c>
    </row>
    <row r="456" spans="1:13" x14ac:dyDescent="0.3">
      <c r="A456">
        <f>Centuries!A456</f>
        <v>455</v>
      </c>
      <c r="B456">
        <f>Centuries!B456</f>
        <v>36322</v>
      </c>
      <c r="C456" t="str">
        <f>Sheet7!A456</f>
        <v>Saeed Anwar (Pak)</v>
      </c>
      <c r="D456">
        <f>Centuries!D456</f>
        <v>103</v>
      </c>
      <c r="E456" t="str">
        <f>Centuries!E456</f>
        <v>Out</v>
      </c>
      <c r="F456">
        <f>Centuries!F456</f>
        <v>167</v>
      </c>
      <c r="G456">
        <f>Centuries!H456</f>
        <v>144</v>
      </c>
      <c r="H456">
        <f>Centuries!I456</f>
        <v>11</v>
      </c>
      <c r="I456">
        <f>Centuries!J456</f>
        <v>0</v>
      </c>
      <c r="J456">
        <f>Centuries!K456</f>
        <v>71.52</v>
      </c>
      <c r="K456">
        <f>Centuries!L456</f>
        <v>1</v>
      </c>
      <c r="L456" t="str">
        <f>Centuries!M456</f>
        <v>Zimbabwe</v>
      </c>
      <c r="M456" t="str">
        <f>Centuries!N456</f>
        <v>The Oval</v>
      </c>
    </row>
    <row r="457" spans="1:13" x14ac:dyDescent="0.3">
      <c r="A457">
        <f>Centuries!A457</f>
        <v>456</v>
      </c>
      <c r="B457">
        <f>Centuries!B457</f>
        <v>36324</v>
      </c>
      <c r="C457" t="str">
        <f>Sheet7!A457</f>
        <v>SR Waugh (Aus)</v>
      </c>
      <c r="D457">
        <f>Centuries!D457</f>
        <v>120</v>
      </c>
      <c r="E457" t="str">
        <f>Centuries!E457</f>
        <v>Notout</v>
      </c>
      <c r="F457">
        <f>Centuries!F457</f>
        <v>176</v>
      </c>
      <c r="G457">
        <f>Centuries!H457</f>
        <v>110</v>
      </c>
      <c r="H457">
        <f>Centuries!I457</f>
        <v>10</v>
      </c>
      <c r="I457">
        <f>Centuries!J457</f>
        <v>2</v>
      </c>
      <c r="J457">
        <f>Centuries!K457</f>
        <v>109.09</v>
      </c>
      <c r="K457">
        <f>Centuries!L457</f>
        <v>2</v>
      </c>
      <c r="L457" t="str">
        <f>Centuries!M457</f>
        <v>South Africa</v>
      </c>
      <c r="M457" t="str">
        <f>Centuries!N457</f>
        <v>Leeds</v>
      </c>
    </row>
    <row r="458" spans="1:13" x14ac:dyDescent="0.3">
      <c r="A458">
        <f>Centuries!A458</f>
        <v>457</v>
      </c>
      <c r="B458">
        <f>Centuries!B458</f>
        <v>36324</v>
      </c>
      <c r="C458" t="str">
        <f>Sheet7!A458</f>
        <v>HH Gibbs (SA)</v>
      </c>
      <c r="D458">
        <f>Centuries!D458</f>
        <v>101</v>
      </c>
      <c r="E458" t="str">
        <f>Centuries!E458</f>
        <v>Out</v>
      </c>
      <c r="F458">
        <f>Centuries!F458</f>
        <v>185</v>
      </c>
      <c r="G458">
        <f>Centuries!H458</f>
        <v>134</v>
      </c>
      <c r="H458">
        <f>Centuries!I458</f>
        <v>10</v>
      </c>
      <c r="I458">
        <f>Centuries!J458</f>
        <v>1</v>
      </c>
      <c r="J458">
        <f>Centuries!K458</f>
        <v>75.37</v>
      </c>
      <c r="K458">
        <f>Centuries!L458</f>
        <v>1</v>
      </c>
      <c r="L458" t="str">
        <f>Centuries!M458</f>
        <v>Australia</v>
      </c>
      <c r="M458" t="str">
        <f>Centuries!N458</f>
        <v>Leeds</v>
      </c>
    </row>
    <row r="459" spans="1:13" x14ac:dyDescent="0.3">
      <c r="A459">
        <f>Centuries!A459</f>
        <v>458</v>
      </c>
      <c r="B459">
        <f>Centuries!B459</f>
        <v>36327</v>
      </c>
      <c r="C459" t="str">
        <f>Sheet7!A459</f>
        <v>Saeed Anwar (Pak)</v>
      </c>
      <c r="D459">
        <f>Centuries!D459</f>
        <v>113</v>
      </c>
      <c r="E459" t="str">
        <f>Centuries!E459</f>
        <v>Notout</v>
      </c>
      <c r="F459">
        <f>Centuries!F459</f>
        <v>193</v>
      </c>
      <c r="G459">
        <f>Centuries!H459</f>
        <v>148</v>
      </c>
      <c r="H459">
        <f>Centuries!I459</f>
        <v>9</v>
      </c>
      <c r="I459">
        <f>Centuries!J459</f>
        <v>0</v>
      </c>
      <c r="J459">
        <f>Centuries!K459</f>
        <v>76.349999999999994</v>
      </c>
      <c r="K459">
        <f>Centuries!L459</f>
        <v>2</v>
      </c>
      <c r="L459" t="str">
        <f>Centuries!M459</f>
        <v>New Zealand</v>
      </c>
      <c r="M459" t="str">
        <f>Centuries!N459</f>
        <v>Manchester</v>
      </c>
    </row>
    <row r="460" spans="1:13" x14ac:dyDescent="0.3">
      <c r="A460">
        <f>Centuries!A460</f>
        <v>459</v>
      </c>
      <c r="B460">
        <f>Centuries!B460</f>
        <v>36401</v>
      </c>
      <c r="C460" t="str">
        <f>Sheet7!A460</f>
        <v>SR Tendulkar (India)</v>
      </c>
      <c r="D460">
        <f>Centuries!D460</f>
        <v>120</v>
      </c>
      <c r="E460" t="str">
        <f>Centuries!E460</f>
        <v>Out</v>
      </c>
      <c r="F460">
        <f>Centuries!F460</f>
        <v>191</v>
      </c>
      <c r="G460">
        <f>Centuries!H460</f>
        <v>141</v>
      </c>
      <c r="H460">
        <f>Centuries!I460</f>
        <v>11</v>
      </c>
      <c r="I460">
        <f>Centuries!J460</f>
        <v>2</v>
      </c>
      <c r="J460">
        <f>Centuries!K460</f>
        <v>85.1</v>
      </c>
      <c r="K460">
        <f>Centuries!L460</f>
        <v>1</v>
      </c>
      <c r="L460" t="str">
        <f>Centuries!M460</f>
        <v>Sri Lanka</v>
      </c>
      <c r="M460" t="str">
        <f>Centuries!N460</f>
        <v>Colombo (SSC)</v>
      </c>
    </row>
    <row r="461" spans="1:13" x14ac:dyDescent="0.3">
      <c r="A461">
        <f>Centuries!A461</f>
        <v>460</v>
      </c>
      <c r="B461">
        <f>Centuries!B461</f>
        <v>36411</v>
      </c>
      <c r="C461" t="str">
        <f>Sheet7!A461</f>
        <v>RL Powell (WI)</v>
      </c>
      <c r="D461">
        <f>Centuries!D461</f>
        <v>124</v>
      </c>
      <c r="E461" t="str">
        <f>Centuries!E461</f>
        <v>Out</v>
      </c>
      <c r="F461" t="str">
        <f>Centuries!F461</f>
        <v>-</v>
      </c>
      <c r="G461">
        <f>Centuries!H461</f>
        <v>93</v>
      </c>
      <c r="H461">
        <f>Centuries!I461</f>
        <v>9</v>
      </c>
      <c r="I461">
        <f>Centuries!J461</f>
        <v>8</v>
      </c>
      <c r="J461">
        <f>Centuries!K461</f>
        <v>133.33000000000001</v>
      </c>
      <c r="K461">
        <f>Centuries!L461</f>
        <v>2</v>
      </c>
      <c r="L461" t="str">
        <f>Centuries!M461</f>
        <v>India</v>
      </c>
      <c r="M461" t="str">
        <f>Centuries!N461</f>
        <v>Singapore</v>
      </c>
    </row>
    <row r="462" spans="1:13" x14ac:dyDescent="0.3">
      <c r="A462">
        <f>Centuries!A462</f>
        <v>461</v>
      </c>
      <c r="B462">
        <f>Centuries!B462</f>
        <v>36411</v>
      </c>
      <c r="C462" t="str">
        <f>Sheet7!A462</f>
        <v>R Dravid (India)</v>
      </c>
      <c r="D462">
        <f>Centuries!D462</f>
        <v>103</v>
      </c>
      <c r="E462" t="str">
        <f>Centuries!E462</f>
        <v>Notout</v>
      </c>
      <c r="F462" t="str">
        <f>Centuries!F462</f>
        <v>-</v>
      </c>
      <c r="G462">
        <f>Centuries!H462</f>
        <v>124</v>
      </c>
      <c r="H462">
        <f>Centuries!I462</f>
        <v>8</v>
      </c>
      <c r="I462">
        <f>Centuries!J462</f>
        <v>2</v>
      </c>
      <c r="J462">
        <f>Centuries!K462</f>
        <v>83.06</v>
      </c>
      <c r="K462">
        <f>Centuries!L462</f>
        <v>1</v>
      </c>
      <c r="L462" t="str">
        <f>Centuries!M462</f>
        <v>West Indies</v>
      </c>
      <c r="M462" t="str">
        <f>Centuries!N462</f>
        <v>Singapore</v>
      </c>
    </row>
    <row r="463" spans="1:13" x14ac:dyDescent="0.3">
      <c r="A463">
        <f>Centuries!A463</f>
        <v>462</v>
      </c>
      <c r="B463">
        <f>Centuries!B463</f>
        <v>36421</v>
      </c>
      <c r="C463" t="str">
        <f>Sheet7!A463</f>
        <v>Mohammad Yousuf (Pak)</v>
      </c>
      <c r="D463">
        <f>Centuries!D463</f>
        <v>104</v>
      </c>
      <c r="E463" t="str">
        <f>Centuries!E463</f>
        <v>Notout</v>
      </c>
      <c r="F463" t="str">
        <f>Centuries!F463</f>
        <v>-</v>
      </c>
      <c r="G463">
        <f>Centuries!H463</f>
        <v>114</v>
      </c>
      <c r="H463">
        <f>Centuries!I463</f>
        <v>13</v>
      </c>
      <c r="I463">
        <f>Centuries!J463</f>
        <v>0</v>
      </c>
      <c r="J463">
        <f>Centuries!K463</f>
        <v>91.22</v>
      </c>
      <c r="K463">
        <f>Centuries!L463</f>
        <v>1</v>
      </c>
      <c r="L463" t="str">
        <f>Centuries!M463</f>
        <v>West Indies</v>
      </c>
      <c r="M463" t="str">
        <f>Centuries!N463</f>
        <v>Toronto</v>
      </c>
    </row>
    <row r="464" spans="1:13" x14ac:dyDescent="0.3">
      <c r="A464">
        <f>Centuries!A464</f>
        <v>463</v>
      </c>
      <c r="B464">
        <f>Centuries!B464</f>
        <v>36431</v>
      </c>
      <c r="C464" t="str">
        <f>Sheet7!A464</f>
        <v>L Klusener (SA)</v>
      </c>
      <c r="D464">
        <f>Centuries!D464</f>
        <v>101</v>
      </c>
      <c r="E464" t="str">
        <f>Centuries!E464</f>
        <v>Notout</v>
      </c>
      <c r="F464">
        <f>Centuries!F464</f>
        <v>150</v>
      </c>
      <c r="G464">
        <f>Centuries!H464</f>
        <v>105</v>
      </c>
      <c r="H464">
        <f>Centuries!I464</f>
        <v>11</v>
      </c>
      <c r="I464">
        <f>Centuries!J464</f>
        <v>4</v>
      </c>
      <c r="J464">
        <f>Centuries!K464</f>
        <v>96.19</v>
      </c>
      <c r="K464">
        <f>Centuries!L464</f>
        <v>2</v>
      </c>
      <c r="L464" t="str">
        <f>Centuries!M464</f>
        <v>Zimbabwe</v>
      </c>
      <c r="M464" t="str">
        <f>Centuries!N464</f>
        <v>Nairobi (Gym)</v>
      </c>
    </row>
    <row r="465" spans="1:13" x14ac:dyDescent="0.3">
      <c r="A465">
        <f>Centuries!A465</f>
        <v>464</v>
      </c>
      <c r="B465">
        <f>Centuries!B465</f>
        <v>36434</v>
      </c>
      <c r="C465" t="str">
        <f>Sheet7!A465</f>
        <v>SC Ganguly (India)</v>
      </c>
      <c r="D465">
        <f>Centuries!D465</f>
        <v>139</v>
      </c>
      <c r="E465" t="str">
        <f>Centuries!E465</f>
        <v>Out</v>
      </c>
      <c r="F465">
        <f>Centuries!F465</f>
        <v>197</v>
      </c>
      <c r="G465">
        <f>Centuries!H465</f>
        <v>147</v>
      </c>
      <c r="H465">
        <f>Centuries!I465</f>
        <v>11</v>
      </c>
      <c r="I465">
        <f>Centuries!J465</f>
        <v>5</v>
      </c>
      <c r="J465">
        <f>Centuries!K465</f>
        <v>94.55</v>
      </c>
      <c r="K465">
        <f>Centuries!L465</f>
        <v>1</v>
      </c>
      <c r="L465" t="str">
        <f>Centuries!M465</f>
        <v>Zimbabwe</v>
      </c>
      <c r="M465" t="str">
        <f>Centuries!N465</f>
        <v>Nairobi (Gym)</v>
      </c>
    </row>
    <row r="466" spans="1:13" x14ac:dyDescent="0.3">
      <c r="A466">
        <f>Centuries!A466</f>
        <v>465</v>
      </c>
      <c r="B466">
        <f>Centuries!B466</f>
        <v>36442</v>
      </c>
      <c r="C466" t="str">
        <f>Sheet7!A466</f>
        <v>BC Lara (WI)</v>
      </c>
      <c r="D466">
        <f>Centuries!D466</f>
        <v>117</v>
      </c>
      <c r="E466" t="str">
        <f>Centuries!E466</f>
        <v>Out</v>
      </c>
      <c r="F466" t="str">
        <f>Centuries!F466</f>
        <v>-</v>
      </c>
      <c r="G466">
        <f>Centuries!H466</f>
        <v>62</v>
      </c>
      <c r="H466">
        <f>Centuries!I466</f>
        <v>18</v>
      </c>
      <c r="I466">
        <f>Centuries!J466</f>
        <v>4</v>
      </c>
      <c r="J466">
        <f>Centuries!K466</f>
        <v>188.7</v>
      </c>
      <c r="K466">
        <f>Centuries!L466</f>
        <v>1</v>
      </c>
      <c r="L466" t="str">
        <f>Centuries!M466</f>
        <v>Bangladesh</v>
      </c>
      <c r="M466" t="str">
        <f>Centuries!N466</f>
        <v>Dhaka</v>
      </c>
    </row>
    <row r="467" spans="1:13" x14ac:dyDescent="0.3">
      <c r="A467">
        <f>Centuries!A467</f>
        <v>466</v>
      </c>
      <c r="B467">
        <f>Centuries!B467</f>
        <v>36454</v>
      </c>
      <c r="C467" t="str">
        <f>Sheet7!A467</f>
        <v>NC Johnson (Zim)</v>
      </c>
      <c r="D467">
        <f>Centuries!D467</f>
        <v>110</v>
      </c>
      <c r="E467" t="str">
        <f>Centuries!E467</f>
        <v>Out</v>
      </c>
      <c r="F467">
        <f>Centuries!F467</f>
        <v>165</v>
      </c>
      <c r="G467">
        <f>Centuries!H467</f>
        <v>124</v>
      </c>
      <c r="H467">
        <f>Centuries!I467</f>
        <v>13</v>
      </c>
      <c r="I467">
        <f>Centuries!J467</f>
        <v>2</v>
      </c>
      <c r="J467">
        <f>Centuries!K467</f>
        <v>88.7</v>
      </c>
      <c r="K467">
        <f>Centuries!L467</f>
        <v>2</v>
      </c>
      <c r="L467" t="str">
        <f>Centuries!M467</f>
        <v>Australia</v>
      </c>
      <c r="M467" t="str">
        <f>Centuries!N467</f>
        <v>Bulawayo</v>
      </c>
    </row>
    <row r="468" spans="1:13" x14ac:dyDescent="0.3">
      <c r="A468">
        <f>Centuries!A468</f>
        <v>467</v>
      </c>
      <c r="B468">
        <f>Centuries!B468</f>
        <v>36454</v>
      </c>
      <c r="C468" t="str">
        <f>Sheet7!A468</f>
        <v>ME Waugh (Aus)</v>
      </c>
      <c r="D468">
        <f>Centuries!D468</f>
        <v>106</v>
      </c>
      <c r="E468" t="str">
        <f>Centuries!E468</f>
        <v>Out</v>
      </c>
      <c r="F468">
        <f>Centuries!F468</f>
        <v>137</v>
      </c>
      <c r="G468">
        <f>Centuries!H468</f>
        <v>97</v>
      </c>
      <c r="H468">
        <f>Centuries!I468</f>
        <v>11</v>
      </c>
      <c r="I468">
        <f>Centuries!J468</f>
        <v>2</v>
      </c>
      <c r="J468">
        <f>Centuries!K468</f>
        <v>109.27</v>
      </c>
      <c r="K468">
        <f>Centuries!L468</f>
        <v>1</v>
      </c>
      <c r="L468" t="str">
        <f>Centuries!M468</f>
        <v>Zimbabwe</v>
      </c>
      <c r="M468" t="str">
        <f>Centuries!N468</f>
        <v>Bulawayo</v>
      </c>
    </row>
    <row r="469" spans="1:13" x14ac:dyDescent="0.3">
      <c r="A469">
        <f>Centuries!A469</f>
        <v>468</v>
      </c>
      <c r="B469">
        <f>Centuries!B469</f>
        <v>36469</v>
      </c>
      <c r="C469" t="str">
        <f>Sheet7!A469</f>
        <v>NJ Astle (NZ)</v>
      </c>
      <c r="D469">
        <f>Centuries!D469</f>
        <v>120</v>
      </c>
      <c r="E469" t="str">
        <f>Centuries!E469</f>
        <v>Out</v>
      </c>
      <c r="F469">
        <f>Centuries!F469</f>
        <v>202</v>
      </c>
      <c r="G469">
        <f>Centuries!H469</f>
        <v>136</v>
      </c>
      <c r="H469">
        <f>Centuries!I469</f>
        <v>12</v>
      </c>
      <c r="I469">
        <f>Centuries!J469</f>
        <v>2</v>
      </c>
      <c r="J469">
        <f>Centuries!K469</f>
        <v>88.23</v>
      </c>
      <c r="K469">
        <f>Centuries!L469</f>
        <v>1</v>
      </c>
      <c r="L469" t="str">
        <f>Centuries!M469</f>
        <v>India</v>
      </c>
      <c r="M469" t="str">
        <f>Centuries!N469</f>
        <v>Rajkot</v>
      </c>
    </row>
    <row r="470" spans="1:13" x14ac:dyDescent="0.3">
      <c r="A470">
        <f>Centuries!A470</f>
        <v>469</v>
      </c>
      <c r="B470">
        <f>Centuries!B470</f>
        <v>36472</v>
      </c>
      <c r="C470" t="str">
        <f>Sheet7!A470</f>
        <v>SR Tendulkar (India)</v>
      </c>
      <c r="D470">
        <f>Centuries!D470</f>
        <v>186</v>
      </c>
      <c r="E470" t="str">
        <f>Centuries!E470</f>
        <v>Notout</v>
      </c>
      <c r="F470">
        <f>Centuries!F470</f>
        <v>221</v>
      </c>
      <c r="G470">
        <f>Centuries!H470</f>
        <v>150</v>
      </c>
      <c r="H470">
        <f>Centuries!I470</f>
        <v>20</v>
      </c>
      <c r="I470">
        <f>Centuries!J470</f>
        <v>3</v>
      </c>
      <c r="J470">
        <f>Centuries!K470</f>
        <v>124</v>
      </c>
      <c r="K470">
        <f>Centuries!L470</f>
        <v>1</v>
      </c>
      <c r="L470" t="str">
        <f>Centuries!M470</f>
        <v>New Zealand</v>
      </c>
      <c r="M470" t="str">
        <f>Centuries!N470</f>
        <v>Hyderabad (Deccan)</v>
      </c>
    </row>
    <row r="471" spans="1:13" x14ac:dyDescent="0.3">
      <c r="A471">
        <f>Centuries!A471</f>
        <v>470</v>
      </c>
      <c r="B471">
        <f>Centuries!B471</f>
        <v>36472</v>
      </c>
      <c r="C471" t="str">
        <f>Sheet7!A471</f>
        <v>R Dravid (India)</v>
      </c>
      <c r="D471">
        <f>Centuries!D471</f>
        <v>153</v>
      </c>
      <c r="E471" t="str">
        <f>Centuries!E471</f>
        <v>Out</v>
      </c>
      <c r="F471">
        <f>Centuries!F471</f>
        <v>196</v>
      </c>
      <c r="G471">
        <f>Centuries!H471</f>
        <v>153</v>
      </c>
      <c r="H471">
        <f>Centuries!I471</f>
        <v>15</v>
      </c>
      <c r="I471">
        <f>Centuries!J471</f>
        <v>2</v>
      </c>
      <c r="J471">
        <f>Centuries!K471</f>
        <v>100</v>
      </c>
      <c r="K471">
        <f>Centuries!L471</f>
        <v>1</v>
      </c>
      <c r="L471" t="str">
        <f>Centuries!M471</f>
        <v>New Zealand</v>
      </c>
      <c r="M471" t="str">
        <f>Centuries!N471</f>
        <v>Hyderabad (Deccan)</v>
      </c>
    </row>
    <row r="472" spans="1:13" x14ac:dyDescent="0.3">
      <c r="A472">
        <f>Centuries!A472</f>
        <v>471</v>
      </c>
      <c r="B472">
        <f>Centuries!B472</f>
        <v>36475</v>
      </c>
      <c r="C472" t="str">
        <f>Sheet7!A472</f>
        <v>SC Ganguly (India)</v>
      </c>
      <c r="D472">
        <f>Centuries!D472</f>
        <v>153</v>
      </c>
      <c r="E472" t="str">
        <f>Centuries!E472</f>
        <v>Notout</v>
      </c>
      <c r="F472">
        <f>Centuries!F472</f>
        <v>225</v>
      </c>
      <c r="G472">
        <f>Centuries!H472</f>
        <v>150</v>
      </c>
      <c r="H472">
        <f>Centuries!I472</f>
        <v>18</v>
      </c>
      <c r="I472">
        <f>Centuries!J472</f>
        <v>3</v>
      </c>
      <c r="J472">
        <f>Centuries!K472</f>
        <v>102</v>
      </c>
      <c r="K472">
        <f>Centuries!L472</f>
        <v>1</v>
      </c>
      <c r="L472" t="str">
        <f>Centuries!M472</f>
        <v>New Zealand</v>
      </c>
      <c r="M472" t="str">
        <f>Centuries!N472</f>
        <v>Gwalior</v>
      </c>
    </row>
    <row r="473" spans="1:13" x14ac:dyDescent="0.3">
      <c r="A473">
        <f>Centuries!A473</f>
        <v>472</v>
      </c>
      <c r="B473">
        <f>Centuries!B473</f>
        <v>36506</v>
      </c>
      <c r="C473" t="str">
        <f>Sheet7!A473</f>
        <v>RP Arnold (SL)</v>
      </c>
      <c r="D473">
        <f>Centuries!D473</f>
        <v>103</v>
      </c>
      <c r="E473" t="str">
        <f>Centuries!E473</f>
        <v>Out</v>
      </c>
      <c r="F473">
        <f>Centuries!F473</f>
        <v>159</v>
      </c>
      <c r="G473">
        <f>Centuries!H473</f>
        <v>121</v>
      </c>
      <c r="H473">
        <f>Centuries!I473</f>
        <v>7</v>
      </c>
      <c r="I473">
        <f>Centuries!J473</f>
        <v>3</v>
      </c>
      <c r="J473">
        <f>Centuries!K473</f>
        <v>85.12</v>
      </c>
      <c r="K473">
        <f>Centuries!L473</f>
        <v>1</v>
      </c>
      <c r="L473" t="str">
        <f>Centuries!M473</f>
        <v>Zimbabwe</v>
      </c>
      <c r="M473" t="str">
        <f>Centuries!N473</f>
        <v>Bulawayo</v>
      </c>
    </row>
    <row r="474" spans="1:13" x14ac:dyDescent="0.3">
      <c r="A474">
        <f>Centuries!A474</f>
        <v>473</v>
      </c>
      <c r="B474">
        <f>Centuries!B474</f>
        <v>36512</v>
      </c>
      <c r="C474" t="str">
        <f>Sheet7!A474</f>
        <v>SV Carlisle (Zim)</v>
      </c>
      <c r="D474">
        <f>Centuries!D474</f>
        <v>121</v>
      </c>
      <c r="E474" t="str">
        <f>Centuries!E474</f>
        <v>Notout</v>
      </c>
      <c r="F474">
        <f>Centuries!F474</f>
        <v>180</v>
      </c>
      <c r="G474">
        <f>Centuries!H474</f>
        <v>138</v>
      </c>
      <c r="H474">
        <f>Centuries!I474</f>
        <v>8</v>
      </c>
      <c r="I474">
        <f>Centuries!J474</f>
        <v>4</v>
      </c>
      <c r="J474">
        <f>Centuries!K474</f>
        <v>87.68</v>
      </c>
      <c r="K474">
        <f>Centuries!L474</f>
        <v>1</v>
      </c>
      <c r="L474" t="str">
        <f>Centuries!M474</f>
        <v>Sri Lanka</v>
      </c>
      <c r="M474" t="str">
        <f>Centuries!N474</f>
        <v>Harare</v>
      </c>
    </row>
    <row r="475" spans="1:13" x14ac:dyDescent="0.3">
      <c r="A475">
        <f>Centuries!A475</f>
        <v>474</v>
      </c>
      <c r="B475">
        <f>Centuries!B475</f>
        <v>36537</v>
      </c>
      <c r="C475" t="str">
        <f>Sheet7!A475</f>
        <v>RT Ponting (Aus)</v>
      </c>
      <c r="D475">
        <f>Centuries!D475</f>
        <v>115</v>
      </c>
      <c r="E475" t="str">
        <f>Centuries!E475</f>
        <v>Out</v>
      </c>
      <c r="F475">
        <f>Centuries!F475</f>
        <v>177</v>
      </c>
      <c r="G475">
        <f>Centuries!H475</f>
        <v>121</v>
      </c>
      <c r="H475">
        <f>Centuries!I475</f>
        <v>9</v>
      </c>
      <c r="I475">
        <f>Centuries!J475</f>
        <v>1</v>
      </c>
      <c r="J475">
        <f>Centuries!K475</f>
        <v>95.04</v>
      </c>
      <c r="K475">
        <f>Centuries!L475</f>
        <v>1</v>
      </c>
      <c r="L475" t="str">
        <f>Centuries!M475</f>
        <v>India</v>
      </c>
      <c r="M475" t="str">
        <f>Centuries!N475</f>
        <v>Melbourne</v>
      </c>
    </row>
    <row r="476" spans="1:13" x14ac:dyDescent="0.3">
      <c r="A476">
        <f>Centuries!A476</f>
        <v>475</v>
      </c>
      <c r="B476">
        <f>Centuries!B476</f>
        <v>36537</v>
      </c>
      <c r="C476" t="str">
        <f>Sheet7!A476</f>
        <v>SC Ganguly (India)</v>
      </c>
      <c r="D476">
        <f>Centuries!D476</f>
        <v>100</v>
      </c>
      <c r="E476" t="str">
        <f>Centuries!E476</f>
        <v>Out</v>
      </c>
      <c r="F476">
        <f>Centuries!F476</f>
        <v>174</v>
      </c>
      <c r="G476">
        <f>Centuries!H476</f>
        <v>127</v>
      </c>
      <c r="H476">
        <f>Centuries!I476</f>
        <v>10</v>
      </c>
      <c r="I476">
        <f>Centuries!J476</f>
        <v>0</v>
      </c>
      <c r="J476">
        <f>Centuries!K476</f>
        <v>78.739999999999995</v>
      </c>
      <c r="K476">
        <f>Centuries!L476</f>
        <v>2</v>
      </c>
      <c r="L476" t="str">
        <f>Centuries!M476</f>
        <v>Australia</v>
      </c>
      <c r="M476" t="str">
        <f>Centuries!N476</f>
        <v>Melbourne</v>
      </c>
    </row>
    <row r="477" spans="1:13" x14ac:dyDescent="0.3">
      <c r="A477">
        <f>Centuries!A477</f>
        <v>476</v>
      </c>
      <c r="B477">
        <f>Centuries!B477</f>
        <v>36550</v>
      </c>
      <c r="C477" t="str">
        <f>Sheet7!A477</f>
        <v>SC Ganguly (India)</v>
      </c>
      <c r="D477">
        <f>Centuries!D477</f>
        <v>141</v>
      </c>
      <c r="E477" t="str">
        <f>Centuries!E477</f>
        <v>Out</v>
      </c>
      <c r="F477">
        <f>Centuries!F477</f>
        <v>207</v>
      </c>
      <c r="G477">
        <f>Centuries!H477</f>
        <v>144</v>
      </c>
      <c r="H477">
        <f>Centuries!I477</f>
        <v>12</v>
      </c>
      <c r="I477">
        <f>Centuries!J477</f>
        <v>1</v>
      </c>
      <c r="J477">
        <f>Centuries!K477</f>
        <v>97.91</v>
      </c>
      <c r="K477">
        <f>Centuries!L477</f>
        <v>1</v>
      </c>
      <c r="L477" t="str">
        <f>Centuries!M477</f>
        <v>Pakistan</v>
      </c>
      <c r="M477" t="str">
        <f>Centuries!N477</f>
        <v>Adelaide</v>
      </c>
    </row>
    <row r="478" spans="1:13" x14ac:dyDescent="0.3">
      <c r="A478">
        <f>Centuries!A478</f>
        <v>477</v>
      </c>
      <c r="B478">
        <f>Centuries!B478</f>
        <v>36551</v>
      </c>
      <c r="C478" t="str">
        <f>Sheet7!A478</f>
        <v>ME Waugh (Aus)</v>
      </c>
      <c r="D478">
        <f>Centuries!D478</f>
        <v>116</v>
      </c>
      <c r="E478" t="str">
        <f>Centuries!E478</f>
        <v>Out</v>
      </c>
      <c r="F478">
        <f>Centuries!F478</f>
        <v>175</v>
      </c>
      <c r="G478">
        <f>Centuries!H478</f>
        <v>131</v>
      </c>
      <c r="H478">
        <f>Centuries!I478</f>
        <v>5</v>
      </c>
      <c r="I478">
        <f>Centuries!J478</f>
        <v>1</v>
      </c>
      <c r="J478">
        <f>Centuries!K478</f>
        <v>88.54</v>
      </c>
      <c r="K478">
        <f>Centuries!L478</f>
        <v>1</v>
      </c>
      <c r="L478" t="str">
        <f>Centuries!M478</f>
        <v>India</v>
      </c>
      <c r="M478" t="str">
        <f>Centuries!N478</f>
        <v>Adelaide</v>
      </c>
    </row>
    <row r="479" spans="1:13" x14ac:dyDescent="0.3">
      <c r="A479">
        <f>Centuries!A479</f>
        <v>478</v>
      </c>
      <c r="B479">
        <f>Centuries!B479</f>
        <v>36569</v>
      </c>
      <c r="C479" t="str">
        <f>Sheet7!A479</f>
        <v>MS Atapattu (SL)</v>
      </c>
      <c r="D479">
        <f>Centuries!D479</f>
        <v>119</v>
      </c>
      <c r="E479" t="str">
        <f>Centuries!E479</f>
        <v>Notout</v>
      </c>
      <c r="F479" t="str">
        <f>Centuries!F479</f>
        <v>-</v>
      </c>
      <c r="G479">
        <f>Centuries!H479</f>
        <v>135</v>
      </c>
      <c r="H479">
        <f>Centuries!I479</f>
        <v>7</v>
      </c>
      <c r="I479">
        <f>Centuries!J479</f>
        <v>0</v>
      </c>
      <c r="J479">
        <f>Centuries!K479</f>
        <v>88.14</v>
      </c>
      <c r="K479">
        <f>Centuries!L479</f>
        <v>1</v>
      </c>
      <c r="L479" t="str">
        <f>Centuries!M479</f>
        <v>Pakistan</v>
      </c>
      <c r="M479" t="str">
        <f>Centuries!N479</f>
        <v>Karachi</v>
      </c>
    </row>
    <row r="480" spans="1:13" x14ac:dyDescent="0.3">
      <c r="A480">
        <f>Centuries!A480</f>
        <v>479</v>
      </c>
      <c r="B480">
        <f>Centuries!B480</f>
        <v>36582</v>
      </c>
      <c r="C480" t="str">
        <f>Sheet7!A480</f>
        <v>AC Gilchrist (Aus)</v>
      </c>
      <c r="D480">
        <f>Centuries!D480</f>
        <v>128</v>
      </c>
      <c r="E480" t="str">
        <f>Centuries!E480</f>
        <v>Out</v>
      </c>
      <c r="F480">
        <f>Centuries!F480</f>
        <v>109</v>
      </c>
      <c r="G480">
        <f>Centuries!H480</f>
        <v>98</v>
      </c>
      <c r="H480">
        <f>Centuries!I480</f>
        <v>9</v>
      </c>
      <c r="I480">
        <f>Centuries!J480</f>
        <v>7</v>
      </c>
      <c r="J480">
        <f>Centuries!K480</f>
        <v>130.61000000000001</v>
      </c>
      <c r="K480">
        <f>Centuries!L480</f>
        <v>1</v>
      </c>
      <c r="L480" t="str">
        <f>Centuries!M480</f>
        <v>New Zealand</v>
      </c>
      <c r="M480" t="str">
        <f>Centuries!N480</f>
        <v>Christchurch</v>
      </c>
    </row>
    <row r="481" spans="1:13" x14ac:dyDescent="0.3">
      <c r="A481">
        <f>Centuries!A481</f>
        <v>480</v>
      </c>
      <c r="B481">
        <f>Centuries!B481</f>
        <v>36586</v>
      </c>
      <c r="C481" t="str">
        <f>Sheet7!A481</f>
        <v>MG Bevan (Aus)</v>
      </c>
      <c r="D481">
        <f>Centuries!D481</f>
        <v>107</v>
      </c>
      <c r="E481" t="str">
        <f>Centuries!E481</f>
        <v>Out</v>
      </c>
      <c r="F481">
        <f>Centuries!F481</f>
        <v>155</v>
      </c>
      <c r="G481">
        <f>Centuries!H481</f>
        <v>141</v>
      </c>
      <c r="H481">
        <f>Centuries!I481</f>
        <v>10</v>
      </c>
      <c r="I481">
        <f>Centuries!J481</f>
        <v>0</v>
      </c>
      <c r="J481">
        <f>Centuries!K481</f>
        <v>75.88</v>
      </c>
      <c r="K481">
        <f>Centuries!L481</f>
        <v>2</v>
      </c>
      <c r="L481" t="str">
        <f>Centuries!M481</f>
        <v>New Zealand</v>
      </c>
      <c r="M481" t="str">
        <f>Centuries!N481</f>
        <v>Napier</v>
      </c>
    </row>
    <row r="482" spans="1:13" x14ac:dyDescent="0.3">
      <c r="A482">
        <f>Centuries!A482</f>
        <v>481</v>
      </c>
      <c r="B482">
        <f>Centuries!B482</f>
        <v>36586</v>
      </c>
      <c r="C482" t="str">
        <f>Sheet7!A482</f>
        <v>NJ Astle (NZ)</v>
      </c>
      <c r="D482">
        <f>Centuries!D482</f>
        <v>104</v>
      </c>
      <c r="E482" t="str">
        <f>Centuries!E482</f>
        <v>Out</v>
      </c>
      <c r="F482">
        <f>Centuries!F482</f>
        <v>186</v>
      </c>
      <c r="G482">
        <f>Centuries!H482</f>
        <v>128</v>
      </c>
      <c r="H482">
        <f>Centuries!I482</f>
        <v>9</v>
      </c>
      <c r="I482">
        <f>Centuries!J482</f>
        <v>2</v>
      </c>
      <c r="J482">
        <f>Centuries!K482</f>
        <v>81.25</v>
      </c>
      <c r="K482">
        <f>Centuries!L482</f>
        <v>1</v>
      </c>
      <c r="L482" t="str">
        <f>Centuries!M482</f>
        <v>Australia</v>
      </c>
      <c r="M482" t="str">
        <f>Centuries!N482</f>
        <v>Napier</v>
      </c>
    </row>
    <row r="483" spans="1:13" x14ac:dyDescent="0.3">
      <c r="A483">
        <f>Centuries!A483</f>
        <v>482</v>
      </c>
      <c r="B483">
        <f>Centuries!B483</f>
        <v>36588</v>
      </c>
      <c r="C483" t="str">
        <f>Sheet7!A483</f>
        <v>DR Martyn (Aus)</v>
      </c>
      <c r="D483">
        <f>Centuries!D483</f>
        <v>116</v>
      </c>
      <c r="E483" t="str">
        <f>Centuries!E483</f>
        <v>Notout</v>
      </c>
      <c r="F483">
        <f>Centuries!F483</f>
        <v>188</v>
      </c>
      <c r="G483">
        <f>Centuries!H483</f>
        <v>135</v>
      </c>
      <c r="H483">
        <f>Centuries!I483</f>
        <v>13</v>
      </c>
      <c r="I483">
        <f>Centuries!J483</f>
        <v>1</v>
      </c>
      <c r="J483">
        <f>Centuries!K483</f>
        <v>85.92</v>
      </c>
      <c r="K483">
        <f>Centuries!L483</f>
        <v>1</v>
      </c>
      <c r="L483" t="str">
        <f>Centuries!M483</f>
        <v>New Zealand</v>
      </c>
      <c r="M483" t="str">
        <f>Centuries!N483</f>
        <v>Auckland</v>
      </c>
    </row>
    <row r="484" spans="1:13" x14ac:dyDescent="0.3">
      <c r="A484">
        <f>Centuries!A484</f>
        <v>483</v>
      </c>
      <c r="B484">
        <f>Centuries!B484</f>
        <v>36594</v>
      </c>
      <c r="C484" t="str">
        <f>Sheet7!A484</f>
        <v>G Kirsten (SA)</v>
      </c>
      <c r="D484">
        <f>Centuries!D484</f>
        <v>115</v>
      </c>
      <c r="E484" t="str">
        <f>Centuries!E484</f>
        <v>Out</v>
      </c>
      <c r="F484">
        <f>Centuries!F484</f>
        <v>174</v>
      </c>
      <c r="G484">
        <f>Centuries!H484</f>
        <v>123</v>
      </c>
      <c r="H484">
        <f>Centuries!I484</f>
        <v>12</v>
      </c>
      <c r="I484">
        <f>Centuries!J484</f>
        <v>0</v>
      </c>
      <c r="J484">
        <f>Centuries!K484</f>
        <v>93.49</v>
      </c>
      <c r="K484">
        <f>Centuries!L484</f>
        <v>1</v>
      </c>
      <c r="L484" t="str">
        <f>Centuries!M484</f>
        <v>India</v>
      </c>
      <c r="M484" t="str">
        <f>Centuries!N484</f>
        <v>Kochi</v>
      </c>
    </row>
    <row r="485" spans="1:13" x14ac:dyDescent="0.3">
      <c r="A485">
        <f>Centuries!A485</f>
        <v>484</v>
      </c>
      <c r="B485">
        <f>Centuries!B485</f>
        <v>36594</v>
      </c>
      <c r="C485" t="str">
        <f>Sheet7!A485</f>
        <v>HH Gibbs (SA)</v>
      </c>
      <c r="D485">
        <f>Centuries!D485</f>
        <v>111</v>
      </c>
      <c r="E485" t="str">
        <f>Centuries!E485</f>
        <v>Out</v>
      </c>
      <c r="F485">
        <f>Centuries!F485</f>
        <v>164</v>
      </c>
      <c r="G485">
        <f>Centuries!H485</f>
        <v>127</v>
      </c>
      <c r="H485">
        <f>Centuries!I485</f>
        <v>11</v>
      </c>
      <c r="I485">
        <f>Centuries!J485</f>
        <v>2</v>
      </c>
      <c r="J485">
        <f>Centuries!K485</f>
        <v>87.4</v>
      </c>
      <c r="K485">
        <f>Centuries!L485</f>
        <v>1</v>
      </c>
      <c r="L485" t="str">
        <f>Centuries!M485</f>
        <v>India</v>
      </c>
      <c r="M485" t="str">
        <f>Centuries!N485</f>
        <v>Kochi</v>
      </c>
    </row>
    <row r="486" spans="1:13" x14ac:dyDescent="0.3">
      <c r="A486">
        <f>Centuries!A486</f>
        <v>485</v>
      </c>
      <c r="B486">
        <f>Centuries!B486</f>
        <v>36597</v>
      </c>
      <c r="C486" t="str">
        <f>Sheet7!A486</f>
        <v>SC Ganguly (India)</v>
      </c>
      <c r="D486">
        <f>Centuries!D486</f>
        <v>105</v>
      </c>
      <c r="E486" t="str">
        <f>Centuries!E486</f>
        <v>Notout</v>
      </c>
      <c r="F486">
        <f>Centuries!F486</f>
        <v>202</v>
      </c>
      <c r="G486">
        <f>Centuries!H486</f>
        <v>139</v>
      </c>
      <c r="H486">
        <f>Centuries!I486</f>
        <v>10</v>
      </c>
      <c r="I486">
        <f>Centuries!J486</f>
        <v>4</v>
      </c>
      <c r="J486">
        <f>Centuries!K486</f>
        <v>75.53</v>
      </c>
      <c r="K486">
        <f>Centuries!L486</f>
        <v>2</v>
      </c>
      <c r="L486" t="str">
        <f>Centuries!M486</f>
        <v>South Africa</v>
      </c>
      <c r="M486" t="str">
        <f>Centuries!N486</f>
        <v>Jamshedpur</v>
      </c>
    </row>
    <row r="487" spans="1:13" x14ac:dyDescent="0.3">
      <c r="A487">
        <f>Centuries!A487</f>
        <v>486</v>
      </c>
      <c r="B487">
        <f>Centuries!B487</f>
        <v>36602</v>
      </c>
      <c r="C487" t="str">
        <f>Sheet7!A487</f>
        <v>SR Tendulkar (India)</v>
      </c>
      <c r="D487">
        <f>Centuries!D487</f>
        <v>122</v>
      </c>
      <c r="E487" t="str">
        <f>Centuries!E487</f>
        <v>Out</v>
      </c>
      <c r="F487">
        <f>Centuries!F487</f>
        <v>195</v>
      </c>
      <c r="G487">
        <f>Centuries!H487</f>
        <v>138</v>
      </c>
      <c r="H487">
        <f>Centuries!I487</f>
        <v>12</v>
      </c>
      <c r="I487">
        <f>Centuries!J487</f>
        <v>0</v>
      </c>
      <c r="J487">
        <f>Centuries!K487</f>
        <v>88.4</v>
      </c>
      <c r="K487">
        <f>Centuries!L487</f>
        <v>2</v>
      </c>
      <c r="L487" t="str">
        <f>Centuries!M487</f>
        <v>South Africa</v>
      </c>
      <c r="M487" t="str">
        <f>Centuries!N487</f>
        <v>Vadodara</v>
      </c>
    </row>
    <row r="488" spans="1:13" x14ac:dyDescent="0.3">
      <c r="A488">
        <f>Centuries!A488</f>
        <v>487</v>
      </c>
      <c r="B488">
        <f>Centuries!B488</f>
        <v>36611</v>
      </c>
      <c r="C488" t="str">
        <f>Sheet7!A488</f>
        <v>Inzamam ul-Haq (Pak)</v>
      </c>
      <c r="D488">
        <f>Centuries!D488</f>
        <v>121</v>
      </c>
      <c r="E488" t="str">
        <f>Centuries!E488</f>
        <v>Notout</v>
      </c>
      <c r="F488">
        <f>Centuries!F488</f>
        <v>141</v>
      </c>
      <c r="G488">
        <f>Centuries!H488</f>
        <v>113</v>
      </c>
      <c r="H488">
        <f>Centuries!I488</f>
        <v>9</v>
      </c>
      <c r="I488">
        <f>Centuries!J488</f>
        <v>5</v>
      </c>
      <c r="J488">
        <f>Centuries!K488</f>
        <v>107.07</v>
      </c>
      <c r="K488">
        <f>Centuries!L488</f>
        <v>1</v>
      </c>
      <c r="L488" t="str">
        <f>Centuries!M488</f>
        <v>India</v>
      </c>
      <c r="M488" t="str">
        <f>Centuries!N488</f>
        <v>Sharjah</v>
      </c>
    </row>
    <row r="489" spans="1:13" x14ac:dyDescent="0.3">
      <c r="A489">
        <f>Centuries!A489</f>
        <v>488</v>
      </c>
      <c r="B489">
        <f>Centuries!B489</f>
        <v>36617</v>
      </c>
      <c r="C489" t="str">
        <f>Sheet7!A489</f>
        <v>SL Campbell (WI)</v>
      </c>
      <c r="D489">
        <f>Centuries!D489</f>
        <v>103</v>
      </c>
      <c r="E489" t="str">
        <f>Centuries!E489</f>
        <v>Out</v>
      </c>
      <c r="F489">
        <f>Centuries!F489</f>
        <v>185</v>
      </c>
      <c r="G489">
        <f>Centuries!H489</f>
        <v>130</v>
      </c>
      <c r="H489">
        <f>Centuries!I489</f>
        <v>8</v>
      </c>
      <c r="I489">
        <f>Centuries!J489</f>
        <v>0</v>
      </c>
      <c r="J489">
        <f>Centuries!K489</f>
        <v>79.23</v>
      </c>
      <c r="K489">
        <f>Centuries!L489</f>
        <v>1</v>
      </c>
      <c r="L489" t="str">
        <f>Centuries!M489</f>
        <v>Zimbabwe</v>
      </c>
      <c r="M489" t="str">
        <f>Centuries!N489</f>
        <v>Kingston</v>
      </c>
    </row>
    <row r="490" spans="1:13" x14ac:dyDescent="0.3">
      <c r="A490">
        <f>Centuries!A490</f>
        <v>489</v>
      </c>
      <c r="B490">
        <f>Centuries!B490</f>
        <v>36618</v>
      </c>
      <c r="C490" t="str">
        <f>Sheet7!A490</f>
        <v>WW Hinds (WI)</v>
      </c>
      <c r="D490">
        <f>Centuries!D490</f>
        <v>116</v>
      </c>
      <c r="E490" t="str">
        <f>Centuries!E490</f>
        <v>Notout</v>
      </c>
      <c r="F490">
        <f>Centuries!F490</f>
        <v>158</v>
      </c>
      <c r="G490">
        <f>Centuries!H490</f>
        <v>125</v>
      </c>
      <c r="H490">
        <f>Centuries!I490</f>
        <v>12</v>
      </c>
      <c r="I490">
        <f>Centuries!J490</f>
        <v>1</v>
      </c>
      <c r="J490">
        <f>Centuries!K490</f>
        <v>92.8</v>
      </c>
      <c r="K490">
        <f>Centuries!L490</f>
        <v>1</v>
      </c>
      <c r="L490" t="str">
        <f>Centuries!M490</f>
        <v>Zimbabwe</v>
      </c>
      <c r="M490" t="str">
        <f>Centuries!N490</f>
        <v>Kingston</v>
      </c>
    </row>
    <row r="491" spans="1:13" x14ac:dyDescent="0.3">
      <c r="A491">
        <f>Centuries!A491</f>
        <v>490</v>
      </c>
      <c r="B491">
        <f>Centuries!B491</f>
        <v>36631</v>
      </c>
      <c r="C491" t="str">
        <f>Sheet7!A491</f>
        <v>Imran Nazir (Pak)</v>
      </c>
      <c r="D491">
        <f>Centuries!D491</f>
        <v>105</v>
      </c>
      <c r="E491" t="str">
        <f>Centuries!E491</f>
        <v>Notout</v>
      </c>
      <c r="F491">
        <f>Centuries!F491</f>
        <v>180</v>
      </c>
      <c r="G491">
        <f>Centuries!H491</f>
        <v>135</v>
      </c>
      <c r="H491">
        <f>Centuries!I491</f>
        <v>10</v>
      </c>
      <c r="I491">
        <f>Centuries!J491</f>
        <v>2</v>
      </c>
      <c r="J491">
        <f>Centuries!K491</f>
        <v>77.77</v>
      </c>
      <c r="K491">
        <f>Centuries!L491</f>
        <v>2</v>
      </c>
      <c r="L491" t="str">
        <f>Centuries!M491</f>
        <v>Zimbabwe</v>
      </c>
      <c r="M491" t="str">
        <f>Centuries!N491</f>
        <v>St George's</v>
      </c>
    </row>
    <row r="492" spans="1:13" x14ac:dyDescent="0.3">
      <c r="A492">
        <f>Centuries!A492</f>
        <v>491</v>
      </c>
      <c r="B492">
        <f>Centuries!B492</f>
        <v>36676</v>
      </c>
      <c r="C492" t="str">
        <f>Sheet7!A492</f>
        <v>SC Ganguly (India)</v>
      </c>
      <c r="D492">
        <f>Centuries!D492</f>
        <v>135</v>
      </c>
      <c r="E492" t="str">
        <f>Centuries!E492</f>
        <v>Notout</v>
      </c>
      <c r="F492" t="str">
        <f>Centuries!F492</f>
        <v>-</v>
      </c>
      <c r="G492">
        <f>Centuries!H492</f>
        <v>124</v>
      </c>
      <c r="H492">
        <f>Centuries!I492</f>
        <v>6</v>
      </c>
      <c r="I492">
        <f>Centuries!J492</f>
        <v>7</v>
      </c>
      <c r="J492">
        <f>Centuries!K492</f>
        <v>108.87</v>
      </c>
      <c r="K492">
        <f>Centuries!L492</f>
        <v>2</v>
      </c>
      <c r="L492" t="str">
        <f>Centuries!M492</f>
        <v>Bangladesh</v>
      </c>
      <c r="M492" t="str">
        <f>Centuries!N492</f>
        <v>Dhaka</v>
      </c>
    </row>
    <row r="493" spans="1:13" x14ac:dyDescent="0.3">
      <c r="A493">
        <f>Centuries!A493</f>
        <v>492</v>
      </c>
      <c r="B493">
        <f>Centuries!B493</f>
        <v>36678</v>
      </c>
      <c r="C493" t="str">
        <f>Sheet7!A493</f>
        <v>ST Jayasuriya (SL)</v>
      </c>
      <c r="D493">
        <f>Centuries!D493</f>
        <v>105</v>
      </c>
      <c r="E493" t="str">
        <f>Centuries!E493</f>
        <v>Out</v>
      </c>
      <c r="F493">
        <f>Centuries!F493</f>
        <v>178</v>
      </c>
      <c r="G493">
        <f>Centuries!H493</f>
        <v>116</v>
      </c>
      <c r="H493">
        <f>Centuries!I493</f>
        <v>11</v>
      </c>
      <c r="I493">
        <f>Centuries!J493</f>
        <v>0</v>
      </c>
      <c r="J493">
        <f>Centuries!K493</f>
        <v>90.51</v>
      </c>
      <c r="K493">
        <f>Centuries!L493</f>
        <v>1</v>
      </c>
      <c r="L493" t="str">
        <f>Centuries!M493</f>
        <v>India</v>
      </c>
      <c r="M493" t="str">
        <f>Centuries!N493</f>
        <v>Dhaka</v>
      </c>
    </row>
    <row r="494" spans="1:13" x14ac:dyDescent="0.3">
      <c r="A494">
        <f>Centuries!A494</f>
        <v>493</v>
      </c>
      <c r="B494">
        <f>Centuries!B494</f>
        <v>36680</v>
      </c>
      <c r="C494" t="str">
        <f>Sheet7!A494</f>
        <v>Mohammad Yousuf (Pak)</v>
      </c>
      <c r="D494">
        <f>Centuries!D494</f>
        <v>100</v>
      </c>
      <c r="E494" t="str">
        <f>Centuries!E494</f>
        <v>Notout</v>
      </c>
      <c r="F494">
        <f>Centuries!F494</f>
        <v>171</v>
      </c>
      <c r="G494">
        <f>Centuries!H494</f>
        <v>112</v>
      </c>
      <c r="H494">
        <f>Centuries!I494</f>
        <v>9</v>
      </c>
      <c r="I494">
        <f>Centuries!J494</f>
        <v>1</v>
      </c>
      <c r="J494">
        <f>Centuries!K494</f>
        <v>89.28</v>
      </c>
      <c r="K494">
        <f>Centuries!L494</f>
        <v>1</v>
      </c>
      <c r="L494" t="str">
        <f>Centuries!M494</f>
        <v>India</v>
      </c>
      <c r="M494" t="str">
        <f>Centuries!N494</f>
        <v>Dhaka</v>
      </c>
    </row>
    <row r="495" spans="1:13" x14ac:dyDescent="0.3">
      <c r="A495">
        <f>Centuries!A495</f>
        <v>494</v>
      </c>
      <c r="B495">
        <f>Centuries!B495</f>
        <v>36684</v>
      </c>
      <c r="C495" t="str">
        <f>Sheet7!A495</f>
        <v>MS Atapattu (SL)</v>
      </c>
      <c r="D495">
        <f>Centuries!D495</f>
        <v>100</v>
      </c>
      <c r="E495" t="str">
        <f>Centuries!E495</f>
        <v>Out</v>
      </c>
      <c r="F495">
        <f>Centuries!F495</f>
        <v>180</v>
      </c>
      <c r="G495">
        <f>Centuries!H495</f>
        <v>124</v>
      </c>
      <c r="H495">
        <f>Centuries!I495</f>
        <v>9</v>
      </c>
      <c r="I495">
        <f>Centuries!J495</f>
        <v>0</v>
      </c>
      <c r="J495">
        <f>Centuries!K495</f>
        <v>80.64</v>
      </c>
      <c r="K495">
        <f>Centuries!L495</f>
        <v>2</v>
      </c>
      <c r="L495" t="str">
        <f>Centuries!M495</f>
        <v>Pakistan</v>
      </c>
      <c r="M495" t="str">
        <f>Centuries!N495</f>
        <v>Dhaka</v>
      </c>
    </row>
    <row r="496" spans="1:13" x14ac:dyDescent="0.3">
      <c r="A496">
        <f>Centuries!A496</f>
        <v>495</v>
      </c>
      <c r="B496">
        <f>Centuries!B496</f>
        <v>36723</v>
      </c>
      <c r="C496" t="str">
        <f>Sheet7!A496</f>
        <v>MW Goodwin (Zim)</v>
      </c>
      <c r="D496">
        <f>Centuries!D496</f>
        <v>112</v>
      </c>
      <c r="E496" t="str">
        <f>Centuries!E496</f>
        <v>Notout</v>
      </c>
      <c r="F496">
        <f>Centuries!F496</f>
        <v>191</v>
      </c>
      <c r="G496">
        <f>Centuries!H496</f>
        <v>137</v>
      </c>
      <c r="H496">
        <f>Centuries!I496</f>
        <v>7</v>
      </c>
      <c r="I496">
        <f>Centuries!J496</f>
        <v>0</v>
      </c>
      <c r="J496">
        <f>Centuries!K496</f>
        <v>81.75</v>
      </c>
      <c r="K496">
        <f>Centuries!L496</f>
        <v>2</v>
      </c>
      <c r="L496" t="str">
        <f>Centuries!M496</f>
        <v>West Indies</v>
      </c>
      <c r="M496" t="str">
        <f>Centuries!N496</f>
        <v>Chester-le-Street</v>
      </c>
    </row>
    <row r="497" spans="1:13" x14ac:dyDescent="0.3">
      <c r="A497">
        <f>Centuries!A497</f>
        <v>496</v>
      </c>
      <c r="B497">
        <f>Centuries!B497</f>
        <v>36723</v>
      </c>
      <c r="C497" t="str">
        <f>Sheet7!A497</f>
        <v>SL Campbell (WI)</v>
      </c>
      <c r="D497">
        <f>Centuries!D497</f>
        <v>105</v>
      </c>
      <c r="E497" t="str">
        <f>Centuries!E497</f>
        <v>Out</v>
      </c>
      <c r="F497">
        <f>Centuries!F497</f>
        <v>183</v>
      </c>
      <c r="G497">
        <f>Centuries!H497</f>
        <v>137</v>
      </c>
      <c r="H497">
        <f>Centuries!I497</f>
        <v>8</v>
      </c>
      <c r="I497">
        <f>Centuries!J497</f>
        <v>0</v>
      </c>
      <c r="J497">
        <f>Centuries!K497</f>
        <v>76.64</v>
      </c>
      <c r="K497">
        <f>Centuries!L497</f>
        <v>1</v>
      </c>
      <c r="L497" t="str">
        <f>Centuries!M497</f>
        <v>Zimbabwe</v>
      </c>
      <c r="M497" t="str">
        <f>Centuries!N497</f>
        <v>Chester-le-Street</v>
      </c>
    </row>
    <row r="498" spans="1:13" x14ac:dyDescent="0.3">
      <c r="A498">
        <f>Centuries!A498</f>
        <v>497</v>
      </c>
      <c r="B498">
        <f>Centuries!B498</f>
        <v>36725</v>
      </c>
      <c r="C498" t="str">
        <f>Sheet7!A498</f>
        <v>AJ Stewart (Eng)</v>
      </c>
      <c r="D498">
        <f>Centuries!D498</f>
        <v>101</v>
      </c>
      <c r="E498" t="str">
        <f>Centuries!E498</f>
        <v>Out</v>
      </c>
      <c r="F498">
        <f>Centuries!F498</f>
        <v>183</v>
      </c>
      <c r="G498">
        <f>Centuries!H498</f>
        <v>144</v>
      </c>
      <c r="H498">
        <f>Centuries!I498</f>
        <v>8</v>
      </c>
      <c r="I498">
        <f>Centuries!J498</f>
        <v>0</v>
      </c>
      <c r="J498">
        <f>Centuries!K498</f>
        <v>70.13</v>
      </c>
      <c r="K498">
        <f>Centuries!L498</f>
        <v>1</v>
      </c>
      <c r="L498" t="str">
        <f>Centuries!M498</f>
        <v>Zimbabwe</v>
      </c>
      <c r="M498" t="str">
        <f>Centuries!N498</f>
        <v>Birmingham</v>
      </c>
    </row>
    <row r="499" spans="1:13" x14ac:dyDescent="0.3">
      <c r="A499">
        <f>Centuries!A499</f>
        <v>498</v>
      </c>
      <c r="B499">
        <f>Centuries!B499</f>
        <v>36727</v>
      </c>
      <c r="C499" t="str">
        <f>Sheet7!A499</f>
        <v>AJ Stewart (Eng)</v>
      </c>
      <c r="D499">
        <f>Centuries!D499</f>
        <v>100</v>
      </c>
      <c r="E499" t="str">
        <f>Centuries!E499</f>
        <v>Notout</v>
      </c>
      <c r="F499">
        <f>Centuries!F499</f>
        <v>222</v>
      </c>
      <c r="G499">
        <f>Centuries!H499</f>
        <v>147</v>
      </c>
      <c r="H499">
        <f>Centuries!I499</f>
        <v>11</v>
      </c>
      <c r="I499">
        <f>Centuries!J499</f>
        <v>0</v>
      </c>
      <c r="J499">
        <f>Centuries!K499</f>
        <v>68.02</v>
      </c>
      <c r="K499">
        <f>Centuries!L499</f>
        <v>2</v>
      </c>
      <c r="L499" t="str">
        <f>Centuries!M499</f>
        <v>West Indies</v>
      </c>
      <c r="M499" t="str">
        <f>Centuries!N499</f>
        <v>Nottingham</v>
      </c>
    </row>
    <row r="500" spans="1:13" x14ac:dyDescent="0.3">
      <c r="A500">
        <f>Centuries!A500</f>
        <v>499</v>
      </c>
      <c r="B500">
        <f>Centuries!B500</f>
        <v>36754</v>
      </c>
      <c r="C500" t="str">
        <f>Sheet7!A500</f>
        <v>SR Waugh (Aus)</v>
      </c>
      <c r="D500">
        <f>Centuries!D500</f>
        <v>114</v>
      </c>
      <c r="E500" t="str">
        <f>Centuries!E500</f>
        <v>Notout</v>
      </c>
      <c r="F500">
        <f>Centuries!F500</f>
        <v>180</v>
      </c>
      <c r="G500">
        <f>Centuries!H500</f>
        <v>103</v>
      </c>
      <c r="H500">
        <f>Centuries!I500</f>
        <v>9</v>
      </c>
      <c r="I500">
        <f>Centuries!J500</f>
        <v>0</v>
      </c>
      <c r="J500">
        <f>Centuries!K500</f>
        <v>110.67</v>
      </c>
      <c r="K500">
        <f>Centuries!L500</f>
        <v>1</v>
      </c>
      <c r="L500" t="str">
        <f>Centuries!M500</f>
        <v>South Africa</v>
      </c>
      <c r="M500" t="str">
        <f>Centuries!N500</f>
        <v>Melbourne (Docklands)</v>
      </c>
    </row>
    <row r="501" spans="1:13" x14ac:dyDescent="0.3">
      <c r="A501">
        <f>Centuries!A501</f>
        <v>500</v>
      </c>
      <c r="B501">
        <f>Centuries!B501</f>
        <v>36754</v>
      </c>
      <c r="C501" t="str">
        <f>Sheet7!A501</f>
        <v>MG Bevan (Aus)</v>
      </c>
      <c r="D501">
        <f>Centuries!D501</f>
        <v>106</v>
      </c>
      <c r="E501" t="str">
        <f>Centuries!E501</f>
        <v>Out</v>
      </c>
      <c r="F501">
        <f>Centuries!F501</f>
        <v>173</v>
      </c>
      <c r="G501">
        <f>Centuries!H501</f>
        <v>125</v>
      </c>
      <c r="H501">
        <f>Centuries!I501</f>
        <v>7</v>
      </c>
      <c r="I501">
        <f>Centuries!J501</f>
        <v>0</v>
      </c>
      <c r="J501">
        <f>Centuries!K501</f>
        <v>84.8</v>
      </c>
      <c r="K501">
        <f>Centuries!L501</f>
        <v>1</v>
      </c>
      <c r="L501" t="str">
        <f>Centuries!M501</f>
        <v>South Africa</v>
      </c>
      <c r="M501" t="str">
        <f>Centuries!N501</f>
        <v>Melbourne (Docklands)</v>
      </c>
    </row>
    <row r="502" spans="1:13" x14ac:dyDescent="0.3">
      <c r="A502">
        <f>Centuries!A502</f>
        <v>501</v>
      </c>
      <c r="B502">
        <f>Centuries!B502</f>
        <v>36803</v>
      </c>
      <c r="C502" t="str">
        <f>Sheet7!A502</f>
        <v>DA Gunawardene (SL)</v>
      </c>
      <c r="D502">
        <f>Centuries!D502</f>
        <v>132</v>
      </c>
      <c r="E502" t="str">
        <f>Centuries!E502</f>
        <v>Out</v>
      </c>
      <c r="F502">
        <f>Centuries!F502</f>
        <v>200</v>
      </c>
      <c r="G502">
        <f>Centuries!H502</f>
        <v>146</v>
      </c>
      <c r="H502">
        <f>Centuries!I502</f>
        <v>19</v>
      </c>
      <c r="I502">
        <f>Centuries!J502</f>
        <v>0</v>
      </c>
      <c r="J502">
        <f>Centuries!K502</f>
        <v>90.41</v>
      </c>
      <c r="K502">
        <f>Centuries!L502</f>
        <v>1</v>
      </c>
      <c r="L502" t="str">
        <f>Centuries!M502</f>
        <v>West Indies</v>
      </c>
      <c r="M502" t="str">
        <f>Centuries!N502</f>
        <v>Nairobi (Gym)</v>
      </c>
    </row>
    <row r="503" spans="1:13" x14ac:dyDescent="0.3">
      <c r="A503">
        <f>Centuries!A503</f>
        <v>502</v>
      </c>
      <c r="B503">
        <f>Centuries!B503</f>
        <v>36807</v>
      </c>
      <c r="C503" t="str">
        <f>Sheet7!A503</f>
        <v>Saeed Anwar (Pak)</v>
      </c>
      <c r="D503">
        <f>Centuries!D503</f>
        <v>105</v>
      </c>
      <c r="E503" t="str">
        <f>Centuries!E503</f>
        <v>Notout</v>
      </c>
      <c r="F503">
        <f>Centuries!F503</f>
        <v>168</v>
      </c>
      <c r="G503">
        <f>Centuries!H503</f>
        <v>134</v>
      </c>
      <c r="H503">
        <f>Centuries!I503</f>
        <v>12</v>
      </c>
      <c r="I503">
        <f>Centuries!J503</f>
        <v>1</v>
      </c>
      <c r="J503">
        <f>Centuries!K503</f>
        <v>78.349999999999994</v>
      </c>
      <c r="K503">
        <f>Centuries!L503</f>
        <v>2</v>
      </c>
      <c r="L503" t="str">
        <f>Centuries!M503</f>
        <v>Sri Lanka</v>
      </c>
      <c r="M503" t="str">
        <f>Centuries!N503</f>
        <v>Nairobi (Gym)</v>
      </c>
    </row>
    <row r="504" spans="1:13" x14ac:dyDescent="0.3">
      <c r="A504">
        <f>Centuries!A504</f>
        <v>503</v>
      </c>
      <c r="B504">
        <f>Centuries!B504</f>
        <v>36810</v>
      </c>
      <c r="C504" t="str">
        <f>Sheet7!A504</f>
        <v>Saeed Anwar (Pak)</v>
      </c>
      <c r="D504">
        <f>Centuries!D504</f>
        <v>104</v>
      </c>
      <c r="E504" t="str">
        <f>Centuries!E504</f>
        <v>Out</v>
      </c>
      <c r="F504">
        <f>Centuries!F504</f>
        <v>145</v>
      </c>
      <c r="G504">
        <f>Centuries!H504</f>
        <v>115</v>
      </c>
      <c r="H504">
        <f>Centuries!I504</f>
        <v>16</v>
      </c>
      <c r="I504">
        <f>Centuries!J504</f>
        <v>0</v>
      </c>
      <c r="J504">
        <f>Centuries!K504</f>
        <v>90.43</v>
      </c>
      <c r="K504">
        <f>Centuries!L504</f>
        <v>1</v>
      </c>
      <c r="L504" t="str">
        <f>Centuries!M504</f>
        <v>New Zealand</v>
      </c>
      <c r="M504" t="str">
        <f>Centuries!N504</f>
        <v>Nairobi (Gym)</v>
      </c>
    </row>
    <row r="505" spans="1:13" x14ac:dyDescent="0.3">
      <c r="A505">
        <f>Centuries!A505</f>
        <v>504</v>
      </c>
      <c r="B505">
        <f>Centuries!B505</f>
        <v>36812</v>
      </c>
      <c r="C505" t="str">
        <f>Sheet7!A505</f>
        <v>SC Ganguly (India)</v>
      </c>
      <c r="D505">
        <f>Centuries!D505</f>
        <v>141</v>
      </c>
      <c r="E505" t="str">
        <f>Centuries!E505</f>
        <v>Notout</v>
      </c>
      <c r="F505">
        <f>Centuries!F505</f>
        <v>216</v>
      </c>
      <c r="G505">
        <f>Centuries!H505</f>
        <v>142</v>
      </c>
      <c r="H505">
        <f>Centuries!I505</f>
        <v>11</v>
      </c>
      <c r="I505">
        <f>Centuries!J505</f>
        <v>6</v>
      </c>
      <c r="J505">
        <f>Centuries!K505</f>
        <v>99.29</v>
      </c>
      <c r="K505">
        <f>Centuries!L505</f>
        <v>1</v>
      </c>
      <c r="L505" t="str">
        <f>Centuries!M505</f>
        <v>South Africa</v>
      </c>
      <c r="M505" t="str">
        <f>Centuries!N505</f>
        <v>Nairobi (Gym)</v>
      </c>
    </row>
    <row r="506" spans="1:13" x14ac:dyDescent="0.3">
      <c r="A506">
        <f>Centuries!A506</f>
        <v>505</v>
      </c>
      <c r="B506">
        <f>Centuries!B506</f>
        <v>36814</v>
      </c>
      <c r="C506" t="str">
        <f>Sheet7!A506</f>
        <v>SC Ganguly (India)</v>
      </c>
      <c r="D506">
        <f>Centuries!D506</f>
        <v>117</v>
      </c>
      <c r="E506" t="str">
        <f>Centuries!E506</f>
        <v>Out</v>
      </c>
      <c r="F506">
        <f>Centuries!F506</f>
        <v>177</v>
      </c>
      <c r="G506">
        <f>Centuries!H506</f>
        <v>130</v>
      </c>
      <c r="H506">
        <f>Centuries!I506</f>
        <v>9</v>
      </c>
      <c r="I506">
        <f>Centuries!J506</f>
        <v>4</v>
      </c>
      <c r="J506">
        <f>Centuries!K506</f>
        <v>90</v>
      </c>
      <c r="K506">
        <f>Centuries!L506</f>
        <v>1</v>
      </c>
      <c r="L506" t="str">
        <f>Centuries!M506</f>
        <v>New Zealand</v>
      </c>
      <c r="M506" t="str">
        <f>Centuries!N506</f>
        <v>Nairobi (Gym)</v>
      </c>
    </row>
    <row r="507" spans="1:13" x14ac:dyDescent="0.3">
      <c r="A507">
        <f>Centuries!A507</f>
        <v>506</v>
      </c>
      <c r="B507">
        <f>Centuries!B507</f>
        <v>36814</v>
      </c>
      <c r="C507" t="str">
        <f>Sheet7!A507</f>
        <v>CL Cairns (NZ)</v>
      </c>
      <c r="D507">
        <f>Centuries!D507</f>
        <v>102</v>
      </c>
      <c r="E507" t="str">
        <f>Centuries!E507</f>
        <v>Notout</v>
      </c>
      <c r="F507">
        <f>Centuries!F507</f>
        <v>141</v>
      </c>
      <c r="G507">
        <f>Centuries!H507</f>
        <v>113</v>
      </c>
      <c r="H507">
        <f>Centuries!I507</f>
        <v>8</v>
      </c>
      <c r="I507">
        <f>Centuries!J507</f>
        <v>2</v>
      </c>
      <c r="J507">
        <f>Centuries!K507</f>
        <v>90.26</v>
      </c>
      <c r="K507">
        <f>Centuries!L507</f>
        <v>2</v>
      </c>
      <c r="L507" t="str">
        <f>Centuries!M507</f>
        <v>India</v>
      </c>
      <c r="M507" t="str">
        <f>Centuries!N507</f>
        <v>Nairobi (Gym)</v>
      </c>
    </row>
    <row r="508" spans="1:13" x14ac:dyDescent="0.3">
      <c r="A508">
        <f>Centuries!A508</f>
        <v>507</v>
      </c>
      <c r="B508">
        <f>Centuries!B508</f>
        <v>36819</v>
      </c>
      <c r="C508" t="str">
        <f>Sheet7!A508</f>
        <v>N Boje (SA)</v>
      </c>
      <c r="D508">
        <f>Centuries!D508</f>
        <v>105</v>
      </c>
      <c r="E508" t="str">
        <f>Centuries!E508</f>
        <v>Notout</v>
      </c>
      <c r="F508">
        <f>Centuries!F508</f>
        <v>111</v>
      </c>
      <c r="G508">
        <f>Centuries!H508</f>
        <v>93</v>
      </c>
      <c r="H508">
        <f>Centuries!I508</f>
        <v>12</v>
      </c>
      <c r="I508">
        <f>Centuries!J508</f>
        <v>0</v>
      </c>
      <c r="J508">
        <f>Centuries!K508</f>
        <v>112.9</v>
      </c>
      <c r="K508">
        <f>Centuries!L508</f>
        <v>1</v>
      </c>
      <c r="L508" t="str">
        <f>Centuries!M508</f>
        <v>New Zealand</v>
      </c>
      <c r="M508" t="str">
        <f>Centuries!N508</f>
        <v>Potchefstroom</v>
      </c>
    </row>
    <row r="509" spans="1:13" x14ac:dyDescent="0.3">
      <c r="A509">
        <f>Centuries!A509</f>
        <v>508</v>
      </c>
      <c r="B509">
        <f>Centuries!B509</f>
        <v>36819</v>
      </c>
      <c r="C509" t="str">
        <f>Sheet7!A509</f>
        <v>SR Tendulkar (India)</v>
      </c>
      <c r="D509">
        <f>Centuries!D509</f>
        <v>101</v>
      </c>
      <c r="E509" t="str">
        <f>Centuries!E509</f>
        <v>Out</v>
      </c>
      <c r="F509" t="str">
        <f>Centuries!F509</f>
        <v>-</v>
      </c>
      <c r="G509">
        <f>Centuries!H509</f>
        <v>140</v>
      </c>
      <c r="H509">
        <f>Centuries!I509</f>
        <v>3</v>
      </c>
      <c r="I509">
        <f>Centuries!J509</f>
        <v>1</v>
      </c>
      <c r="J509">
        <f>Centuries!K509</f>
        <v>72.14</v>
      </c>
      <c r="K509">
        <f>Centuries!L509</f>
        <v>1</v>
      </c>
      <c r="L509" t="str">
        <f>Centuries!M509</f>
        <v>Sri Lanka</v>
      </c>
      <c r="M509" t="str">
        <f>Centuries!N509</f>
        <v>Sharjah</v>
      </c>
    </row>
    <row r="510" spans="1:13" x14ac:dyDescent="0.3">
      <c r="A510">
        <f>Centuries!A510</f>
        <v>509</v>
      </c>
      <c r="B510">
        <f>Centuries!B510</f>
        <v>36820</v>
      </c>
      <c r="C510" t="str">
        <f>Sheet7!A510</f>
        <v>A Flower (Zim)</v>
      </c>
      <c r="D510">
        <f>Centuries!D510</f>
        <v>120</v>
      </c>
      <c r="E510" t="str">
        <f>Centuries!E510</f>
        <v>Notout</v>
      </c>
      <c r="F510" t="str">
        <f>Centuries!F510</f>
        <v>-</v>
      </c>
      <c r="G510">
        <f>Centuries!H510</f>
        <v>141</v>
      </c>
      <c r="H510">
        <f>Centuries!I510</f>
        <v>8</v>
      </c>
      <c r="I510">
        <f>Centuries!J510</f>
        <v>1</v>
      </c>
      <c r="J510">
        <f>Centuries!K510</f>
        <v>85.1</v>
      </c>
      <c r="K510">
        <f>Centuries!L510</f>
        <v>1</v>
      </c>
      <c r="L510" t="str">
        <f>Centuries!M510</f>
        <v>Sri Lanka</v>
      </c>
      <c r="M510" t="str">
        <f>Centuries!N510</f>
        <v>Sharjah</v>
      </c>
    </row>
    <row r="511" spans="1:13" x14ac:dyDescent="0.3">
      <c r="A511">
        <f>Centuries!A511</f>
        <v>510</v>
      </c>
      <c r="B511">
        <f>Centuries!B511</f>
        <v>36824</v>
      </c>
      <c r="C511" t="str">
        <f>Sheet7!A511</f>
        <v>N Boje (SA)</v>
      </c>
      <c r="D511">
        <f>Centuries!D511</f>
        <v>129</v>
      </c>
      <c r="E511" t="str">
        <f>Centuries!E511</f>
        <v>Out</v>
      </c>
      <c r="F511">
        <f>Centuries!F511</f>
        <v>161</v>
      </c>
      <c r="G511">
        <f>Centuries!H511</f>
        <v>114</v>
      </c>
      <c r="H511">
        <f>Centuries!I511</f>
        <v>13</v>
      </c>
      <c r="I511">
        <f>Centuries!J511</f>
        <v>1</v>
      </c>
      <c r="J511">
        <f>Centuries!K511</f>
        <v>113.15</v>
      </c>
      <c r="K511">
        <f>Centuries!L511</f>
        <v>1</v>
      </c>
      <c r="L511" t="str">
        <f>Centuries!M511</f>
        <v>New Zealand</v>
      </c>
      <c r="M511" t="str">
        <f>Centuries!N511</f>
        <v>Centurion</v>
      </c>
    </row>
    <row r="512" spans="1:13" x14ac:dyDescent="0.3">
      <c r="A512">
        <f>Centuries!A512</f>
        <v>511</v>
      </c>
      <c r="B512">
        <f>Centuries!B512</f>
        <v>36825</v>
      </c>
      <c r="C512" t="str">
        <f>Sheet7!A512</f>
        <v>ADR Campbell (Zim)</v>
      </c>
      <c r="D512">
        <f>Centuries!D512</f>
        <v>105</v>
      </c>
      <c r="E512" t="str">
        <f>Centuries!E512</f>
        <v>Notout</v>
      </c>
      <c r="F512" t="str">
        <f>Centuries!F512</f>
        <v>-</v>
      </c>
      <c r="G512">
        <f>Centuries!H512</f>
        <v>133</v>
      </c>
      <c r="H512">
        <f>Centuries!I512</f>
        <v>6</v>
      </c>
      <c r="I512">
        <f>Centuries!J512</f>
        <v>1</v>
      </c>
      <c r="J512">
        <f>Centuries!K512</f>
        <v>78.94</v>
      </c>
      <c r="K512">
        <f>Centuries!L512</f>
        <v>1</v>
      </c>
      <c r="L512" t="str">
        <f>Centuries!M512</f>
        <v>India</v>
      </c>
      <c r="M512" t="str">
        <f>Centuries!N512</f>
        <v>Sharjah</v>
      </c>
    </row>
    <row r="513" spans="1:13" x14ac:dyDescent="0.3">
      <c r="A513">
        <f>Centuries!A513</f>
        <v>512</v>
      </c>
      <c r="B513">
        <f>Centuries!B513</f>
        <v>36826</v>
      </c>
      <c r="C513" t="str">
        <f>Sheet7!A513</f>
        <v>DPMD Jayawardene (SL)</v>
      </c>
      <c r="D513">
        <f>Centuries!D513</f>
        <v>128</v>
      </c>
      <c r="E513" t="str">
        <f>Centuries!E513</f>
        <v>Out</v>
      </c>
      <c r="F513" t="str">
        <f>Centuries!F513</f>
        <v>-</v>
      </c>
      <c r="G513">
        <f>Centuries!H513</f>
        <v>123</v>
      </c>
      <c r="H513">
        <f>Centuries!I513</f>
        <v>15</v>
      </c>
      <c r="I513">
        <f>Centuries!J513</f>
        <v>0</v>
      </c>
      <c r="J513">
        <f>Centuries!K513</f>
        <v>104.06</v>
      </c>
      <c r="K513">
        <f>Centuries!L513</f>
        <v>1</v>
      </c>
      <c r="L513" t="str">
        <f>Centuries!M513</f>
        <v>India</v>
      </c>
      <c r="M513" t="str">
        <f>Centuries!N513</f>
        <v>Sharjah</v>
      </c>
    </row>
    <row r="514" spans="1:13" x14ac:dyDescent="0.3">
      <c r="A514">
        <f>Centuries!A514</f>
        <v>513</v>
      </c>
      <c r="B514">
        <f>Centuries!B514</f>
        <v>36826</v>
      </c>
      <c r="C514" t="str">
        <f>Sheet7!A514</f>
        <v>MS Atapattu (SL)</v>
      </c>
      <c r="D514">
        <f>Centuries!D514</f>
        <v>102</v>
      </c>
      <c r="E514" t="str">
        <f>Centuries!E514</f>
        <v>Notout</v>
      </c>
      <c r="F514" t="str">
        <f>Centuries!F514</f>
        <v>-</v>
      </c>
      <c r="G514">
        <f>Centuries!H514</f>
        <v>111</v>
      </c>
      <c r="H514">
        <f>Centuries!I514</f>
        <v>5</v>
      </c>
      <c r="I514">
        <f>Centuries!J514</f>
        <v>0</v>
      </c>
      <c r="J514">
        <f>Centuries!K514</f>
        <v>91.89</v>
      </c>
      <c r="K514">
        <f>Centuries!L514</f>
        <v>1</v>
      </c>
      <c r="L514" t="str">
        <f>Centuries!M514</f>
        <v>India</v>
      </c>
      <c r="M514" t="str">
        <f>Centuries!N514</f>
        <v>Sharjah</v>
      </c>
    </row>
    <row r="515" spans="1:13" x14ac:dyDescent="0.3">
      <c r="A515">
        <f>Centuries!A515</f>
        <v>514</v>
      </c>
      <c r="B515">
        <f>Centuries!B515</f>
        <v>36827</v>
      </c>
      <c r="C515" t="str">
        <f>Sheet7!A515</f>
        <v>G Kirsten (SA)</v>
      </c>
      <c r="D515">
        <f>Centuries!D515</f>
        <v>101</v>
      </c>
      <c r="E515" t="str">
        <f>Centuries!E515</f>
        <v>Out</v>
      </c>
      <c r="F515">
        <f>Centuries!F515</f>
        <v>144</v>
      </c>
      <c r="G515">
        <f>Centuries!H515</f>
        <v>107</v>
      </c>
      <c r="H515">
        <f>Centuries!I515</f>
        <v>10</v>
      </c>
      <c r="I515">
        <f>Centuries!J515</f>
        <v>0</v>
      </c>
      <c r="J515">
        <f>Centuries!K515</f>
        <v>94.39</v>
      </c>
      <c r="K515">
        <f>Centuries!L515</f>
        <v>2</v>
      </c>
      <c r="L515" t="str">
        <f>Centuries!M515</f>
        <v>New Zealand</v>
      </c>
      <c r="M515" t="str">
        <f>Centuries!N515</f>
        <v>Kimberley</v>
      </c>
    </row>
    <row r="516" spans="1:13" x14ac:dyDescent="0.3">
      <c r="A516">
        <f>Centuries!A516</f>
        <v>515</v>
      </c>
      <c r="B516">
        <f>Centuries!B516</f>
        <v>36828</v>
      </c>
      <c r="C516" t="str">
        <f>Sheet7!A516</f>
        <v>ST Jayasuriya (SL)</v>
      </c>
      <c r="D516">
        <f>Centuries!D516</f>
        <v>189</v>
      </c>
      <c r="E516" t="str">
        <f>Centuries!E516</f>
        <v>Out</v>
      </c>
      <c r="F516" t="str">
        <f>Centuries!F516</f>
        <v>-</v>
      </c>
      <c r="G516">
        <f>Centuries!H516</f>
        <v>161</v>
      </c>
      <c r="H516">
        <f>Centuries!I516</f>
        <v>21</v>
      </c>
      <c r="I516">
        <f>Centuries!J516</f>
        <v>4</v>
      </c>
      <c r="J516">
        <f>Centuries!K516</f>
        <v>117.39</v>
      </c>
      <c r="K516">
        <f>Centuries!L516</f>
        <v>1</v>
      </c>
      <c r="L516" t="str">
        <f>Centuries!M516</f>
        <v>India</v>
      </c>
      <c r="M516" t="str">
        <f>Centuries!N516</f>
        <v>Sharjah</v>
      </c>
    </row>
    <row r="517" spans="1:13" x14ac:dyDescent="0.3">
      <c r="A517">
        <f>Centuries!A517</f>
        <v>516</v>
      </c>
      <c r="B517">
        <f>Centuries!B517</f>
        <v>36834</v>
      </c>
      <c r="C517" t="str">
        <f>Sheet7!A517</f>
        <v>RG Twose (NZ)</v>
      </c>
      <c r="D517">
        <f>Centuries!D517</f>
        <v>103</v>
      </c>
      <c r="E517" t="str">
        <f>Centuries!E517</f>
        <v>Out</v>
      </c>
      <c r="F517">
        <f>Centuries!F517</f>
        <v>160</v>
      </c>
      <c r="G517">
        <f>Centuries!H517</f>
        <v>115</v>
      </c>
      <c r="H517">
        <f>Centuries!I517</f>
        <v>10</v>
      </c>
      <c r="I517">
        <f>Centuries!J517</f>
        <v>2</v>
      </c>
      <c r="J517">
        <f>Centuries!K517</f>
        <v>89.56</v>
      </c>
      <c r="K517">
        <f>Centuries!L517</f>
        <v>1</v>
      </c>
      <c r="L517" t="str">
        <f>Centuries!M517</f>
        <v>South Africa</v>
      </c>
      <c r="M517" t="str">
        <f>Centuries!N517</f>
        <v>Cape Town</v>
      </c>
    </row>
    <row r="518" spans="1:13" x14ac:dyDescent="0.3">
      <c r="A518">
        <f>Centuries!A518</f>
        <v>517</v>
      </c>
      <c r="B518">
        <f>Centuries!B518</f>
        <v>36865</v>
      </c>
      <c r="C518" t="str">
        <f>Sheet7!A518</f>
        <v>SC Ganguly (India)</v>
      </c>
      <c r="D518">
        <f>Centuries!D518</f>
        <v>144</v>
      </c>
      <c r="E518" t="str">
        <f>Centuries!E518</f>
        <v>Out</v>
      </c>
      <c r="F518">
        <f>Centuries!F518</f>
        <v>192</v>
      </c>
      <c r="G518">
        <f>Centuries!H518</f>
        <v>152</v>
      </c>
      <c r="H518">
        <f>Centuries!I518</f>
        <v>8</v>
      </c>
      <c r="I518">
        <f>Centuries!J518</f>
        <v>6</v>
      </c>
      <c r="J518">
        <f>Centuries!K518</f>
        <v>94.73</v>
      </c>
      <c r="K518">
        <f>Centuries!L518</f>
        <v>1</v>
      </c>
      <c r="L518" t="str">
        <f>Centuries!M518</f>
        <v>Zimbabwe</v>
      </c>
      <c r="M518" t="str">
        <f>Centuries!N518</f>
        <v>Ahmedabad</v>
      </c>
    </row>
    <row r="519" spans="1:13" x14ac:dyDescent="0.3">
      <c r="A519">
        <f>Centuries!A519</f>
        <v>518</v>
      </c>
      <c r="B519">
        <f>Centuries!B519</f>
        <v>36868</v>
      </c>
      <c r="C519" t="str">
        <f>Sheet7!A519</f>
        <v>SR Tendulkar (India)</v>
      </c>
      <c r="D519">
        <f>Centuries!D519</f>
        <v>146</v>
      </c>
      <c r="E519" t="str">
        <f>Centuries!E519</f>
        <v>Out</v>
      </c>
      <c r="F519">
        <f>Centuries!F519</f>
        <v>200</v>
      </c>
      <c r="G519">
        <f>Centuries!H519</f>
        <v>153</v>
      </c>
      <c r="H519">
        <f>Centuries!I519</f>
        <v>15</v>
      </c>
      <c r="I519">
        <f>Centuries!J519</f>
        <v>2</v>
      </c>
      <c r="J519">
        <f>Centuries!K519</f>
        <v>95.42</v>
      </c>
      <c r="K519">
        <f>Centuries!L519</f>
        <v>1</v>
      </c>
      <c r="L519" t="str">
        <f>Centuries!M519</f>
        <v>Zimbabwe</v>
      </c>
      <c r="M519" t="str">
        <f>Centuries!N519</f>
        <v>Jodhpur</v>
      </c>
    </row>
    <row r="520" spans="1:13" x14ac:dyDescent="0.3">
      <c r="A520">
        <f>Centuries!A520</f>
        <v>519</v>
      </c>
      <c r="B520">
        <f>Centuries!B520</f>
        <v>36877</v>
      </c>
      <c r="C520" t="str">
        <f>Sheet7!A520</f>
        <v>ND McKenzie (SA)</v>
      </c>
      <c r="D520">
        <f>Centuries!D520</f>
        <v>120</v>
      </c>
      <c r="E520" t="str">
        <f>Centuries!E520</f>
        <v>Notout</v>
      </c>
      <c r="F520">
        <f>Centuries!F520</f>
        <v>183</v>
      </c>
      <c r="G520">
        <f>Centuries!H520</f>
        <v>135</v>
      </c>
      <c r="H520">
        <f>Centuries!I520</f>
        <v>13</v>
      </c>
      <c r="I520">
        <f>Centuries!J520</f>
        <v>1</v>
      </c>
      <c r="J520">
        <f>Centuries!K520</f>
        <v>88.88</v>
      </c>
      <c r="K520">
        <f>Centuries!L520</f>
        <v>1</v>
      </c>
      <c r="L520" t="str">
        <f>Centuries!M520</f>
        <v>Sri Lanka</v>
      </c>
      <c r="M520" t="str">
        <f>Centuries!N520</f>
        <v>East London</v>
      </c>
    </row>
    <row r="521" spans="1:13" x14ac:dyDescent="0.3">
      <c r="A521">
        <f>Centuries!A521</f>
        <v>520</v>
      </c>
      <c r="B521">
        <f>Centuries!B521</f>
        <v>36895</v>
      </c>
      <c r="C521" t="str">
        <f>Sheet7!A521</f>
        <v>ADR Campbell (Zim)</v>
      </c>
      <c r="D521">
        <f>Centuries!D521</f>
        <v>111</v>
      </c>
      <c r="E521" t="str">
        <f>Centuries!E521</f>
        <v>Out</v>
      </c>
      <c r="F521">
        <f>Centuries!F521</f>
        <v>179</v>
      </c>
      <c r="G521">
        <f>Centuries!H521</f>
        <v>133</v>
      </c>
      <c r="H521">
        <f>Centuries!I521</f>
        <v>9</v>
      </c>
      <c r="I521">
        <f>Centuries!J521</f>
        <v>1</v>
      </c>
      <c r="J521">
        <f>Centuries!K521</f>
        <v>83.45</v>
      </c>
      <c r="K521">
        <f>Centuries!L521</f>
        <v>1</v>
      </c>
      <c r="L521" t="str">
        <f>Centuries!M521</f>
        <v>New Zealand</v>
      </c>
      <c r="M521" t="str">
        <f>Centuries!N521</f>
        <v>Wellington</v>
      </c>
    </row>
    <row r="522" spans="1:13" x14ac:dyDescent="0.3">
      <c r="A522">
        <f>Centuries!A522</f>
        <v>521</v>
      </c>
      <c r="B522">
        <f>Centuries!B522</f>
        <v>36900</v>
      </c>
      <c r="C522" t="str">
        <f>Sheet7!A522</f>
        <v>JH Kallis (SA)</v>
      </c>
      <c r="D522">
        <f>Centuries!D522</f>
        <v>100</v>
      </c>
      <c r="E522" t="str">
        <f>Centuries!E522</f>
        <v>Notout</v>
      </c>
      <c r="F522">
        <f>Centuries!F522</f>
        <v>202</v>
      </c>
      <c r="G522">
        <f>Centuries!H522</f>
        <v>139</v>
      </c>
      <c r="H522">
        <f>Centuries!I522</f>
        <v>3</v>
      </c>
      <c r="I522">
        <f>Centuries!J522</f>
        <v>1</v>
      </c>
      <c r="J522">
        <f>Centuries!K522</f>
        <v>71.94</v>
      </c>
      <c r="K522">
        <f>Centuries!L522</f>
        <v>2</v>
      </c>
      <c r="L522" t="str">
        <f>Centuries!M522</f>
        <v>Sri Lanka</v>
      </c>
      <c r="M522" t="str">
        <f>Centuries!N522</f>
        <v>Paarl</v>
      </c>
    </row>
    <row r="523" spans="1:13" x14ac:dyDescent="0.3">
      <c r="A523">
        <f>Centuries!A523</f>
        <v>522</v>
      </c>
      <c r="B523">
        <f>Centuries!B523</f>
        <v>36905</v>
      </c>
      <c r="C523" t="str">
        <f>Sheet7!A523</f>
        <v>ME Waugh (Aus)</v>
      </c>
      <c r="D523">
        <f>Centuries!D523</f>
        <v>112</v>
      </c>
      <c r="E523" t="str">
        <f>Centuries!E523</f>
        <v>Notout</v>
      </c>
      <c r="F523">
        <f>Centuries!F523</f>
        <v>179</v>
      </c>
      <c r="G523">
        <f>Centuries!H523</f>
        <v>128</v>
      </c>
      <c r="H523">
        <f>Centuries!I523</f>
        <v>7</v>
      </c>
      <c r="I523">
        <f>Centuries!J523</f>
        <v>0</v>
      </c>
      <c r="J523">
        <f>Centuries!K523</f>
        <v>87.5</v>
      </c>
      <c r="K523">
        <f>Centuries!L523</f>
        <v>2</v>
      </c>
      <c r="L523" t="str">
        <f>Centuries!M523</f>
        <v>West Indies</v>
      </c>
      <c r="M523" t="str">
        <f>Centuries!N523</f>
        <v>Brisbane</v>
      </c>
    </row>
    <row r="524" spans="1:13" x14ac:dyDescent="0.3">
      <c r="A524">
        <f>Centuries!A524</f>
        <v>523</v>
      </c>
      <c r="B524">
        <f>Centuries!B524</f>
        <v>36908</v>
      </c>
      <c r="C524" t="str">
        <f>Sheet7!A524</f>
        <v>BC Lara (WI)</v>
      </c>
      <c r="D524">
        <f>Centuries!D524</f>
        <v>116</v>
      </c>
      <c r="E524" t="str">
        <f>Centuries!E524</f>
        <v>Notout</v>
      </c>
      <c r="F524">
        <f>Centuries!F524</f>
        <v>143</v>
      </c>
      <c r="G524">
        <f>Centuries!H524</f>
        <v>106</v>
      </c>
      <c r="H524">
        <f>Centuries!I524</f>
        <v>10</v>
      </c>
      <c r="I524">
        <f>Centuries!J524</f>
        <v>2</v>
      </c>
      <c r="J524">
        <f>Centuries!K524</f>
        <v>109.43</v>
      </c>
      <c r="K524">
        <f>Centuries!L524</f>
        <v>2</v>
      </c>
      <c r="L524" t="str">
        <f>Centuries!M524</f>
        <v>Australia</v>
      </c>
      <c r="M524" t="str">
        <f>Centuries!N524</f>
        <v>Sydney</v>
      </c>
    </row>
    <row r="525" spans="1:13" x14ac:dyDescent="0.3">
      <c r="A525">
        <f>Centuries!A525</f>
        <v>524</v>
      </c>
      <c r="B525">
        <f>Centuries!B525</f>
        <v>36921</v>
      </c>
      <c r="C525" t="str">
        <f>Sheet7!A525</f>
        <v>ADR Campbell (Zim)</v>
      </c>
      <c r="D525">
        <f>Centuries!D525</f>
        <v>124</v>
      </c>
      <c r="E525" t="str">
        <f>Centuries!E525</f>
        <v>Out</v>
      </c>
      <c r="F525">
        <f>Centuries!F525</f>
        <v>183</v>
      </c>
      <c r="G525">
        <f>Centuries!H525</f>
        <v>142</v>
      </c>
      <c r="H525">
        <f>Centuries!I525</f>
        <v>10</v>
      </c>
      <c r="I525">
        <f>Centuries!J525</f>
        <v>1</v>
      </c>
      <c r="J525">
        <f>Centuries!K525</f>
        <v>87.32</v>
      </c>
      <c r="K525">
        <f>Centuries!L525</f>
        <v>1</v>
      </c>
      <c r="L525" t="str">
        <f>Centuries!M525</f>
        <v>Australia</v>
      </c>
      <c r="M525" t="str">
        <f>Centuries!N525</f>
        <v>Hobart</v>
      </c>
    </row>
    <row r="526" spans="1:13" x14ac:dyDescent="0.3">
      <c r="A526">
        <f>Centuries!A526</f>
        <v>525</v>
      </c>
      <c r="B526">
        <f>Centuries!B526</f>
        <v>36921</v>
      </c>
      <c r="C526" t="str">
        <f>Sheet7!A526</f>
        <v>ME Waugh (Aus)</v>
      </c>
      <c r="D526">
        <f>Centuries!D526</f>
        <v>102</v>
      </c>
      <c r="E526" t="str">
        <f>Centuries!E526</f>
        <v>Notout</v>
      </c>
      <c r="F526">
        <f>Centuries!F526</f>
        <v>185</v>
      </c>
      <c r="G526">
        <f>Centuries!H526</f>
        <v>113</v>
      </c>
      <c r="H526">
        <f>Centuries!I526</f>
        <v>5</v>
      </c>
      <c r="I526">
        <f>Centuries!J526</f>
        <v>0</v>
      </c>
      <c r="J526">
        <f>Centuries!K526</f>
        <v>90.26</v>
      </c>
      <c r="K526">
        <f>Centuries!L526</f>
        <v>2</v>
      </c>
      <c r="L526" t="str">
        <f>Centuries!M526</f>
        <v>Zimbabwe</v>
      </c>
      <c r="M526" t="str">
        <f>Centuries!N526</f>
        <v>Hobart</v>
      </c>
    </row>
    <row r="527" spans="1:13" x14ac:dyDescent="0.3">
      <c r="A527">
        <f>Centuries!A527</f>
        <v>526</v>
      </c>
      <c r="B527">
        <f>Centuries!B527</f>
        <v>36926</v>
      </c>
      <c r="C527" t="str">
        <f>Sheet7!A527</f>
        <v>DR Martyn (Aus)</v>
      </c>
      <c r="D527">
        <f>Centuries!D527</f>
        <v>144</v>
      </c>
      <c r="E527" t="str">
        <f>Centuries!E527</f>
        <v>Notout</v>
      </c>
      <c r="F527">
        <f>Centuries!F527</f>
        <v>206</v>
      </c>
      <c r="G527">
        <f>Centuries!H527</f>
        <v>149</v>
      </c>
      <c r="H527">
        <f>Centuries!I527</f>
        <v>12</v>
      </c>
      <c r="I527">
        <f>Centuries!J527</f>
        <v>0</v>
      </c>
      <c r="J527">
        <f>Centuries!K527</f>
        <v>96.64</v>
      </c>
      <c r="K527">
        <f>Centuries!L527</f>
        <v>1</v>
      </c>
      <c r="L527" t="str">
        <f>Centuries!M527</f>
        <v>Zimbabwe</v>
      </c>
      <c r="M527" t="str">
        <f>Centuries!N527</f>
        <v>Perth</v>
      </c>
    </row>
    <row r="528" spans="1:13" x14ac:dyDescent="0.3">
      <c r="A528">
        <f>Centuries!A528</f>
        <v>527</v>
      </c>
      <c r="B528">
        <f>Centuries!B528</f>
        <v>36926</v>
      </c>
      <c r="C528" t="str">
        <f>Sheet7!A528</f>
        <v>SV Carlisle (Zim)</v>
      </c>
      <c r="D528">
        <f>Centuries!D528</f>
        <v>119</v>
      </c>
      <c r="E528" t="str">
        <f>Centuries!E528</f>
        <v>Out</v>
      </c>
      <c r="F528">
        <f>Centuries!F528</f>
        <v>201</v>
      </c>
      <c r="G528">
        <f>Centuries!H528</f>
        <v>145</v>
      </c>
      <c r="H528">
        <f>Centuries!I528</f>
        <v>11</v>
      </c>
      <c r="I528">
        <f>Centuries!J528</f>
        <v>1</v>
      </c>
      <c r="J528">
        <f>Centuries!K528</f>
        <v>82.06</v>
      </c>
      <c r="K528">
        <f>Centuries!L528</f>
        <v>2</v>
      </c>
      <c r="L528" t="str">
        <f>Centuries!M528</f>
        <v>Australia</v>
      </c>
      <c r="M528" t="str">
        <f>Centuries!N528</f>
        <v>Perth</v>
      </c>
    </row>
    <row r="529" spans="1:13" x14ac:dyDescent="0.3">
      <c r="A529">
        <f>Centuries!A529</f>
        <v>528</v>
      </c>
      <c r="B529">
        <f>Centuries!B529</f>
        <v>36928</v>
      </c>
      <c r="C529" t="str">
        <f>Sheet7!A529</f>
        <v>ST Jayasuriya (SL)</v>
      </c>
      <c r="D529">
        <f>Centuries!D529</f>
        <v>103</v>
      </c>
      <c r="E529" t="str">
        <f>Centuries!E529</f>
        <v>Out</v>
      </c>
      <c r="F529">
        <f>Centuries!F529</f>
        <v>108</v>
      </c>
      <c r="G529">
        <f>Centuries!H529</f>
        <v>83</v>
      </c>
      <c r="H529">
        <f>Centuries!I529</f>
        <v>10</v>
      </c>
      <c r="I529">
        <f>Centuries!J529</f>
        <v>6</v>
      </c>
      <c r="J529">
        <f>Centuries!K529</f>
        <v>124.09</v>
      </c>
      <c r="K529">
        <f>Centuries!L529</f>
        <v>2</v>
      </c>
      <c r="L529" t="str">
        <f>Centuries!M529</f>
        <v>New Zealand</v>
      </c>
      <c r="M529" t="str">
        <f>Centuries!N529</f>
        <v>Auckland</v>
      </c>
    </row>
    <row r="530" spans="1:13" x14ac:dyDescent="0.3">
      <c r="A530">
        <f>Centuries!A530</f>
        <v>529</v>
      </c>
      <c r="B530">
        <f>Centuries!B530</f>
        <v>36931</v>
      </c>
      <c r="C530" t="str">
        <f>Sheet7!A530</f>
        <v>ME Waugh (Aus)</v>
      </c>
      <c r="D530">
        <f>Centuries!D530</f>
        <v>173</v>
      </c>
      <c r="E530" t="str">
        <f>Centuries!E530</f>
        <v>Out</v>
      </c>
      <c r="F530">
        <f>Centuries!F530</f>
        <v>199</v>
      </c>
      <c r="G530">
        <f>Centuries!H530</f>
        <v>148</v>
      </c>
      <c r="H530">
        <f>Centuries!I530</f>
        <v>16</v>
      </c>
      <c r="I530">
        <f>Centuries!J530</f>
        <v>3</v>
      </c>
      <c r="J530">
        <f>Centuries!K530</f>
        <v>116.89</v>
      </c>
      <c r="K530">
        <f>Centuries!L530</f>
        <v>1</v>
      </c>
      <c r="L530" t="str">
        <f>Centuries!M530</f>
        <v>West Indies</v>
      </c>
      <c r="M530" t="str">
        <f>Centuries!N530</f>
        <v>Melbourne</v>
      </c>
    </row>
    <row r="531" spans="1:13" x14ac:dyDescent="0.3">
      <c r="A531">
        <f>Centuries!A531</f>
        <v>530</v>
      </c>
      <c r="B531">
        <f>Centuries!B531</f>
        <v>36947</v>
      </c>
      <c r="C531" t="str">
        <f>Sheet7!A531</f>
        <v>CD McMillan (NZ)</v>
      </c>
      <c r="D531">
        <f>Centuries!D531</f>
        <v>104</v>
      </c>
      <c r="E531" t="str">
        <f>Centuries!E531</f>
        <v>Notout</v>
      </c>
      <c r="F531">
        <f>Centuries!F531</f>
        <v>120</v>
      </c>
      <c r="G531">
        <f>Centuries!H531</f>
        <v>75</v>
      </c>
      <c r="H531">
        <f>Centuries!I531</f>
        <v>6</v>
      </c>
      <c r="I531">
        <f>Centuries!J531</f>
        <v>5</v>
      </c>
      <c r="J531">
        <f>Centuries!K531</f>
        <v>138.66</v>
      </c>
      <c r="K531">
        <f>Centuries!L531</f>
        <v>1</v>
      </c>
      <c r="L531" t="str">
        <f>Centuries!M531</f>
        <v>Pakistan</v>
      </c>
      <c r="M531" t="str">
        <f>Centuries!N531</f>
        <v>Christchurch</v>
      </c>
    </row>
    <row r="532" spans="1:13" x14ac:dyDescent="0.3">
      <c r="A532">
        <f>Centuries!A532</f>
        <v>531</v>
      </c>
      <c r="B532">
        <f>Centuries!B532</f>
        <v>36950</v>
      </c>
      <c r="C532" t="str">
        <f>Sheet7!A532</f>
        <v>NJ Astle (NZ)</v>
      </c>
      <c r="D532">
        <f>Centuries!D532</f>
        <v>119</v>
      </c>
      <c r="E532" t="str">
        <f>Centuries!E532</f>
        <v>Out</v>
      </c>
      <c r="F532">
        <f>Centuries!F532</f>
        <v>185</v>
      </c>
      <c r="G532">
        <f>Centuries!H532</f>
        <v>116</v>
      </c>
      <c r="H532">
        <f>Centuries!I532</f>
        <v>21</v>
      </c>
      <c r="I532">
        <f>Centuries!J532</f>
        <v>0</v>
      </c>
      <c r="J532">
        <f>Centuries!K532</f>
        <v>102.58</v>
      </c>
      <c r="K532">
        <f>Centuries!L532</f>
        <v>2</v>
      </c>
      <c r="L532" t="str">
        <f>Centuries!M532</f>
        <v>Pakistan</v>
      </c>
      <c r="M532" t="str">
        <f>Centuries!N532</f>
        <v>Dunedin</v>
      </c>
    </row>
    <row r="533" spans="1:13" x14ac:dyDescent="0.3">
      <c r="A533">
        <f>Centuries!A533</f>
        <v>532</v>
      </c>
      <c r="B533">
        <f>Centuries!B533</f>
        <v>36975</v>
      </c>
      <c r="C533" t="str">
        <f>Sheet7!A533</f>
        <v>DPMD Jayawardene (SL)</v>
      </c>
      <c r="D533">
        <f>Centuries!D533</f>
        <v>101</v>
      </c>
      <c r="E533" t="str">
        <f>Centuries!E533</f>
        <v>Notout</v>
      </c>
      <c r="F533">
        <f>Centuries!F533</f>
        <v>172</v>
      </c>
      <c r="G533">
        <f>Centuries!H533</f>
        <v>115</v>
      </c>
      <c r="H533">
        <f>Centuries!I533</f>
        <v>7</v>
      </c>
      <c r="I533">
        <f>Centuries!J533</f>
        <v>0</v>
      </c>
      <c r="J533">
        <f>Centuries!K533</f>
        <v>87.82</v>
      </c>
      <c r="K533">
        <f>Centuries!L533</f>
        <v>1</v>
      </c>
      <c r="L533" t="str">
        <f>Centuries!M533</f>
        <v>England</v>
      </c>
      <c r="M533" t="str">
        <f>Centuries!N533</f>
        <v>Colombo (RPS)</v>
      </c>
    </row>
    <row r="534" spans="1:13" x14ac:dyDescent="0.3">
      <c r="A534">
        <f>Centuries!A534</f>
        <v>533</v>
      </c>
      <c r="B534">
        <f>Centuries!B534</f>
        <v>36977</v>
      </c>
      <c r="C534" t="str">
        <f>Sheet7!A534</f>
        <v>RS Kaluwitharana (SL)</v>
      </c>
      <c r="D534">
        <f>Centuries!D534</f>
        <v>102</v>
      </c>
      <c r="E534" t="str">
        <f>Centuries!E534</f>
        <v>Notout</v>
      </c>
      <c r="F534">
        <f>Centuries!F534</f>
        <v>141</v>
      </c>
      <c r="G534">
        <f>Centuries!H534</f>
        <v>117</v>
      </c>
      <c r="H534">
        <f>Centuries!I534</f>
        <v>20</v>
      </c>
      <c r="I534">
        <f>Centuries!J534</f>
        <v>0</v>
      </c>
      <c r="J534">
        <f>Centuries!K534</f>
        <v>87.17</v>
      </c>
      <c r="K534">
        <f>Centuries!L534</f>
        <v>2</v>
      </c>
      <c r="L534" t="str">
        <f>Centuries!M534</f>
        <v>England</v>
      </c>
      <c r="M534" t="str">
        <f>Centuries!N534</f>
        <v>Colombo (SSC)</v>
      </c>
    </row>
    <row r="535" spans="1:13" x14ac:dyDescent="0.3">
      <c r="A535">
        <f>Centuries!A535</f>
        <v>534</v>
      </c>
      <c r="B535">
        <f>Centuries!B535</f>
        <v>36978</v>
      </c>
      <c r="C535" t="str">
        <f>Sheet7!A535</f>
        <v>ME Waugh (Aus)</v>
      </c>
      <c r="D535">
        <f>Centuries!D535</f>
        <v>133</v>
      </c>
      <c r="E535" t="str">
        <f>Centuries!E535</f>
        <v>Notout</v>
      </c>
      <c r="F535">
        <f>Centuries!F535</f>
        <v>205</v>
      </c>
      <c r="G535">
        <f>Centuries!H535</f>
        <v>138</v>
      </c>
      <c r="H535">
        <f>Centuries!I535</f>
        <v>15</v>
      </c>
      <c r="I535">
        <f>Centuries!J535</f>
        <v>1</v>
      </c>
      <c r="J535">
        <f>Centuries!K535</f>
        <v>96.37</v>
      </c>
      <c r="K535">
        <f>Centuries!L535</f>
        <v>2</v>
      </c>
      <c r="L535" t="str">
        <f>Centuries!M535</f>
        <v>India</v>
      </c>
      <c r="M535" t="str">
        <f>Centuries!N535</f>
        <v>Pune</v>
      </c>
    </row>
    <row r="536" spans="1:13" x14ac:dyDescent="0.3">
      <c r="A536">
        <f>Centuries!A536</f>
        <v>535</v>
      </c>
      <c r="B536">
        <f>Centuries!B536</f>
        <v>36978</v>
      </c>
      <c r="C536" t="str">
        <f>Sheet7!A536</f>
        <v>HK Badani (India)</v>
      </c>
      <c r="D536">
        <f>Centuries!D536</f>
        <v>100</v>
      </c>
      <c r="E536" t="str">
        <f>Centuries!E536</f>
        <v>Out</v>
      </c>
      <c r="F536">
        <f>Centuries!F536</f>
        <v>142</v>
      </c>
      <c r="G536">
        <f>Centuries!H536</f>
        <v>98</v>
      </c>
      <c r="H536">
        <f>Centuries!I536</f>
        <v>10</v>
      </c>
      <c r="I536">
        <f>Centuries!J536</f>
        <v>2</v>
      </c>
      <c r="J536">
        <f>Centuries!K536</f>
        <v>102.04</v>
      </c>
      <c r="K536">
        <f>Centuries!L536</f>
        <v>1</v>
      </c>
      <c r="L536" t="str">
        <f>Centuries!M536</f>
        <v>Australia</v>
      </c>
      <c r="M536" t="str">
        <f>Centuries!N536</f>
        <v>Pune</v>
      </c>
    </row>
    <row r="537" spans="1:13" x14ac:dyDescent="0.3">
      <c r="A537">
        <f>Centuries!A537</f>
        <v>536</v>
      </c>
      <c r="B537">
        <f>Centuries!B537</f>
        <v>36981</v>
      </c>
      <c r="C537" t="str">
        <f>Sheet7!A537</f>
        <v>SR Tendulkar (India)</v>
      </c>
      <c r="D537">
        <f>Centuries!D537</f>
        <v>139</v>
      </c>
      <c r="E537" t="str">
        <f>Centuries!E537</f>
        <v>Out</v>
      </c>
      <c r="F537">
        <f>Centuries!F537</f>
        <v>197</v>
      </c>
      <c r="G537">
        <f>Centuries!H537</f>
        <v>125</v>
      </c>
      <c r="H537">
        <f>Centuries!I537</f>
        <v>19</v>
      </c>
      <c r="I537">
        <f>Centuries!J537</f>
        <v>0</v>
      </c>
      <c r="J537">
        <f>Centuries!K537</f>
        <v>111.2</v>
      </c>
      <c r="K537">
        <f>Centuries!L537</f>
        <v>1</v>
      </c>
      <c r="L537" t="str">
        <f>Centuries!M537</f>
        <v>Australia</v>
      </c>
      <c r="M537" t="str">
        <f>Centuries!N537</f>
        <v>Indore</v>
      </c>
    </row>
    <row r="538" spans="1:13" x14ac:dyDescent="0.3">
      <c r="A538">
        <f>Centuries!A538</f>
        <v>537</v>
      </c>
      <c r="B538">
        <f>Centuries!B538</f>
        <v>36984</v>
      </c>
      <c r="C538" t="str">
        <f>Sheet7!A538</f>
        <v>ML Hayden (Aus)</v>
      </c>
      <c r="D538">
        <f>Centuries!D538</f>
        <v>111</v>
      </c>
      <c r="E538" t="str">
        <f>Centuries!E538</f>
        <v>Out</v>
      </c>
      <c r="F538">
        <f>Centuries!F538</f>
        <v>180</v>
      </c>
      <c r="G538">
        <f>Centuries!H538</f>
        <v>113</v>
      </c>
      <c r="H538">
        <f>Centuries!I538</f>
        <v>8</v>
      </c>
      <c r="I538">
        <f>Centuries!J538</f>
        <v>2</v>
      </c>
      <c r="J538">
        <f>Centuries!K538</f>
        <v>98.23</v>
      </c>
      <c r="K538">
        <f>Centuries!L538</f>
        <v>1</v>
      </c>
      <c r="L538" t="str">
        <f>Centuries!M538</f>
        <v>India</v>
      </c>
      <c r="M538" t="str">
        <f>Centuries!N538</f>
        <v>Visakhapatnam</v>
      </c>
    </row>
    <row r="539" spans="1:13" x14ac:dyDescent="0.3">
      <c r="A539">
        <f>Centuries!A539</f>
        <v>538</v>
      </c>
      <c r="B539">
        <f>Centuries!B539</f>
        <v>36984</v>
      </c>
      <c r="C539" t="str">
        <f>Sheet7!A539</f>
        <v>RT Ponting (Aus)</v>
      </c>
      <c r="D539">
        <f>Centuries!D539</f>
        <v>101</v>
      </c>
      <c r="E539" t="str">
        <f>Centuries!E539</f>
        <v>Out</v>
      </c>
      <c r="F539">
        <f>Centuries!F539</f>
        <v>162</v>
      </c>
      <c r="G539">
        <f>Centuries!H539</f>
        <v>109</v>
      </c>
      <c r="H539">
        <f>Centuries!I539</f>
        <v>13</v>
      </c>
      <c r="I539">
        <f>Centuries!J539</f>
        <v>0</v>
      </c>
      <c r="J539">
        <f>Centuries!K539</f>
        <v>92.66</v>
      </c>
      <c r="K539">
        <f>Centuries!L539</f>
        <v>1</v>
      </c>
      <c r="L539" t="str">
        <f>Centuries!M539</f>
        <v>India</v>
      </c>
      <c r="M539" t="str">
        <f>Centuries!N539</f>
        <v>Visakhapatnam</v>
      </c>
    </row>
    <row r="540" spans="1:13" x14ac:dyDescent="0.3">
      <c r="A540">
        <f>Centuries!A540</f>
        <v>539</v>
      </c>
      <c r="B540">
        <f>Centuries!B540</f>
        <v>36987</v>
      </c>
      <c r="C540" t="str">
        <f>Sheet7!A540</f>
        <v>VVS Laxman (India)</v>
      </c>
      <c r="D540">
        <f>Centuries!D540</f>
        <v>101</v>
      </c>
      <c r="E540" t="str">
        <f>Centuries!E540</f>
        <v>Out</v>
      </c>
      <c r="F540">
        <f>Centuries!F540</f>
        <v>170</v>
      </c>
      <c r="G540">
        <f>Centuries!H540</f>
        <v>107</v>
      </c>
      <c r="H540">
        <f>Centuries!I540</f>
        <v>10</v>
      </c>
      <c r="I540">
        <f>Centuries!J540</f>
        <v>0</v>
      </c>
      <c r="J540">
        <f>Centuries!K540</f>
        <v>94.39</v>
      </c>
      <c r="K540">
        <f>Centuries!L540</f>
        <v>1</v>
      </c>
      <c r="L540" t="str">
        <f>Centuries!M540</f>
        <v>Australia</v>
      </c>
      <c r="M540" t="str">
        <f>Centuries!N540</f>
        <v>Margao</v>
      </c>
    </row>
    <row r="541" spans="1:13" x14ac:dyDescent="0.3">
      <c r="A541">
        <f>Centuries!A541</f>
        <v>540</v>
      </c>
      <c r="B541">
        <f>Centuries!B541</f>
        <v>36989</v>
      </c>
      <c r="C541" t="str">
        <f>Sheet7!A541</f>
        <v>ADR Campbell (Zim)</v>
      </c>
      <c r="D541">
        <f>Centuries!D541</f>
        <v>103</v>
      </c>
      <c r="E541" t="str">
        <f>Centuries!E541</f>
        <v>Out</v>
      </c>
      <c r="F541" t="str">
        <f>Centuries!F541</f>
        <v>-</v>
      </c>
      <c r="G541">
        <f>Centuries!H541</f>
        <v>145</v>
      </c>
      <c r="H541">
        <f>Centuries!I541</f>
        <v>8</v>
      </c>
      <c r="I541">
        <f>Centuries!J541</f>
        <v>1</v>
      </c>
      <c r="J541">
        <f>Centuries!K541</f>
        <v>71.03</v>
      </c>
      <c r="K541">
        <f>Centuries!L541</f>
        <v>1</v>
      </c>
      <c r="L541" t="str">
        <f>Centuries!M541</f>
        <v>Bangladesh</v>
      </c>
      <c r="M541" t="str">
        <f>Centuries!N541</f>
        <v>Harare</v>
      </c>
    </row>
    <row r="542" spans="1:13" x14ac:dyDescent="0.3">
      <c r="A542">
        <f>Centuries!A542</f>
        <v>541</v>
      </c>
      <c r="B542">
        <f>Centuries!B542</f>
        <v>36991</v>
      </c>
      <c r="C542" t="str">
        <f>Sheet7!A542</f>
        <v>DPMD Jayawardene (SL)</v>
      </c>
      <c r="D542">
        <f>Centuries!D542</f>
        <v>116</v>
      </c>
      <c r="E542" t="str">
        <f>Centuries!E542</f>
        <v>Out</v>
      </c>
      <c r="F542" t="str">
        <f>Centuries!F542</f>
        <v>-</v>
      </c>
      <c r="G542">
        <f>Centuries!H542</f>
        <v>129</v>
      </c>
      <c r="H542">
        <f>Centuries!I542</f>
        <v>13</v>
      </c>
      <c r="I542">
        <f>Centuries!J542</f>
        <v>0</v>
      </c>
      <c r="J542">
        <f>Centuries!K542</f>
        <v>89.92</v>
      </c>
      <c r="K542">
        <f>Centuries!L542</f>
        <v>1</v>
      </c>
      <c r="L542" t="str">
        <f>Centuries!M542</f>
        <v>New Zealand</v>
      </c>
      <c r="M542" t="str">
        <f>Centuries!N542</f>
        <v>Sharjah</v>
      </c>
    </row>
    <row r="543" spans="1:13" x14ac:dyDescent="0.3">
      <c r="A543">
        <f>Centuries!A543</f>
        <v>542</v>
      </c>
      <c r="B543">
        <f>Centuries!B543</f>
        <v>36991</v>
      </c>
      <c r="C543" t="str">
        <f>Sheet7!A543</f>
        <v>ST Jayasuriya (SL)</v>
      </c>
      <c r="D543">
        <f>Centuries!D543</f>
        <v>107</v>
      </c>
      <c r="E543" t="str">
        <f>Centuries!E543</f>
        <v>Out</v>
      </c>
      <c r="F543" t="str">
        <f>Centuries!F543</f>
        <v>-</v>
      </c>
      <c r="G543">
        <f>Centuries!H543</f>
        <v>116</v>
      </c>
      <c r="H543">
        <f>Centuries!I543</f>
        <v>3</v>
      </c>
      <c r="I543">
        <f>Centuries!J543</f>
        <v>6</v>
      </c>
      <c r="J543">
        <f>Centuries!K543</f>
        <v>92.24</v>
      </c>
      <c r="K543">
        <f>Centuries!L543</f>
        <v>1</v>
      </c>
      <c r="L543" t="str">
        <f>Centuries!M543</f>
        <v>New Zealand</v>
      </c>
      <c r="M543" t="str">
        <f>Centuries!N543</f>
        <v>Sharjah</v>
      </c>
    </row>
    <row r="544" spans="1:13" x14ac:dyDescent="0.3">
      <c r="A544">
        <f>Centuries!A544</f>
        <v>543</v>
      </c>
      <c r="B544">
        <f>Centuries!B544</f>
        <v>36992</v>
      </c>
      <c r="C544" t="str">
        <f>Sheet7!A544</f>
        <v>GW Flower (Zim)</v>
      </c>
      <c r="D544">
        <f>Centuries!D544</f>
        <v>142</v>
      </c>
      <c r="E544" t="str">
        <f>Centuries!E544</f>
        <v>Notout</v>
      </c>
      <c r="F544">
        <f>Centuries!F544</f>
        <v>154</v>
      </c>
      <c r="G544">
        <f>Centuries!H544</f>
        <v>128</v>
      </c>
      <c r="H544">
        <f>Centuries!I544</f>
        <v>10</v>
      </c>
      <c r="I544">
        <f>Centuries!J544</f>
        <v>2</v>
      </c>
      <c r="J544">
        <f>Centuries!K544</f>
        <v>110.93</v>
      </c>
      <c r="K544">
        <f>Centuries!L544</f>
        <v>1</v>
      </c>
      <c r="L544" t="str">
        <f>Centuries!M544</f>
        <v>Bangladesh</v>
      </c>
      <c r="M544" t="str">
        <f>Centuries!N544</f>
        <v>Bulawayo</v>
      </c>
    </row>
    <row r="545" spans="1:13" x14ac:dyDescent="0.3">
      <c r="A545">
        <f>Centuries!A545</f>
        <v>544</v>
      </c>
      <c r="B545">
        <f>Centuries!B545</f>
        <v>36993</v>
      </c>
      <c r="C545" t="str">
        <f>Sheet7!A545</f>
        <v>MS Sinclair (NZ)</v>
      </c>
      <c r="D545">
        <f>Centuries!D545</f>
        <v>117</v>
      </c>
      <c r="E545" t="str">
        <f>Centuries!E545</f>
        <v>Out</v>
      </c>
      <c r="F545" t="str">
        <f>Centuries!F545</f>
        <v>-</v>
      </c>
      <c r="G545">
        <f>Centuries!H545</f>
        <v>144</v>
      </c>
      <c r="H545">
        <f>Centuries!I545</f>
        <v>6</v>
      </c>
      <c r="I545">
        <f>Centuries!J545</f>
        <v>0</v>
      </c>
      <c r="J545">
        <f>Centuries!K545</f>
        <v>81.25</v>
      </c>
      <c r="K545">
        <f>Centuries!L545</f>
        <v>1</v>
      </c>
      <c r="L545" t="str">
        <f>Centuries!M545</f>
        <v>Pakistan</v>
      </c>
      <c r="M545" t="str">
        <f>Centuries!N545</f>
        <v>Sharjah</v>
      </c>
    </row>
    <row r="546" spans="1:13" x14ac:dyDescent="0.3">
      <c r="A546">
        <f>Centuries!A546</f>
        <v>545</v>
      </c>
      <c r="B546">
        <f>Centuries!B546</f>
        <v>36998</v>
      </c>
      <c r="C546" t="str">
        <f>Sheet7!A546</f>
        <v>MS Sinclair (NZ)</v>
      </c>
      <c r="D546">
        <f>Centuries!D546</f>
        <v>118</v>
      </c>
      <c r="E546" t="str">
        <f>Centuries!E546</f>
        <v>Notout</v>
      </c>
      <c r="F546" t="str">
        <f>Centuries!F546</f>
        <v>-</v>
      </c>
      <c r="G546">
        <f>Centuries!H546</f>
        <v>137</v>
      </c>
      <c r="H546">
        <f>Centuries!I546</f>
        <v>5</v>
      </c>
      <c r="I546">
        <f>Centuries!J546</f>
        <v>2</v>
      </c>
      <c r="J546">
        <f>Centuries!K546</f>
        <v>86.13</v>
      </c>
      <c r="K546">
        <f>Centuries!L546</f>
        <v>1</v>
      </c>
      <c r="L546" t="str">
        <f>Centuries!M546</f>
        <v>Sri Lanka</v>
      </c>
      <c r="M546" t="str">
        <f>Centuries!N546</f>
        <v>Sharjah</v>
      </c>
    </row>
    <row r="547" spans="1:13" x14ac:dyDescent="0.3">
      <c r="A547">
        <f>Centuries!A547</f>
        <v>546</v>
      </c>
      <c r="B547">
        <f>Centuries!B547</f>
        <v>37013</v>
      </c>
      <c r="C547" t="str">
        <f>Sheet7!A547</f>
        <v>HH Gibbs (SA)</v>
      </c>
      <c r="D547">
        <f>Centuries!D547</f>
        <v>104</v>
      </c>
      <c r="E547" t="str">
        <f>Centuries!E547</f>
        <v>Out</v>
      </c>
      <c r="F547">
        <f>Centuries!F547</f>
        <v>154</v>
      </c>
      <c r="G547">
        <f>Centuries!H547</f>
        <v>141</v>
      </c>
      <c r="H547">
        <f>Centuries!I547</f>
        <v>8</v>
      </c>
      <c r="I547">
        <f>Centuries!J547</f>
        <v>3</v>
      </c>
      <c r="J547">
        <f>Centuries!K547</f>
        <v>73.75</v>
      </c>
      <c r="K547">
        <f>Centuries!L547</f>
        <v>2</v>
      </c>
      <c r="L547" t="str">
        <f>Centuries!M547</f>
        <v>West Indies</v>
      </c>
      <c r="M547" t="str">
        <f>Centuries!N547</f>
        <v>St John's</v>
      </c>
    </row>
    <row r="548" spans="1:13" x14ac:dyDescent="0.3">
      <c r="A548">
        <f>Centuries!A548</f>
        <v>547</v>
      </c>
      <c r="B548">
        <f>Centuries!B548</f>
        <v>37016</v>
      </c>
      <c r="C548" t="str">
        <f>Sheet7!A548</f>
        <v>JH Kallis (SA)</v>
      </c>
      <c r="D548">
        <f>Centuries!D548</f>
        <v>107</v>
      </c>
      <c r="E548" t="str">
        <f>Centuries!E548</f>
        <v>Out</v>
      </c>
      <c r="F548">
        <f>Centuries!F548</f>
        <v>126</v>
      </c>
      <c r="G548">
        <f>Centuries!H548</f>
        <v>108</v>
      </c>
      <c r="H548">
        <f>Centuries!I548</f>
        <v>4</v>
      </c>
      <c r="I548">
        <f>Centuries!J548</f>
        <v>2</v>
      </c>
      <c r="J548">
        <f>Centuries!K548</f>
        <v>99.07</v>
      </c>
      <c r="K548">
        <f>Centuries!L548</f>
        <v>1</v>
      </c>
      <c r="L548" t="str">
        <f>Centuries!M548</f>
        <v>West Indies</v>
      </c>
      <c r="M548" t="str">
        <f>Centuries!N548</f>
        <v>St George's</v>
      </c>
    </row>
    <row r="549" spans="1:13" x14ac:dyDescent="0.3">
      <c r="A549">
        <f>Centuries!A549</f>
        <v>548</v>
      </c>
      <c r="B549">
        <f>Centuries!B549</f>
        <v>37020</v>
      </c>
      <c r="C549" t="str">
        <f>Sheet7!A549</f>
        <v>HH Gibbs (SA)</v>
      </c>
      <c r="D549">
        <f>Centuries!D549</f>
        <v>107</v>
      </c>
      <c r="E549" t="str">
        <f>Centuries!E549</f>
        <v>Out</v>
      </c>
      <c r="F549">
        <f>Centuries!F549</f>
        <v>138</v>
      </c>
      <c r="G549">
        <f>Centuries!H549</f>
        <v>132</v>
      </c>
      <c r="H549">
        <f>Centuries!I549</f>
        <v>12</v>
      </c>
      <c r="I549">
        <f>Centuries!J549</f>
        <v>3</v>
      </c>
      <c r="J549">
        <f>Centuries!K549</f>
        <v>81.06</v>
      </c>
      <c r="K549">
        <f>Centuries!L549</f>
        <v>2</v>
      </c>
      <c r="L549" t="str">
        <f>Centuries!M549</f>
        <v>West Indies</v>
      </c>
      <c r="M549" t="str">
        <f>Centuries!N549</f>
        <v>Bridgetown</v>
      </c>
    </row>
    <row r="550" spans="1:13" x14ac:dyDescent="0.3">
      <c r="A550">
        <f>Centuries!A550</f>
        <v>549</v>
      </c>
      <c r="B550">
        <f>Centuries!B550</f>
        <v>37052</v>
      </c>
      <c r="C550" t="str">
        <f>Sheet7!A550</f>
        <v>RT Ponting (Aus)</v>
      </c>
      <c r="D550">
        <f>Centuries!D550</f>
        <v>102</v>
      </c>
      <c r="E550" t="str">
        <f>Centuries!E550</f>
        <v>Out</v>
      </c>
      <c r="F550">
        <f>Centuries!F550</f>
        <v>153</v>
      </c>
      <c r="G550">
        <f>Centuries!H550</f>
        <v>116</v>
      </c>
      <c r="H550">
        <f>Centuries!I550</f>
        <v>9</v>
      </c>
      <c r="I550">
        <f>Centuries!J550</f>
        <v>2</v>
      </c>
      <c r="J550">
        <f>Centuries!K550</f>
        <v>87.93</v>
      </c>
      <c r="K550">
        <f>Centuries!L550</f>
        <v>2</v>
      </c>
      <c r="L550" t="str">
        <f>Centuries!M550</f>
        <v>England</v>
      </c>
      <c r="M550" t="str">
        <f>Centuries!N550</f>
        <v>Bristol</v>
      </c>
    </row>
    <row r="551" spans="1:13" x14ac:dyDescent="0.3">
      <c r="A551">
        <f>Centuries!A551</f>
        <v>550</v>
      </c>
      <c r="B551">
        <f>Centuries!B551</f>
        <v>37054</v>
      </c>
      <c r="C551" t="str">
        <f>Sheet7!A551</f>
        <v>ME Trescothick (Eng)</v>
      </c>
      <c r="D551">
        <f>Centuries!D551</f>
        <v>137</v>
      </c>
      <c r="E551" t="str">
        <f>Centuries!E551</f>
        <v>Out</v>
      </c>
      <c r="F551">
        <f>Centuries!F551</f>
        <v>232</v>
      </c>
      <c r="G551">
        <f>Centuries!H551</f>
        <v>142</v>
      </c>
      <c r="H551">
        <f>Centuries!I551</f>
        <v>11</v>
      </c>
      <c r="I551">
        <f>Centuries!J551</f>
        <v>3</v>
      </c>
      <c r="J551">
        <f>Centuries!K551</f>
        <v>96.47</v>
      </c>
      <c r="K551">
        <f>Centuries!L551</f>
        <v>2</v>
      </c>
      <c r="L551" t="str">
        <f>Centuries!M551</f>
        <v>Pakistan</v>
      </c>
      <c r="M551" t="str">
        <f>Centuries!N551</f>
        <v>Lord's</v>
      </c>
    </row>
    <row r="552" spans="1:13" x14ac:dyDescent="0.3">
      <c r="A552">
        <f>Centuries!A552</f>
        <v>551</v>
      </c>
      <c r="B552">
        <f>Centuries!B552</f>
        <v>37076</v>
      </c>
      <c r="C552" t="str">
        <f>Sheet7!A552</f>
        <v>SR Tendulkar (India)</v>
      </c>
      <c r="D552">
        <f>Centuries!D552</f>
        <v>122</v>
      </c>
      <c r="E552" t="str">
        <f>Centuries!E552</f>
        <v>Notout</v>
      </c>
      <c r="F552">
        <f>Centuries!F552</f>
        <v>210</v>
      </c>
      <c r="G552">
        <f>Centuries!H552</f>
        <v>131</v>
      </c>
      <c r="H552">
        <f>Centuries!I552</f>
        <v>12</v>
      </c>
      <c r="I552">
        <f>Centuries!J552</f>
        <v>1</v>
      </c>
      <c r="J552">
        <f>Centuries!K552</f>
        <v>93.12</v>
      </c>
      <c r="K552">
        <f>Centuries!L552</f>
        <v>2</v>
      </c>
      <c r="L552" t="str">
        <f>Centuries!M552</f>
        <v>West Indies</v>
      </c>
      <c r="M552" t="str">
        <f>Centuries!N552</f>
        <v>Harare</v>
      </c>
    </row>
    <row r="553" spans="1:13" x14ac:dyDescent="0.3">
      <c r="A553">
        <f>Centuries!A553</f>
        <v>552</v>
      </c>
      <c r="B553">
        <f>Centuries!B553</f>
        <v>37092</v>
      </c>
      <c r="C553" t="str">
        <f>Sheet7!A553</f>
        <v>NJ Astle (NZ)</v>
      </c>
      <c r="D553">
        <f>Centuries!D553</f>
        <v>117</v>
      </c>
      <c r="E553" t="str">
        <f>Centuries!E553</f>
        <v>Out</v>
      </c>
      <c r="F553">
        <f>Centuries!F553</f>
        <v>205</v>
      </c>
      <c r="G553">
        <f>Centuries!H553</f>
        <v>150</v>
      </c>
      <c r="H553">
        <f>Centuries!I553</f>
        <v>9</v>
      </c>
      <c r="I553">
        <f>Centuries!J553</f>
        <v>1</v>
      </c>
      <c r="J553">
        <f>Centuries!K553</f>
        <v>78</v>
      </c>
      <c r="K553">
        <f>Centuries!L553</f>
        <v>1</v>
      </c>
      <c r="L553" t="str">
        <f>Centuries!M553</f>
        <v>India</v>
      </c>
      <c r="M553" t="str">
        <f>Centuries!N553</f>
        <v>Colombo (RPS)</v>
      </c>
    </row>
    <row r="554" spans="1:13" x14ac:dyDescent="0.3">
      <c r="A554">
        <f>Centuries!A554</f>
        <v>553</v>
      </c>
      <c r="B554">
        <f>Centuries!B554</f>
        <v>37105</v>
      </c>
      <c r="C554" t="str">
        <f>Sheet7!A554</f>
        <v>NJ Astle (NZ)</v>
      </c>
      <c r="D554">
        <f>Centuries!D554</f>
        <v>108</v>
      </c>
      <c r="E554" t="str">
        <f>Centuries!E554</f>
        <v>Out</v>
      </c>
      <c r="F554">
        <f>Centuries!F554</f>
        <v>198</v>
      </c>
      <c r="G554">
        <f>Centuries!H554</f>
        <v>143</v>
      </c>
      <c r="H554">
        <f>Centuries!I554</f>
        <v>9</v>
      </c>
      <c r="I554">
        <f>Centuries!J554</f>
        <v>0</v>
      </c>
      <c r="J554">
        <f>Centuries!K554</f>
        <v>75.52</v>
      </c>
      <c r="K554">
        <f>Centuries!L554</f>
        <v>1</v>
      </c>
      <c r="L554" t="str">
        <f>Centuries!M554</f>
        <v>India</v>
      </c>
      <c r="M554" t="str">
        <f>Centuries!N554</f>
        <v>Colombo (SSC)</v>
      </c>
    </row>
    <row r="555" spans="1:13" x14ac:dyDescent="0.3">
      <c r="A555">
        <f>Centuries!A555</f>
        <v>554</v>
      </c>
      <c r="B555">
        <f>Centuries!B555</f>
        <v>37105</v>
      </c>
      <c r="C555" t="str">
        <f>Sheet7!A555</f>
        <v>V Sehwag (India)</v>
      </c>
      <c r="D555">
        <f>Centuries!D555</f>
        <v>100</v>
      </c>
      <c r="E555" t="str">
        <f>Centuries!E555</f>
        <v>Out</v>
      </c>
      <c r="F555">
        <f>Centuries!F555</f>
        <v>97</v>
      </c>
      <c r="G555">
        <f>Centuries!H555</f>
        <v>70</v>
      </c>
      <c r="H555">
        <f>Centuries!I555</f>
        <v>19</v>
      </c>
      <c r="I555">
        <f>Centuries!J555</f>
        <v>1</v>
      </c>
      <c r="J555">
        <f>Centuries!K555</f>
        <v>142.85</v>
      </c>
      <c r="K555">
        <f>Centuries!L555</f>
        <v>2</v>
      </c>
      <c r="L555" t="str">
        <f>Centuries!M555</f>
        <v>New Zealand</v>
      </c>
      <c r="M555" t="str">
        <f>Centuries!N555</f>
        <v>Colombo (SSC)</v>
      </c>
    </row>
    <row r="556" spans="1:13" x14ac:dyDescent="0.3">
      <c r="A556">
        <f>Centuries!A556</f>
        <v>555</v>
      </c>
      <c r="B556">
        <f>Centuries!B556</f>
        <v>37118</v>
      </c>
      <c r="C556" t="str">
        <f>Sheet7!A556</f>
        <v>CH Gayle (WI)</v>
      </c>
      <c r="D556">
        <f>Centuries!D556</f>
        <v>152</v>
      </c>
      <c r="E556" t="str">
        <f>Centuries!E556</f>
        <v>Out</v>
      </c>
      <c r="F556" t="str">
        <f>Centuries!F556</f>
        <v>-</v>
      </c>
      <c r="G556">
        <f>Centuries!H556</f>
        <v>150</v>
      </c>
      <c r="H556">
        <f>Centuries!I556</f>
        <v>17</v>
      </c>
      <c r="I556">
        <f>Centuries!J556</f>
        <v>1</v>
      </c>
      <c r="J556">
        <f>Centuries!K556</f>
        <v>101.33</v>
      </c>
      <c r="K556">
        <f>Centuries!L556</f>
        <v>1</v>
      </c>
      <c r="L556" t="str">
        <f>Centuries!M556</f>
        <v>Kenya</v>
      </c>
      <c r="M556" t="str">
        <f>Centuries!N556</f>
        <v>Nairobi</v>
      </c>
    </row>
    <row r="557" spans="1:13" x14ac:dyDescent="0.3">
      <c r="A557">
        <f>Centuries!A557</f>
        <v>556</v>
      </c>
      <c r="B557">
        <f>Centuries!B557</f>
        <v>37157</v>
      </c>
      <c r="C557" t="str">
        <f>Sheet7!A557</f>
        <v>HH Gibbs (SA)</v>
      </c>
      <c r="D557">
        <f>Centuries!D557</f>
        <v>125</v>
      </c>
      <c r="E557" t="str">
        <f>Centuries!E557</f>
        <v>Out</v>
      </c>
      <c r="F557">
        <f>Centuries!F557</f>
        <v>151</v>
      </c>
      <c r="G557">
        <f>Centuries!H557</f>
        <v>112</v>
      </c>
      <c r="H557">
        <f>Centuries!I557</f>
        <v>15</v>
      </c>
      <c r="I557">
        <f>Centuries!J557</f>
        <v>2</v>
      </c>
      <c r="J557">
        <f>Centuries!K557</f>
        <v>111.6</v>
      </c>
      <c r="K557">
        <f>Centuries!L557</f>
        <v>1</v>
      </c>
      <c r="L557" t="str">
        <f>Centuries!M557</f>
        <v>Zimbabwe</v>
      </c>
      <c r="M557" t="str">
        <f>Centuries!N557</f>
        <v>Bulawayo</v>
      </c>
    </row>
    <row r="558" spans="1:13" x14ac:dyDescent="0.3">
      <c r="A558">
        <f>Centuries!A558</f>
        <v>557</v>
      </c>
      <c r="B558">
        <f>Centuries!B558</f>
        <v>37169</v>
      </c>
      <c r="C558" t="str">
        <f>Sheet7!A558</f>
        <v>G Kirsten (SA)</v>
      </c>
      <c r="D558">
        <f>Centuries!D558</f>
        <v>133</v>
      </c>
      <c r="E558" t="str">
        <f>Centuries!E558</f>
        <v>Notout</v>
      </c>
      <c r="F558">
        <f>Centuries!F558</f>
        <v>205</v>
      </c>
      <c r="G558">
        <f>Centuries!H558</f>
        <v>155</v>
      </c>
      <c r="H558">
        <f>Centuries!I558</f>
        <v>13</v>
      </c>
      <c r="I558">
        <f>Centuries!J558</f>
        <v>0</v>
      </c>
      <c r="J558">
        <f>Centuries!K558</f>
        <v>85.8</v>
      </c>
      <c r="K558">
        <f>Centuries!L558</f>
        <v>2</v>
      </c>
      <c r="L558" t="str">
        <f>Centuries!M558</f>
        <v>India</v>
      </c>
      <c r="M558" t="str">
        <f>Centuries!N558</f>
        <v>Johannesburg</v>
      </c>
    </row>
    <row r="559" spans="1:13" x14ac:dyDescent="0.3">
      <c r="A559">
        <f>Centuries!A559</f>
        <v>558</v>
      </c>
      <c r="B559">
        <f>Centuries!B559</f>
        <v>37169</v>
      </c>
      <c r="C559" t="str">
        <f>Sheet7!A559</f>
        <v>SC Ganguly (India)</v>
      </c>
      <c r="D559">
        <f>Centuries!D559</f>
        <v>127</v>
      </c>
      <c r="E559" t="str">
        <f>Centuries!E559</f>
        <v>Out</v>
      </c>
      <c r="F559">
        <f>Centuries!F559</f>
        <v>150</v>
      </c>
      <c r="G559">
        <f>Centuries!H559</f>
        <v>126</v>
      </c>
      <c r="H559">
        <f>Centuries!I559</f>
        <v>14</v>
      </c>
      <c r="I559">
        <f>Centuries!J559</f>
        <v>5</v>
      </c>
      <c r="J559">
        <f>Centuries!K559</f>
        <v>100.79</v>
      </c>
      <c r="K559">
        <f>Centuries!L559</f>
        <v>1</v>
      </c>
      <c r="L559" t="str">
        <f>Centuries!M559</f>
        <v>South Africa</v>
      </c>
      <c r="M559" t="str">
        <f>Centuries!N559</f>
        <v>Johannesburg</v>
      </c>
    </row>
    <row r="560" spans="1:13" x14ac:dyDescent="0.3">
      <c r="A560">
        <f>Centuries!A560</f>
        <v>559</v>
      </c>
      <c r="B560">
        <f>Centuries!B560</f>
        <v>37169</v>
      </c>
      <c r="C560" t="str">
        <f>Sheet7!A560</f>
        <v>SR Tendulkar (India)</v>
      </c>
      <c r="D560">
        <f>Centuries!D560</f>
        <v>101</v>
      </c>
      <c r="E560" t="str">
        <f>Centuries!E560</f>
        <v>Out</v>
      </c>
      <c r="F560">
        <f>Centuries!F560</f>
        <v>209</v>
      </c>
      <c r="G560">
        <f>Centuries!H560</f>
        <v>129</v>
      </c>
      <c r="H560">
        <f>Centuries!I560</f>
        <v>9</v>
      </c>
      <c r="I560">
        <f>Centuries!J560</f>
        <v>0</v>
      </c>
      <c r="J560">
        <f>Centuries!K560</f>
        <v>78.290000000000006</v>
      </c>
      <c r="K560">
        <f>Centuries!L560</f>
        <v>1</v>
      </c>
      <c r="L560" t="str">
        <f>Centuries!M560</f>
        <v>South Africa</v>
      </c>
      <c r="M560" t="str">
        <f>Centuries!N560</f>
        <v>Johannesburg</v>
      </c>
    </row>
    <row r="561" spans="1:13" x14ac:dyDescent="0.3">
      <c r="A561">
        <f>Centuries!A561</f>
        <v>560</v>
      </c>
      <c r="B561">
        <f>Centuries!B561</f>
        <v>37171</v>
      </c>
      <c r="C561" t="str">
        <f>Sheet7!A561</f>
        <v>A Flower (Zim)</v>
      </c>
      <c r="D561">
        <f>Centuries!D561</f>
        <v>142</v>
      </c>
      <c r="E561" t="str">
        <f>Centuries!E561</f>
        <v>Notout</v>
      </c>
      <c r="F561">
        <f>Centuries!F561</f>
        <v>204</v>
      </c>
      <c r="G561">
        <f>Centuries!H561</f>
        <v>128</v>
      </c>
      <c r="H561">
        <f>Centuries!I561</f>
        <v>16</v>
      </c>
      <c r="I561">
        <f>Centuries!J561</f>
        <v>1</v>
      </c>
      <c r="J561">
        <f>Centuries!K561</f>
        <v>110.93</v>
      </c>
      <c r="K561">
        <f>Centuries!L561</f>
        <v>1</v>
      </c>
      <c r="L561" t="str">
        <f>Centuries!M561</f>
        <v>England</v>
      </c>
      <c r="M561" t="str">
        <f>Centuries!N561</f>
        <v>Harare</v>
      </c>
    </row>
    <row r="562" spans="1:13" x14ac:dyDescent="0.3">
      <c r="A562">
        <f>Centuries!A562</f>
        <v>561</v>
      </c>
      <c r="B562">
        <f>Centuries!B562</f>
        <v>37177</v>
      </c>
      <c r="C562" t="str">
        <f>Sheet7!A562</f>
        <v>GW Flower (Zim)</v>
      </c>
      <c r="D562">
        <f>Centuries!D562</f>
        <v>104</v>
      </c>
      <c r="E562" t="str">
        <f>Centuries!E562</f>
        <v>Out</v>
      </c>
      <c r="F562">
        <f>Centuries!F562</f>
        <v>187</v>
      </c>
      <c r="G562">
        <f>Centuries!H562</f>
        <v>137</v>
      </c>
      <c r="H562">
        <f>Centuries!I562</f>
        <v>9</v>
      </c>
      <c r="I562">
        <f>Centuries!J562</f>
        <v>0</v>
      </c>
      <c r="J562">
        <f>Centuries!K562</f>
        <v>75.91</v>
      </c>
      <c r="K562">
        <f>Centuries!L562</f>
        <v>1</v>
      </c>
      <c r="L562" t="str">
        <f>Centuries!M562</f>
        <v>England</v>
      </c>
      <c r="M562" t="str">
        <f>Centuries!N562</f>
        <v>Bulawayo</v>
      </c>
    </row>
    <row r="563" spans="1:13" x14ac:dyDescent="0.3">
      <c r="A563">
        <f>Centuries!A563</f>
        <v>562</v>
      </c>
      <c r="B563">
        <f>Centuries!B563</f>
        <v>37186</v>
      </c>
      <c r="C563" t="str">
        <f>Sheet7!A563</f>
        <v>ND McKenzie (SA)</v>
      </c>
      <c r="D563">
        <f>Centuries!D563</f>
        <v>131</v>
      </c>
      <c r="E563" t="str">
        <f>Centuries!E563</f>
        <v>Notout</v>
      </c>
      <c r="F563">
        <f>Centuries!F563</f>
        <v>169</v>
      </c>
      <c r="G563">
        <f>Centuries!H563</f>
        <v>121</v>
      </c>
      <c r="H563">
        <f>Centuries!I563</f>
        <v>8</v>
      </c>
      <c r="I563">
        <f>Centuries!J563</f>
        <v>3</v>
      </c>
      <c r="J563">
        <f>Centuries!K563</f>
        <v>108.26</v>
      </c>
      <c r="K563">
        <f>Centuries!L563</f>
        <v>1</v>
      </c>
      <c r="L563" t="str">
        <f>Centuries!M563</f>
        <v>Kenya</v>
      </c>
      <c r="M563" t="str">
        <f>Centuries!N563</f>
        <v>Cape Town</v>
      </c>
    </row>
    <row r="564" spans="1:13" x14ac:dyDescent="0.3">
      <c r="A564">
        <f>Centuries!A564</f>
        <v>563</v>
      </c>
      <c r="B564">
        <f>Centuries!B564</f>
        <v>37186</v>
      </c>
      <c r="C564" t="str">
        <f>Sheet7!A564</f>
        <v>G Kirsten (SA)</v>
      </c>
      <c r="D564">
        <f>Centuries!D564</f>
        <v>124</v>
      </c>
      <c r="E564" t="str">
        <f>Centuries!E564</f>
        <v>Out</v>
      </c>
      <c r="F564">
        <f>Centuries!F564</f>
        <v>163</v>
      </c>
      <c r="G564">
        <f>Centuries!H564</f>
        <v>130</v>
      </c>
      <c r="H564">
        <f>Centuries!I564</f>
        <v>12</v>
      </c>
      <c r="I564">
        <f>Centuries!J564</f>
        <v>2</v>
      </c>
      <c r="J564">
        <f>Centuries!K564</f>
        <v>95.38</v>
      </c>
      <c r="K564">
        <f>Centuries!L564</f>
        <v>1</v>
      </c>
      <c r="L564" t="str">
        <f>Centuries!M564</f>
        <v>Kenya</v>
      </c>
      <c r="M564" t="str">
        <f>Centuries!N564</f>
        <v>Cape Town</v>
      </c>
    </row>
    <row r="565" spans="1:13" x14ac:dyDescent="0.3">
      <c r="A565">
        <f>Centuries!A565</f>
        <v>564</v>
      </c>
      <c r="B565">
        <f>Centuries!B565</f>
        <v>37188</v>
      </c>
      <c r="C565" t="str">
        <f>Sheet7!A565</f>
        <v>SR Tendulkar (India)</v>
      </c>
      <c r="D565">
        <f>Centuries!D565</f>
        <v>146</v>
      </c>
      <c r="E565" t="str">
        <f>Centuries!E565</f>
        <v>Out</v>
      </c>
      <c r="F565">
        <f>Centuries!F565</f>
        <v>186</v>
      </c>
      <c r="G565">
        <f>Centuries!H565</f>
        <v>132</v>
      </c>
      <c r="H565">
        <f>Centuries!I565</f>
        <v>17</v>
      </c>
      <c r="I565">
        <f>Centuries!J565</f>
        <v>0</v>
      </c>
      <c r="J565">
        <f>Centuries!K565</f>
        <v>110.6</v>
      </c>
      <c r="K565">
        <f>Centuries!L565</f>
        <v>1</v>
      </c>
      <c r="L565" t="str">
        <f>Centuries!M565</f>
        <v>Kenya</v>
      </c>
      <c r="M565" t="str">
        <f>Centuries!N565</f>
        <v>Paarl</v>
      </c>
    </row>
    <row r="566" spans="1:13" x14ac:dyDescent="0.3">
      <c r="A566">
        <f>Centuries!A566</f>
        <v>565</v>
      </c>
      <c r="B566">
        <f>Centuries!B566</f>
        <v>37188</v>
      </c>
      <c r="C566" t="str">
        <f>Sheet7!A566</f>
        <v>SC Ganguly (India)</v>
      </c>
      <c r="D566">
        <f>Centuries!D566</f>
        <v>111</v>
      </c>
      <c r="E566" t="str">
        <f>Centuries!E566</f>
        <v>Out</v>
      </c>
      <c r="F566">
        <f>Centuries!F566</f>
        <v>177</v>
      </c>
      <c r="G566">
        <f>Centuries!H566</f>
        <v>124</v>
      </c>
      <c r="H566">
        <f>Centuries!I566</f>
        <v>7</v>
      </c>
      <c r="I566">
        <f>Centuries!J566</f>
        <v>3</v>
      </c>
      <c r="J566">
        <f>Centuries!K566</f>
        <v>89.51</v>
      </c>
      <c r="K566">
        <f>Centuries!L566</f>
        <v>1</v>
      </c>
      <c r="L566" t="str">
        <f>Centuries!M566</f>
        <v>Kenya</v>
      </c>
      <c r="M566" t="str">
        <f>Centuries!N566</f>
        <v>Paarl</v>
      </c>
    </row>
    <row r="567" spans="1:13" x14ac:dyDescent="0.3">
      <c r="A567">
        <f>Centuries!A567</f>
        <v>566</v>
      </c>
      <c r="B567">
        <f>Centuries!B567</f>
        <v>37197</v>
      </c>
      <c r="C567" t="str">
        <f>Sheet7!A567</f>
        <v>Inzamam ul-Haq (Pak)</v>
      </c>
      <c r="D567">
        <f>Centuries!D567</f>
        <v>118</v>
      </c>
      <c r="E567" t="str">
        <f>Centuries!E567</f>
        <v>Notout</v>
      </c>
      <c r="F567">
        <f>Centuries!F567</f>
        <v>126</v>
      </c>
      <c r="G567">
        <f>Centuries!H567</f>
        <v>124</v>
      </c>
      <c r="H567">
        <f>Centuries!I567</f>
        <v>10</v>
      </c>
      <c r="I567">
        <f>Centuries!J567</f>
        <v>2</v>
      </c>
      <c r="J567">
        <f>Centuries!K567</f>
        <v>95.16</v>
      </c>
      <c r="K567">
        <f>Centuries!L567</f>
        <v>2</v>
      </c>
      <c r="L567" t="str">
        <f>Centuries!M567</f>
        <v>Sri Lanka</v>
      </c>
      <c r="M567" t="str">
        <f>Centuries!N567</f>
        <v>Sharjah</v>
      </c>
    </row>
    <row r="568" spans="1:13" x14ac:dyDescent="0.3">
      <c r="A568">
        <f>Centuries!A568</f>
        <v>567</v>
      </c>
      <c r="B568">
        <f>Centuries!B568</f>
        <v>37197</v>
      </c>
      <c r="C568" t="str">
        <f>Sheet7!A568</f>
        <v>Naved Latif (Pak)</v>
      </c>
      <c r="D568">
        <f>Centuries!D568</f>
        <v>113</v>
      </c>
      <c r="E568" t="str">
        <f>Centuries!E568</f>
        <v>Out</v>
      </c>
      <c r="F568">
        <f>Centuries!F568</f>
        <v>130</v>
      </c>
      <c r="G568">
        <f>Centuries!H568</f>
        <v>141</v>
      </c>
      <c r="H568">
        <f>Centuries!I568</f>
        <v>9</v>
      </c>
      <c r="I568">
        <f>Centuries!J568</f>
        <v>1</v>
      </c>
      <c r="J568">
        <f>Centuries!K568</f>
        <v>80.14</v>
      </c>
      <c r="K568">
        <f>Centuries!L568</f>
        <v>2</v>
      </c>
      <c r="L568" t="str">
        <f>Centuries!M568</f>
        <v>Sri Lanka</v>
      </c>
      <c r="M568" t="str">
        <f>Centuries!N568</f>
        <v>Sharjah</v>
      </c>
    </row>
    <row r="569" spans="1:13" x14ac:dyDescent="0.3">
      <c r="A569">
        <f>Centuries!A569</f>
        <v>568</v>
      </c>
      <c r="B569">
        <f>Centuries!B569</f>
        <v>37220</v>
      </c>
      <c r="C569" t="str">
        <f>Sheet7!A569</f>
        <v>DD Ebrahim (Zim)</v>
      </c>
      <c r="D569">
        <f>Centuries!D569</f>
        <v>121</v>
      </c>
      <c r="E569" t="str">
        <f>Centuries!E569</f>
        <v>Out</v>
      </c>
      <c r="F569">
        <f>Centuries!F569</f>
        <v>193</v>
      </c>
      <c r="G569">
        <f>Centuries!H569</f>
        <v>140</v>
      </c>
      <c r="H569">
        <f>Centuries!I569</f>
        <v>11</v>
      </c>
      <c r="I569">
        <f>Centuries!J569</f>
        <v>0</v>
      </c>
      <c r="J569">
        <f>Centuries!K569</f>
        <v>86.42</v>
      </c>
      <c r="K569">
        <f>Centuries!L569</f>
        <v>1</v>
      </c>
      <c r="L569" t="str">
        <f>Centuries!M569</f>
        <v>Bangladesh</v>
      </c>
      <c r="M569" t="str">
        <f>Centuries!N569</f>
        <v>Dhaka</v>
      </c>
    </row>
    <row r="570" spans="1:13" x14ac:dyDescent="0.3">
      <c r="A570">
        <f>Centuries!A570</f>
        <v>569</v>
      </c>
      <c r="B570">
        <f>Centuries!B570</f>
        <v>37240</v>
      </c>
      <c r="C570" t="str">
        <f>Sheet7!A570</f>
        <v>DPMD Jayawardene (SL)</v>
      </c>
      <c r="D570">
        <f>Centuries!D570</f>
        <v>106</v>
      </c>
      <c r="E570" t="str">
        <f>Centuries!E570</f>
        <v>Notout</v>
      </c>
      <c r="F570">
        <f>Centuries!F570</f>
        <v>119</v>
      </c>
      <c r="G570">
        <f>Centuries!H570</f>
        <v>94</v>
      </c>
      <c r="H570">
        <f>Centuries!I570</f>
        <v>8</v>
      </c>
      <c r="I570">
        <f>Centuries!J570</f>
        <v>2</v>
      </c>
      <c r="J570">
        <f>Centuries!K570</f>
        <v>112.76</v>
      </c>
      <c r="K570">
        <f>Centuries!L570</f>
        <v>2</v>
      </c>
      <c r="L570" t="str">
        <f>Centuries!M570</f>
        <v>West Indies</v>
      </c>
      <c r="M570" t="str">
        <f>Centuries!N570</f>
        <v>Kandy</v>
      </c>
    </row>
    <row r="571" spans="1:13" x14ac:dyDescent="0.3">
      <c r="A571">
        <f>Centuries!A571</f>
        <v>570</v>
      </c>
      <c r="B571">
        <f>Centuries!B571</f>
        <v>37275</v>
      </c>
      <c r="C571" t="str">
        <f>Sheet7!A571</f>
        <v>ME Trescothick (Eng)</v>
      </c>
      <c r="D571">
        <f>Centuries!D571</f>
        <v>121</v>
      </c>
      <c r="E571" t="str">
        <f>Centuries!E571</f>
        <v>Out</v>
      </c>
      <c r="F571">
        <f>Centuries!F571</f>
        <v>180</v>
      </c>
      <c r="G571">
        <f>Centuries!H571</f>
        <v>109</v>
      </c>
      <c r="H571">
        <f>Centuries!I571</f>
        <v>13</v>
      </c>
      <c r="I571">
        <f>Centuries!J571</f>
        <v>2</v>
      </c>
      <c r="J571">
        <f>Centuries!K571</f>
        <v>111</v>
      </c>
      <c r="K571">
        <f>Centuries!L571</f>
        <v>2</v>
      </c>
      <c r="L571" t="str">
        <f>Centuries!M571</f>
        <v>India</v>
      </c>
      <c r="M571" t="str">
        <f>Centuries!N571</f>
        <v>Kolkata</v>
      </c>
    </row>
    <row r="572" spans="1:13" x14ac:dyDescent="0.3">
      <c r="A572">
        <f>Centuries!A572</f>
        <v>571</v>
      </c>
      <c r="B572">
        <f>Centuries!B572</f>
        <v>37275</v>
      </c>
      <c r="C572" t="str">
        <f>Sheet7!A572</f>
        <v>CL Cairns (NZ)</v>
      </c>
      <c r="D572">
        <f>Centuries!D572</f>
        <v>102</v>
      </c>
      <c r="E572" t="str">
        <f>Centuries!E572</f>
        <v>Notout</v>
      </c>
      <c r="F572">
        <f>Centuries!F572</f>
        <v>123</v>
      </c>
      <c r="G572">
        <f>Centuries!H572</f>
        <v>99</v>
      </c>
      <c r="H572">
        <f>Centuries!I572</f>
        <v>9</v>
      </c>
      <c r="I572">
        <f>Centuries!J572</f>
        <v>3</v>
      </c>
      <c r="J572">
        <f>Centuries!K572</f>
        <v>103.03</v>
      </c>
      <c r="K572">
        <f>Centuries!L572</f>
        <v>2</v>
      </c>
      <c r="L572" t="str">
        <f>Centuries!M572</f>
        <v>South Africa</v>
      </c>
      <c r="M572" t="str">
        <f>Centuries!N572</f>
        <v>Brisbane</v>
      </c>
    </row>
    <row r="573" spans="1:13" x14ac:dyDescent="0.3">
      <c r="A573">
        <f>Centuries!A573</f>
        <v>572</v>
      </c>
      <c r="B573">
        <f>Centuries!B573</f>
        <v>37276</v>
      </c>
      <c r="C573" t="str">
        <f>Sheet7!A573</f>
        <v>DR Martyn (Aus)</v>
      </c>
      <c r="D573">
        <f>Centuries!D573</f>
        <v>104</v>
      </c>
      <c r="E573" t="str">
        <f>Centuries!E573</f>
        <v>Notout</v>
      </c>
      <c r="F573">
        <f>Centuries!F573</f>
        <v>150</v>
      </c>
      <c r="G573">
        <f>Centuries!H573</f>
        <v>121</v>
      </c>
      <c r="H573">
        <f>Centuries!I573</f>
        <v>5</v>
      </c>
      <c r="I573">
        <f>Centuries!J573</f>
        <v>0</v>
      </c>
      <c r="J573">
        <f>Centuries!K573</f>
        <v>85.95</v>
      </c>
      <c r="K573">
        <f>Centuries!L573</f>
        <v>1</v>
      </c>
      <c r="L573" t="str">
        <f>Centuries!M573</f>
        <v>South Africa</v>
      </c>
      <c r="M573" t="str">
        <f>Centuries!N573</f>
        <v>Brisbane</v>
      </c>
    </row>
    <row r="574" spans="1:13" x14ac:dyDescent="0.3">
      <c r="A574">
        <f>Centuries!A574</f>
        <v>573</v>
      </c>
      <c r="B574">
        <f>Centuries!B574</f>
        <v>37280</v>
      </c>
      <c r="C574" t="str">
        <f>Sheet7!A574</f>
        <v>Mohammad Yousuf (Pak)</v>
      </c>
      <c r="D574">
        <f>Centuries!D574</f>
        <v>112</v>
      </c>
      <c r="E574" t="str">
        <f>Centuries!E574</f>
        <v>Notout</v>
      </c>
      <c r="F574">
        <f>Centuries!F574</f>
        <v>135</v>
      </c>
      <c r="G574">
        <f>Centuries!H574</f>
        <v>108</v>
      </c>
      <c r="H574">
        <f>Centuries!I574</f>
        <v>12</v>
      </c>
      <c r="I574">
        <f>Centuries!J574</f>
        <v>2</v>
      </c>
      <c r="J574">
        <f>Centuries!K574</f>
        <v>103.7</v>
      </c>
      <c r="K574">
        <f>Centuries!L574</f>
        <v>1</v>
      </c>
      <c r="L574" t="str">
        <f>Centuries!M574</f>
        <v>Bangladesh</v>
      </c>
      <c r="M574" t="str">
        <f>Centuries!N574</f>
        <v>Dhaka</v>
      </c>
    </row>
    <row r="575" spans="1:13" x14ac:dyDescent="0.3">
      <c r="A575">
        <f>Centuries!A575</f>
        <v>574</v>
      </c>
      <c r="B575">
        <f>Centuries!B575</f>
        <v>37285</v>
      </c>
      <c r="C575" t="str">
        <f>Sheet7!A575</f>
        <v>MG Bevan (Aus)</v>
      </c>
      <c r="D575">
        <f>Centuries!D575</f>
        <v>102</v>
      </c>
      <c r="E575" t="str">
        <f>Centuries!E575</f>
        <v>Notout</v>
      </c>
      <c r="F575">
        <f>Centuries!F575</f>
        <v>168</v>
      </c>
      <c r="G575">
        <f>Centuries!H575</f>
        <v>95</v>
      </c>
      <c r="H575">
        <f>Centuries!I575</f>
        <v>7</v>
      </c>
      <c r="I575">
        <f>Centuries!J575</f>
        <v>0</v>
      </c>
      <c r="J575">
        <f>Centuries!K575</f>
        <v>107.36</v>
      </c>
      <c r="K575">
        <f>Centuries!L575</f>
        <v>2</v>
      </c>
      <c r="L575" t="str">
        <f>Centuries!M575</f>
        <v>New Zealand</v>
      </c>
      <c r="M575" t="str">
        <f>Centuries!N575</f>
        <v>Melbourne</v>
      </c>
    </row>
    <row r="576" spans="1:13" x14ac:dyDescent="0.3">
      <c r="A576">
        <f>Centuries!A576</f>
        <v>575</v>
      </c>
      <c r="B576">
        <f>Centuries!B576</f>
        <v>37287</v>
      </c>
      <c r="C576" t="str">
        <f>Sheet7!A576</f>
        <v>NV Knight (Eng)</v>
      </c>
      <c r="D576">
        <f>Centuries!D576</f>
        <v>105</v>
      </c>
      <c r="E576" t="str">
        <f>Centuries!E576</f>
        <v>Out</v>
      </c>
      <c r="F576">
        <f>Centuries!F576</f>
        <v>177</v>
      </c>
      <c r="G576">
        <f>Centuries!H576</f>
        <v>131</v>
      </c>
      <c r="H576">
        <f>Centuries!I576</f>
        <v>7</v>
      </c>
      <c r="I576">
        <f>Centuries!J576</f>
        <v>0</v>
      </c>
      <c r="J576">
        <f>Centuries!K576</f>
        <v>80.150000000000006</v>
      </c>
      <c r="K576">
        <f>Centuries!L576</f>
        <v>1</v>
      </c>
      <c r="L576" t="str">
        <f>Centuries!M576</f>
        <v>India</v>
      </c>
      <c r="M576" t="str">
        <f>Centuries!N576</f>
        <v>Delhi</v>
      </c>
    </row>
    <row r="577" spans="1:13" x14ac:dyDescent="0.3">
      <c r="A577">
        <f>Centuries!A577</f>
        <v>576</v>
      </c>
      <c r="B577">
        <f>Centuries!B577</f>
        <v>37288</v>
      </c>
      <c r="C577" t="str">
        <f>Sheet7!A577</f>
        <v>JN Rhodes (SA)</v>
      </c>
      <c r="D577">
        <f>Centuries!D577</f>
        <v>107</v>
      </c>
      <c r="E577" t="str">
        <f>Centuries!E577</f>
        <v>Notout</v>
      </c>
      <c r="F577">
        <f>Centuries!F577</f>
        <v>168</v>
      </c>
      <c r="G577">
        <f>Centuries!H577</f>
        <v>135</v>
      </c>
      <c r="H577">
        <f>Centuries!I577</f>
        <v>9</v>
      </c>
      <c r="I577">
        <f>Centuries!J577</f>
        <v>0</v>
      </c>
      <c r="J577">
        <f>Centuries!K577</f>
        <v>79.25</v>
      </c>
      <c r="K577">
        <f>Centuries!L577</f>
        <v>1</v>
      </c>
      <c r="L577" t="str">
        <f>Centuries!M577</f>
        <v>New Zealand</v>
      </c>
      <c r="M577" t="str">
        <f>Centuries!N577</f>
        <v>Perth</v>
      </c>
    </row>
    <row r="578" spans="1:13" x14ac:dyDescent="0.3">
      <c r="A578">
        <f>Centuries!A578</f>
        <v>577</v>
      </c>
      <c r="B578">
        <f>Centuries!B578</f>
        <v>37290</v>
      </c>
      <c r="C578" t="str">
        <f>Sheet7!A578</f>
        <v>JH Kallis (SA)</v>
      </c>
      <c r="D578">
        <f>Centuries!D578</f>
        <v>104</v>
      </c>
      <c r="E578" t="str">
        <f>Centuries!E578</f>
        <v>Notout</v>
      </c>
      <c r="F578">
        <f>Centuries!F578</f>
        <v>178</v>
      </c>
      <c r="G578">
        <f>Centuries!H578</f>
        <v>120</v>
      </c>
      <c r="H578">
        <f>Centuries!I578</f>
        <v>7</v>
      </c>
      <c r="I578">
        <f>Centuries!J578</f>
        <v>1</v>
      </c>
      <c r="J578">
        <f>Centuries!K578</f>
        <v>86.66</v>
      </c>
      <c r="K578">
        <f>Centuries!L578</f>
        <v>2</v>
      </c>
      <c r="L578" t="str">
        <f>Centuries!M578</f>
        <v>Australia</v>
      </c>
      <c r="M578" t="str">
        <f>Centuries!N578</f>
        <v>Perth</v>
      </c>
    </row>
    <row r="579" spans="1:13" x14ac:dyDescent="0.3">
      <c r="A579">
        <f>Centuries!A579</f>
        <v>578</v>
      </c>
      <c r="B579">
        <f>Centuries!B579</f>
        <v>37302</v>
      </c>
      <c r="C579" t="str">
        <f>Sheet7!A579</f>
        <v>Shoaib Malik (Pak)</v>
      </c>
      <c r="D579">
        <f>Centuries!D579</f>
        <v>111</v>
      </c>
      <c r="E579" t="str">
        <f>Centuries!E579</f>
        <v>Notout</v>
      </c>
      <c r="F579">
        <f>Centuries!F579</f>
        <v>199</v>
      </c>
      <c r="G579">
        <f>Centuries!H579</f>
        <v>130</v>
      </c>
      <c r="H579">
        <f>Centuries!I579</f>
        <v>9</v>
      </c>
      <c r="I579">
        <f>Centuries!J579</f>
        <v>1</v>
      </c>
      <c r="J579">
        <f>Centuries!K579</f>
        <v>85.38</v>
      </c>
      <c r="K579">
        <f>Centuries!L579</f>
        <v>1</v>
      </c>
      <c r="L579" t="str">
        <f>Centuries!M579</f>
        <v>West Indies</v>
      </c>
      <c r="M579" t="str">
        <f>Centuries!N579</f>
        <v>Sharjah</v>
      </c>
    </row>
    <row r="580" spans="1:13" x14ac:dyDescent="0.3">
      <c r="A580">
        <f>Centuries!A580</f>
        <v>579</v>
      </c>
      <c r="B580">
        <f>Centuries!B580</f>
        <v>37304</v>
      </c>
      <c r="C580" t="str">
        <f>Sheet7!A580</f>
        <v>CL Hooper (WI)</v>
      </c>
      <c r="D580">
        <f>Centuries!D580</f>
        <v>112</v>
      </c>
      <c r="E580" t="str">
        <f>Centuries!E580</f>
        <v>Notout</v>
      </c>
      <c r="F580">
        <f>Centuries!F580</f>
        <v>178</v>
      </c>
      <c r="G580">
        <f>Centuries!H580</f>
        <v>127</v>
      </c>
      <c r="H580">
        <f>Centuries!I580</f>
        <v>8</v>
      </c>
      <c r="I580">
        <f>Centuries!J580</f>
        <v>4</v>
      </c>
      <c r="J580">
        <f>Centuries!K580</f>
        <v>88.18</v>
      </c>
      <c r="K580">
        <f>Centuries!L580</f>
        <v>1</v>
      </c>
      <c r="L580" t="str">
        <f>Centuries!M580</f>
        <v>Pakistan</v>
      </c>
      <c r="M580" t="str">
        <f>Centuries!N580</f>
        <v>Sharjah</v>
      </c>
    </row>
    <row r="581" spans="1:13" x14ac:dyDescent="0.3">
      <c r="A581">
        <f>Centuries!A581</f>
        <v>580</v>
      </c>
      <c r="B581">
        <f>Centuries!B581</f>
        <v>37313</v>
      </c>
      <c r="C581" t="str">
        <f>Sheet7!A581</f>
        <v>NJ Astle (NZ)</v>
      </c>
      <c r="D581">
        <f>Centuries!D581</f>
        <v>122</v>
      </c>
      <c r="E581" t="str">
        <f>Centuries!E581</f>
        <v>Notout</v>
      </c>
      <c r="F581">
        <f>Centuries!F581</f>
        <v>209</v>
      </c>
      <c r="G581">
        <f>Centuries!H581</f>
        <v>150</v>
      </c>
      <c r="H581">
        <f>Centuries!I581</f>
        <v>12</v>
      </c>
      <c r="I581">
        <f>Centuries!J581</f>
        <v>5</v>
      </c>
      <c r="J581">
        <f>Centuries!K581</f>
        <v>81.33</v>
      </c>
      <c r="K581">
        <f>Centuries!L581</f>
        <v>2</v>
      </c>
      <c r="L581" t="str">
        <f>Centuries!M581</f>
        <v>England</v>
      </c>
      <c r="M581" t="str">
        <f>Centuries!N581</f>
        <v>Dunedin</v>
      </c>
    </row>
    <row r="582" spans="1:13" x14ac:dyDescent="0.3">
      <c r="A582">
        <f>Centuries!A582</f>
        <v>581</v>
      </c>
      <c r="B582">
        <f>Centuries!B582</f>
        <v>37334</v>
      </c>
      <c r="C582" t="str">
        <f>Sheet7!A582</f>
        <v>D Mongia (India)</v>
      </c>
      <c r="D582">
        <f>Centuries!D582</f>
        <v>159</v>
      </c>
      <c r="E582" t="str">
        <f>Centuries!E582</f>
        <v>Notout</v>
      </c>
      <c r="F582">
        <f>Centuries!F582</f>
        <v>233</v>
      </c>
      <c r="G582">
        <f>Centuries!H582</f>
        <v>147</v>
      </c>
      <c r="H582">
        <f>Centuries!I582</f>
        <v>17</v>
      </c>
      <c r="I582">
        <f>Centuries!J582</f>
        <v>1</v>
      </c>
      <c r="J582">
        <f>Centuries!K582</f>
        <v>108.16</v>
      </c>
      <c r="K582">
        <f>Centuries!L582</f>
        <v>1</v>
      </c>
      <c r="L582" t="str">
        <f>Centuries!M582</f>
        <v>Zimbabwe</v>
      </c>
      <c r="M582" t="str">
        <f>Centuries!N582</f>
        <v>Guwahati</v>
      </c>
    </row>
    <row r="583" spans="1:13" x14ac:dyDescent="0.3">
      <c r="A583">
        <f>Centuries!A583</f>
        <v>582</v>
      </c>
      <c r="B583">
        <f>Centuries!B583</f>
        <v>37345</v>
      </c>
      <c r="C583" t="str">
        <f>Sheet7!A583</f>
        <v>RT Ponting (Aus)</v>
      </c>
      <c r="D583">
        <f>Centuries!D583</f>
        <v>129</v>
      </c>
      <c r="E583" t="str">
        <f>Centuries!E583</f>
        <v>Out</v>
      </c>
      <c r="F583">
        <f>Centuries!F583</f>
        <v>155</v>
      </c>
      <c r="G583">
        <f>Centuries!H583</f>
        <v>126</v>
      </c>
      <c r="H583">
        <f>Centuries!I583</f>
        <v>15</v>
      </c>
      <c r="I583">
        <f>Centuries!J583</f>
        <v>1</v>
      </c>
      <c r="J583">
        <f>Centuries!K583</f>
        <v>102.38</v>
      </c>
      <c r="K583">
        <f>Centuries!L583</f>
        <v>1</v>
      </c>
      <c r="L583" t="str">
        <f>Centuries!M583</f>
        <v>South Africa</v>
      </c>
      <c r="M583" t="str">
        <f>Centuries!N583</f>
        <v>Bloemfontein</v>
      </c>
    </row>
    <row r="584" spans="1:13" x14ac:dyDescent="0.3">
      <c r="A584">
        <f>Centuries!A584</f>
        <v>583</v>
      </c>
      <c r="B584">
        <f>Centuries!B584</f>
        <v>37349</v>
      </c>
      <c r="C584" t="str">
        <f>Sheet7!A584</f>
        <v>AC Gilchrist (Aus)</v>
      </c>
      <c r="D584">
        <f>Centuries!D584</f>
        <v>105</v>
      </c>
      <c r="E584" t="str">
        <f>Centuries!E584</f>
        <v>Out</v>
      </c>
      <c r="F584">
        <f>Centuries!F584</f>
        <v>135</v>
      </c>
      <c r="G584">
        <f>Centuries!H584</f>
        <v>104</v>
      </c>
      <c r="H584">
        <f>Centuries!I584</f>
        <v>12</v>
      </c>
      <c r="I584">
        <f>Centuries!J584</f>
        <v>1</v>
      </c>
      <c r="J584">
        <f>Centuries!K584</f>
        <v>100.96</v>
      </c>
      <c r="K584">
        <f>Centuries!L584</f>
        <v>2</v>
      </c>
      <c r="L584" t="str">
        <f>Centuries!M584</f>
        <v>South Africa</v>
      </c>
      <c r="M584" t="str">
        <f>Centuries!N584</f>
        <v>Durban</v>
      </c>
    </row>
    <row r="585" spans="1:13" x14ac:dyDescent="0.3">
      <c r="A585">
        <f>Centuries!A585</f>
        <v>584</v>
      </c>
      <c r="B585">
        <f>Centuries!B585</f>
        <v>37361</v>
      </c>
      <c r="C585" t="str">
        <f>Sheet7!A585</f>
        <v>Shahid Afridi (Pak)</v>
      </c>
      <c r="D585">
        <f>Centuries!D585</f>
        <v>108</v>
      </c>
      <c r="E585" t="str">
        <f>Centuries!E585</f>
        <v>Notout</v>
      </c>
      <c r="F585">
        <f>Centuries!F585</f>
        <v>171</v>
      </c>
      <c r="G585">
        <f>Centuries!H585</f>
        <v>92</v>
      </c>
      <c r="H585">
        <f>Centuries!I585</f>
        <v>7</v>
      </c>
      <c r="I585">
        <f>Centuries!J585</f>
        <v>8</v>
      </c>
      <c r="J585">
        <f>Centuries!K585</f>
        <v>117.39</v>
      </c>
      <c r="K585">
        <f>Centuries!L585</f>
        <v>2</v>
      </c>
      <c r="L585" t="str">
        <f>Centuries!M585</f>
        <v>New Zealand</v>
      </c>
      <c r="M585" t="str">
        <f>Centuries!N585</f>
        <v>Sharjah</v>
      </c>
    </row>
    <row r="586" spans="1:13" x14ac:dyDescent="0.3">
      <c r="A586">
        <f>Centuries!A586</f>
        <v>585</v>
      </c>
      <c r="B586">
        <f>Centuries!B586</f>
        <v>37363</v>
      </c>
      <c r="C586" t="str">
        <f>Sheet7!A586</f>
        <v>Mohammad Yousuf (Pak)</v>
      </c>
      <c r="D586">
        <f>Centuries!D586</f>
        <v>129</v>
      </c>
      <c r="E586" t="str">
        <f>Centuries!E586</f>
        <v>Out</v>
      </c>
      <c r="F586">
        <f>Centuries!F586</f>
        <v>178</v>
      </c>
      <c r="G586">
        <f>Centuries!H586</f>
        <v>131</v>
      </c>
      <c r="H586">
        <f>Centuries!I586</f>
        <v>8</v>
      </c>
      <c r="I586">
        <f>Centuries!J586</f>
        <v>3</v>
      </c>
      <c r="J586">
        <f>Centuries!K586</f>
        <v>98.47</v>
      </c>
      <c r="K586">
        <f>Centuries!L586</f>
        <v>1</v>
      </c>
      <c r="L586" t="str">
        <f>Centuries!M586</f>
        <v>Sri Lanka</v>
      </c>
      <c r="M586" t="str">
        <f>Centuries!N586</f>
        <v>Sharjah</v>
      </c>
    </row>
    <row r="587" spans="1:13" x14ac:dyDescent="0.3">
      <c r="A587">
        <f>Centuries!A587</f>
        <v>586</v>
      </c>
      <c r="B587">
        <f>Centuries!B587</f>
        <v>37367</v>
      </c>
      <c r="C587" t="str">
        <f>Sheet7!A587</f>
        <v>Mohammad Yousuf (Pak)</v>
      </c>
      <c r="D587">
        <f>Centuries!D587</f>
        <v>125</v>
      </c>
      <c r="E587" t="str">
        <f>Centuries!E587</f>
        <v>Out</v>
      </c>
      <c r="F587">
        <f>Centuries!F587</f>
        <v>215</v>
      </c>
      <c r="G587">
        <f>Centuries!H587</f>
        <v>155</v>
      </c>
      <c r="H587">
        <f>Centuries!I587</f>
        <v>14</v>
      </c>
      <c r="I587">
        <f>Centuries!J587</f>
        <v>1</v>
      </c>
      <c r="J587">
        <f>Centuries!K587</f>
        <v>80.64</v>
      </c>
      <c r="K587">
        <f>Centuries!L587</f>
        <v>1</v>
      </c>
      <c r="L587" t="str">
        <f>Centuries!M587</f>
        <v>New Zealand</v>
      </c>
      <c r="M587" t="str">
        <f>Centuries!N587</f>
        <v>Karachi</v>
      </c>
    </row>
    <row r="588" spans="1:13" x14ac:dyDescent="0.3">
      <c r="A588">
        <f>Centuries!A588</f>
        <v>587</v>
      </c>
      <c r="B588">
        <f>Centuries!B588</f>
        <v>37370</v>
      </c>
      <c r="C588" t="str">
        <f>Sheet7!A588</f>
        <v>CD McMillan (NZ)</v>
      </c>
      <c r="D588">
        <f>Centuries!D588</f>
        <v>105</v>
      </c>
      <c r="E588" t="str">
        <f>Centuries!E588</f>
        <v>Out</v>
      </c>
      <c r="F588">
        <f>Centuries!F588</f>
        <v>176</v>
      </c>
      <c r="G588">
        <f>Centuries!H588</f>
        <v>116</v>
      </c>
      <c r="H588">
        <f>Centuries!I588</f>
        <v>8</v>
      </c>
      <c r="I588">
        <f>Centuries!J588</f>
        <v>1</v>
      </c>
      <c r="J588">
        <f>Centuries!K588</f>
        <v>90.51</v>
      </c>
      <c r="K588">
        <f>Centuries!L588</f>
        <v>1</v>
      </c>
      <c r="L588" t="str">
        <f>Centuries!M588</f>
        <v>Pakistan</v>
      </c>
      <c r="M588" t="str">
        <f>Centuries!N588</f>
        <v>Rawalpindi</v>
      </c>
    </row>
    <row r="589" spans="1:13" x14ac:dyDescent="0.3">
      <c r="A589">
        <f>Centuries!A589</f>
        <v>588</v>
      </c>
      <c r="B589">
        <f>Centuries!B589</f>
        <v>37373</v>
      </c>
      <c r="C589" t="str">
        <f>Sheet7!A589</f>
        <v>Shoaib Malik (Pak)</v>
      </c>
      <c r="D589">
        <f>Centuries!D589</f>
        <v>115</v>
      </c>
      <c r="E589" t="str">
        <f>Centuries!E589</f>
        <v>Out</v>
      </c>
      <c r="F589">
        <f>Centuries!F589</f>
        <v>197</v>
      </c>
      <c r="G589">
        <f>Centuries!H589</f>
        <v>142</v>
      </c>
      <c r="H589">
        <f>Centuries!I589</f>
        <v>12</v>
      </c>
      <c r="I589">
        <f>Centuries!J589</f>
        <v>0</v>
      </c>
      <c r="J589">
        <f>Centuries!K589</f>
        <v>80.98</v>
      </c>
      <c r="K589">
        <f>Centuries!L589</f>
        <v>1</v>
      </c>
      <c r="L589" t="str">
        <f>Centuries!M589</f>
        <v>New Zealand</v>
      </c>
      <c r="M589" t="str">
        <f>Centuries!N589</f>
        <v>Lahore</v>
      </c>
    </row>
    <row r="590" spans="1:13" x14ac:dyDescent="0.3">
      <c r="A590">
        <f>Centuries!A590</f>
        <v>589</v>
      </c>
      <c r="B590">
        <f>Centuries!B590</f>
        <v>37415</v>
      </c>
      <c r="C590" t="str">
        <f>Sheet7!A590</f>
        <v>S Chanderpaul (WI)</v>
      </c>
      <c r="D590">
        <f>Centuries!D590</f>
        <v>108</v>
      </c>
      <c r="E590" t="str">
        <f>Centuries!E590</f>
        <v>Notout</v>
      </c>
      <c r="F590">
        <f>Centuries!F590</f>
        <v>218</v>
      </c>
      <c r="G590">
        <f>Centuries!H590</f>
        <v>138</v>
      </c>
      <c r="H590">
        <f>Centuries!I590</f>
        <v>8</v>
      </c>
      <c r="I590">
        <f>Centuries!J590</f>
        <v>1</v>
      </c>
      <c r="J590">
        <f>Centuries!K590</f>
        <v>78.260000000000005</v>
      </c>
      <c r="K590">
        <f>Centuries!L590</f>
        <v>2</v>
      </c>
      <c r="L590" t="str">
        <f>Centuries!M590</f>
        <v>New Zealand</v>
      </c>
      <c r="M590" t="str">
        <f>Centuries!N590</f>
        <v>Gros Islet</v>
      </c>
    </row>
    <row r="591" spans="1:13" x14ac:dyDescent="0.3">
      <c r="A591">
        <f>Centuries!A591</f>
        <v>590</v>
      </c>
      <c r="B591">
        <f>Centuries!B591</f>
        <v>37439</v>
      </c>
      <c r="C591" t="str">
        <f>Sheet7!A591</f>
        <v>ST Jayasuriya (SL)</v>
      </c>
      <c r="D591">
        <f>Centuries!D591</f>
        <v>112</v>
      </c>
      <c r="E591" t="str">
        <f>Centuries!E591</f>
        <v>Out</v>
      </c>
      <c r="F591">
        <f>Centuries!F591</f>
        <v>123</v>
      </c>
      <c r="G591">
        <f>Centuries!H591</f>
        <v>87</v>
      </c>
      <c r="H591">
        <f>Centuries!I591</f>
        <v>9</v>
      </c>
      <c r="I591">
        <f>Centuries!J591</f>
        <v>5</v>
      </c>
      <c r="J591">
        <f>Centuries!K591</f>
        <v>128.72999999999999</v>
      </c>
      <c r="K591">
        <f>Centuries!L591</f>
        <v>1</v>
      </c>
      <c r="L591" t="str">
        <f>Centuries!M591</f>
        <v>England</v>
      </c>
      <c r="M591" t="str">
        <f>Centuries!N591</f>
        <v>Leeds</v>
      </c>
    </row>
    <row r="592" spans="1:13" x14ac:dyDescent="0.3">
      <c r="A592">
        <f>Centuries!A592</f>
        <v>591</v>
      </c>
      <c r="B592">
        <f>Centuries!B592</f>
        <v>37441</v>
      </c>
      <c r="C592" t="str">
        <f>Sheet7!A592</f>
        <v>SR Tendulkar (India)</v>
      </c>
      <c r="D592">
        <f>Centuries!D592</f>
        <v>105</v>
      </c>
      <c r="E592" t="str">
        <f>Centuries!E592</f>
        <v>Notout</v>
      </c>
      <c r="F592">
        <f>Centuries!F592</f>
        <v>167</v>
      </c>
      <c r="G592">
        <f>Centuries!H592</f>
        <v>108</v>
      </c>
      <c r="H592">
        <f>Centuries!I592</f>
        <v>8</v>
      </c>
      <c r="I592">
        <f>Centuries!J592</f>
        <v>1</v>
      </c>
      <c r="J592">
        <f>Centuries!K592</f>
        <v>97.22</v>
      </c>
      <c r="K592">
        <f>Centuries!L592</f>
        <v>1</v>
      </c>
      <c r="L592" t="str">
        <f>Centuries!M592</f>
        <v>England</v>
      </c>
      <c r="M592" t="str">
        <f>Centuries!N592</f>
        <v>Chester-le-Street</v>
      </c>
    </row>
    <row r="593" spans="1:13" x14ac:dyDescent="0.3">
      <c r="A593">
        <f>Centuries!A593</f>
        <v>592</v>
      </c>
      <c r="B593">
        <f>Centuries!B593</f>
        <v>37448</v>
      </c>
      <c r="C593" t="str">
        <f>Sheet7!A593</f>
        <v>SR Tendulkar (India)</v>
      </c>
      <c r="D593">
        <f>Centuries!D593</f>
        <v>113</v>
      </c>
      <c r="E593" t="str">
        <f>Centuries!E593</f>
        <v>Out</v>
      </c>
      <c r="F593">
        <f>Centuries!F593</f>
        <v>141</v>
      </c>
      <c r="G593">
        <f>Centuries!H593</f>
        <v>102</v>
      </c>
      <c r="H593">
        <f>Centuries!I593</f>
        <v>12</v>
      </c>
      <c r="I593">
        <f>Centuries!J593</f>
        <v>1</v>
      </c>
      <c r="J593">
        <f>Centuries!K593</f>
        <v>110.78</v>
      </c>
      <c r="K593">
        <f>Centuries!L593</f>
        <v>1</v>
      </c>
      <c r="L593" t="str">
        <f>Centuries!M593</f>
        <v>Sri Lanka</v>
      </c>
      <c r="M593" t="str">
        <f>Centuries!N593</f>
        <v>Bristol</v>
      </c>
    </row>
    <row r="594" spans="1:13" x14ac:dyDescent="0.3">
      <c r="A594">
        <f>Centuries!A594</f>
        <v>593</v>
      </c>
      <c r="B594">
        <f>Centuries!B594</f>
        <v>37450</v>
      </c>
      <c r="C594" t="str">
        <f>Sheet7!A594</f>
        <v>N Hussain (Eng)</v>
      </c>
      <c r="D594">
        <f>Centuries!D594</f>
        <v>115</v>
      </c>
      <c r="E594" t="str">
        <f>Centuries!E594</f>
        <v>Out</v>
      </c>
      <c r="F594">
        <f>Centuries!F594</f>
        <v>158</v>
      </c>
      <c r="G594">
        <f>Centuries!H594</f>
        <v>128</v>
      </c>
      <c r="H594">
        <f>Centuries!I594</f>
        <v>10</v>
      </c>
      <c r="I594">
        <f>Centuries!J594</f>
        <v>0</v>
      </c>
      <c r="J594">
        <f>Centuries!K594</f>
        <v>89.84</v>
      </c>
      <c r="K594">
        <f>Centuries!L594</f>
        <v>1</v>
      </c>
      <c r="L594" t="str">
        <f>Centuries!M594</f>
        <v>India</v>
      </c>
      <c r="M594" t="str">
        <f>Centuries!N594</f>
        <v>Lord's</v>
      </c>
    </row>
    <row r="595" spans="1:13" x14ac:dyDescent="0.3">
      <c r="A595">
        <f>Centuries!A595</f>
        <v>594</v>
      </c>
      <c r="B595">
        <f>Centuries!B595</f>
        <v>37450</v>
      </c>
      <c r="C595" t="str">
        <f>Sheet7!A595</f>
        <v>ME Trescothick (Eng)</v>
      </c>
      <c r="D595">
        <f>Centuries!D595</f>
        <v>109</v>
      </c>
      <c r="E595" t="str">
        <f>Centuries!E595</f>
        <v>Out</v>
      </c>
      <c r="F595">
        <f>Centuries!F595</f>
        <v>148</v>
      </c>
      <c r="G595">
        <f>Centuries!H595</f>
        <v>100</v>
      </c>
      <c r="H595">
        <f>Centuries!I595</f>
        <v>7</v>
      </c>
      <c r="I595">
        <f>Centuries!J595</f>
        <v>2</v>
      </c>
      <c r="J595">
        <f>Centuries!K595</f>
        <v>109</v>
      </c>
      <c r="K595">
        <f>Centuries!L595</f>
        <v>1</v>
      </c>
      <c r="L595" t="str">
        <f>Centuries!M595</f>
        <v>India</v>
      </c>
      <c r="M595" t="str">
        <f>Centuries!N595</f>
        <v>Lord's</v>
      </c>
    </row>
    <row r="596" spans="1:13" x14ac:dyDescent="0.3">
      <c r="A596">
        <f>Centuries!A596</f>
        <v>595</v>
      </c>
      <c r="B596">
        <f>Centuries!B596</f>
        <v>37480</v>
      </c>
      <c r="C596" t="str">
        <f>Sheet7!A596</f>
        <v>HH Gibbs (SA)</v>
      </c>
      <c r="D596">
        <f>Centuries!D596</f>
        <v>114</v>
      </c>
      <c r="E596" t="str">
        <f>Centuries!E596</f>
        <v>Out</v>
      </c>
      <c r="F596">
        <f>Centuries!F596</f>
        <v>181</v>
      </c>
      <c r="G596">
        <f>Centuries!H596</f>
        <v>130</v>
      </c>
      <c r="H596">
        <f>Centuries!I596</f>
        <v>8</v>
      </c>
      <c r="I596">
        <f>Centuries!J596</f>
        <v>3</v>
      </c>
      <c r="J596">
        <f>Centuries!K596</f>
        <v>87.69</v>
      </c>
      <c r="K596">
        <f>Centuries!L596</f>
        <v>1</v>
      </c>
      <c r="L596" t="str">
        <f>Centuries!M596</f>
        <v>Pakistan</v>
      </c>
      <c r="M596" t="str">
        <f>Centuries!N596</f>
        <v>Tangier</v>
      </c>
    </row>
    <row r="597" spans="1:13" x14ac:dyDescent="0.3">
      <c r="A597">
        <f>Centuries!A597</f>
        <v>596</v>
      </c>
      <c r="B597">
        <f>Centuries!B597</f>
        <v>37498</v>
      </c>
      <c r="C597" t="str">
        <f>Sheet7!A597</f>
        <v>ML Hayden (Aus)</v>
      </c>
      <c r="D597">
        <f>Centuries!D597</f>
        <v>146</v>
      </c>
      <c r="E597" t="str">
        <f>Centuries!E597</f>
        <v>Out</v>
      </c>
      <c r="F597">
        <f>Centuries!F597</f>
        <v>207</v>
      </c>
      <c r="G597">
        <f>Centuries!H597</f>
        <v>128</v>
      </c>
      <c r="H597">
        <f>Centuries!I597</f>
        <v>12</v>
      </c>
      <c r="I597">
        <f>Centuries!J597</f>
        <v>6</v>
      </c>
      <c r="J597">
        <f>Centuries!K597</f>
        <v>114.06</v>
      </c>
      <c r="K597">
        <f>Centuries!L597</f>
        <v>1</v>
      </c>
      <c r="L597" t="str">
        <f>Centuries!M597</f>
        <v>Pakistan</v>
      </c>
      <c r="M597" t="str">
        <f>Centuries!N597</f>
        <v>Nairobi (Gym)</v>
      </c>
    </row>
    <row r="598" spans="1:13" x14ac:dyDescent="0.3">
      <c r="A598">
        <f>Centuries!A598</f>
        <v>597</v>
      </c>
      <c r="B598">
        <f>Centuries!B598</f>
        <v>37511</v>
      </c>
      <c r="C598" t="str">
        <f>Sheet7!A598</f>
        <v>ST Jayasuriya (SL)</v>
      </c>
      <c r="D598">
        <f>Centuries!D598</f>
        <v>102</v>
      </c>
      <c r="E598" t="str">
        <f>Centuries!E598</f>
        <v>Notout</v>
      </c>
      <c r="F598">
        <f>Centuries!F598</f>
        <v>177</v>
      </c>
      <c r="G598">
        <f>Centuries!H598</f>
        <v>120</v>
      </c>
      <c r="H598">
        <f>Centuries!I598</f>
        <v>10</v>
      </c>
      <c r="I598">
        <f>Centuries!J598</f>
        <v>0</v>
      </c>
      <c r="J598">
        <f>Centuries!K598</f>
        <v>85</v>
      </c>
      <c r="K598">
        <f>Centuries!L598</f>
        <v>2</v>
      </c>
      <c r="L598" t="str">
        <f>Centuries!M598</f>
        <v>Pakistan</v>
      </c>
      <c r="M598" t="str">
        <f>Centuries!N598</f>
        <v>Colombo (RPS)</v>
      </c>
    </row>
    <row r="599" spans="1:13" x14ac:dyDescent="0.3">
      <c r="A599">
        <f>Centuries!A599</f>
        <v>598</v>
      </c>
      <c r="B599">
        <f>Centuries!B599</f>
        <v>37513</v>
      </c>
      <c r="C599" t="str">
        <f>Sheet7!A599</f>
        <v>A Flower (Zim)</v>
      </c>
      <c r="D599">
        <f>Centuries!D599</f>
        <v>145</v>
      </c>
      <c r="E599" t="str">
        <f>Centuries!E599</f>
        <v>Out</v>
      </c>
      <c r="F599">
        <f>Centuries!F599</f>
        <v>215</v>
      </c>
      <c r="G599">
        <f>Centuries!H599</f>
        <v>164</v>
      </c>
      <c r="H599">
        <f>Centuries!I599</f>
        <v>13</v>
      </c>
      <c r="I599">
        <f>Centuries!J599</f>
        <v>0</v>
      </c>
      <c r="J599">
        <f>Centuries!K599</f>
        <v>88.41</v>
      </c>
      <c r="K599">
        <f>Centuries!L599</f>
        <v>2</v>
      </c>
      <c r="L599" t="str">
        <f>Centuries!M599</f>
        <v>India</v>
      </c>
      <c r="M599" t="str">
        <f>Centuries!N599</f>
        <v>Colombo (RPS)</v>
      </c>
    </row>
    <row r="600" spans="1:13" x14ac:dyDescent="0.3">
      <c r="A600">
        <f>Centuries!A600</f>
        <v>599</v>
      </c>
      <c r="B600">
        <f>Centuries!B600</f>
        <v>37513</v>
      </c>
      <c r="C600" t="str">
        <f>Sheet7!A600</f>
        <v>M Kaif (India)</v>
      </c>
      <c r="D600">
        <f>Centuries!D600</f>
        <v>111</v>
      </c>
      <c r="E600" t="str">
        <f>Centuries!E600</f>
        <v>Notout</v>
      </c>
      <c r="F600">
        <f>Centuries!F600</f>
        <v>135</v>
      </c>
      <c r="G600">
        <f>Centuries!H600</f>
        <v>112</v>
      </c>
      <c r="H600">
        <f>Centuries!I600</f>
        <v>8</v>
      </c>
      <c r="I600">
        <f>Centuries!J600</f>
        <v>1</v>
      </c>
      <c r="J600">
        <f>Centuries!K600</f>
        <v>99.1</v>
      </c>
      <c r="K600">
        <f>Centuries!L600</f>
        <v>1</v>
      </c>
      <c r="L600" t="str">
        <f>Centuries!M600</f>
        <v>Zimbabwe</v>
      </c>
      <c r="M600" t="str">
        <f>Centuries!N600</f>
        <v>Colombo (RPS)</v>
      </c>
    </row>
    <row r="601" spans="1:13" x14ac:dyDescent="0.3">
      <c r="A601">
        <f>Centuries!A601</f>
        <v>600</v>
      </c>
      <c r="B601">
        <f>Centuries!B601</f>
        <v>37515</v>
      </c>
      <c r="C601" t="str">
        <f>Sheet7!A601</f>
        <v>MS Atapattu (SL)</v>
      </c>
      <c r="D601">
        <f>Centuries!D601</f>
        <v>101</v>
      </c>
      <c r="E601" t="str">
        <f>Centuries!E601</f>
        <v>Out</v>
      </c>
      <c r="F601">
        <f>Centuries!F601</f>
        <v>173</v>
      </c>
      <c r="G601">
        <f>Centuries!H601</f>
        <v>118</v>
      </c>
      <c r="H601">
        <f>Centuries!I601</f>
        <v>8</v>
      </c>
      <c r="I601">
        <f>Centuries!J601</f>
        <v>0</v>
      </c>
      <c r="J601">
        <f>Centuries!K601</f>
        <v>85.59</v>
      </c>
      <c r="K601">
        <f>Centuries!L601</f>
        <v>1</v>
      </c>
      <c r="L601" t="str">
        <f>Centuries!M601</f>
        <v>Netherlands</v>
      </c>
      <c r="M601" t="str">
        <f>Centuries!N601</f>
        <v>Colombo (RPS)</v>
      </c>
    </row>
    <row r="602" spans="1:13" x14ac:dyDescent="0.3">
      <c r="A602">
        <f>Centuries!A602</f>
        <v>601</v>
      </c>
      <c r="B602">
        <f>Centuries!B602</f>
        <v>37516</v>
      </c>
      <c r="C602" t="str">
        <f>Sheet7!A602</f>
        <v>BC Lara (WI)</v>
      </c>
      <c r="D602">
        <f>Centuries!D602</f>
        <v>111</v>
      </c>
      <c r="E602" t="str">
        <f>Centuries!E602</f>
        <v>Out</v>
      </c>
      <c r="F602">
        <f>Centuries!F602</f>
        <v>137</v>
      </c>
      <c r="G602">
        <f>Centuries!H602</f>
        <v>120</v>
      </c>
      <c r="H602">
        <f>Centuries!I602</f>
        <v>8</v>
      </c>
      <c r="I602">
        <f>Centuries!J602</f>
        <v>2</v>
      </c>
      <c r="J602">
        <f>Centuries!K602</f>
        <v>92.5</v>
      </c>
      <c r="K602">
        <f>Centuries!L602</f>
        <v>1</v>
      </c>
      <c r="L602" t="str">
        <f>Centuries!M602</f>
        <v>Kenya</v>
      </c>
      <c r="M602" t="str">
        <f>Centuries!N602</f>
        <v>Colombo (SSC)</v>
      </c>
    </row>
    <row r="603" spans="1:13" x14ac:dyDescent="0.3">
      <c r="A603">
        <f>Centuries!A603</f>
        <v>602</v>
      </c>
      <c r="B603">
        <f>Centuries!B603</f>
        <v>37517</v>
      </c>
      <c r="C603" t="str">
        <f>Sheet7!A603</f>
        <v>ME Trescothick (Eng)</v>
      </c>
      <c r="D603">
        <f>Centuries!D603</f>
        <v>119</v>
      </c>
      <c r="E603" t="str">
        <f>Centuries!E603</f>
        <v>Out</v>
      </c>
      <c r="F603">
        <f>Centuries!F603</f>
        <v>175</v>
      </c>
      <c r="G603">
        <f>Centuries!H603</f>
        <v>102</v>
      </c>
      <c r="H603">
        <f>Centuries!I603</f>
        <v>11</v>
      </c>
      <c r="I603">
        <f>Centuries!J603</f>
        <v>2</v>
      </c>
      <c r="J603">
        <f>Centuries!K603</f>
        <v>116.66</v>
      </c>
      <c r="K603">
        <f>Centuries!L603</f>
        <v>1</v>
      </c>
      <c r="L603" t="str">
        <f>Centuries!M603</f>
        <v>Zimbabwe</v>
      </c>
      <c r="M603" t="str">
        <f>Centuries!N603</f>
        <v>Colombo (RPS)</v>
      </c>
    </row>
    <row r="604" spans="1:13" x14ac:dyDescent="0.3">
      <c r="A604">
        <f>Centuries!A604</f>
        <v>603</v>
      </c>
      <c r="B604">
        <f>Centuries!B604</f>
        <v>37519</v>
      </c>
      <c r="C604" t="str">
        <f>Sheet7!A604</f>
        <v>HH Gibbs (SA)</v>
      </c>
      <c r="D604">
        <f>Centuries!D604</f>
        <v>116</v>
      </c>
      <c r="E604" t="str">
        <f>Centuries!E604</f>
        <v>Out</v>
      </c>
      <c r="F604">
        <f>Centuries!F604</f>
        <v>160</v>
      </c>
      <c r="G604">
        <f>Centuries!H604</f>
        <v>126</v>
      </c>
      <c r="H604">
        <f>Centuries!I604</f>
        <v>13</v>
      </c>
      <c r="I604">
        <f>Centuries!J604</f>
        <v>3</v>
      </c>
      <c r="J604">
        <f>Centuries!K604</f>
        <v>92.06</v>
      </c>
      <c r="K604">
        <f>Centuries!L604</f>
        <v>1</v>
      </c>
      <c r="L604" t="str">
        <f>Centuries!M604</f>
        <v>Kenya</v>
      </c>
      <c r="M604" t="str">
        <f>Centuries!N604</f>
        <v>Colombo (RPS)</v>
      </c>
    </row>
    <row r="605" spans="1:13" x14ac:dyDescent="0.3">
      <c r="A605">
        <f>Centuries!A605</f>
        <v>604</v>
      </c>
      <c r="B605">
        <f>Centuries!B605</f>
        <v>37521</v>
      </c>
      <c r="C605" t="str">
        <f>Sheet7!A605</f>
        <v>V Sehwag (India)</v>
      </c>
      <c r="D605">
        <f>Centuries!D605</f>
        <v>126</v>
      </c>
      <c r="E605" t="str">
        <f>Centuries!E605</f>
        <v>Out</v>
      </c>
      <c r="F605">
        <f>Centuries!F605</f>
        <v>136</v>
      </c>
      <c r="G605">
        <f>Centuries!H605</f>
        <v>104</v>
      </c>
      <c r="H605">
        <f>Centuries!I605</f>
        <v>21</v>
      </c>
      <c r="I605">
        <f>Centuries!J605</f>
        <v>1</v>
      </c>
      <c r="J605">
        <f>Centuries!K605</f>
        <v>121.15</v>
      </c>
      <c r="K605">
        <f>Centuries!L605</f>
        <v>2</v>
      </c>
      <c r="L605" t="str">
        <f>Centuries!M605</f>
        <v>England</v>
      </c>
      <c r="M605" t="str">
        <f>Centuries!N605</f>
        <v>Colombo (RPS)</v>
      </c>
    </row>
    <row r="606" spans="1:13" x14ac:dyDescent="0.3">
      <c r="A606">
        <f>Centuries!A606</f>
        <v>605</v>
      </c>
      <c r="B606">
        <f>Centuries!B606</f>
        <v>37521</v>
      </c>
      <c r="C606" t="str">
        <f>Sheet7!A606</f>
        <v>SC Ganguly (India)</v>
      </c>
      <c r="D606">
        <f>Centuries!D606</f>
        <v>117</v>
      </c>
      <c r="E606" t="str">
        <f>Centuries!E606</f>
        <v>Notout</v>
      </c>
      <c r="F606">
        <f>Centuries!F606</f>
        <v>183</v>
      </c>
      <c r="G606">
        <f>Centuries!H606</f>
        <v>109</v>
      </c>
      <c r="H606">
        <f>Centuries!I606</f>
        <v>12</v>
      </c>
      <c r="I606">
        <f>Centuries!J606</f>
        <v>3</v>
      </c>
      <c r="J606">
        <f>Centuries!K606</f>
        <v>107.33</v>
      </c>
      <c r="K606">
        <f>Centuries!L606</f>
        <v>2</v>
      </c>
      <c r="L606" t="str">
        <f>Centuries!M606</f>
        <v>England</v>
      </c>
      <c r="M606" t="str">
        <f>Centuries!N606</f>
        <v>Colombo (RPS)</v>
      </c>
    </row>
    <row r="607" spans="1:13" x14ac:dyDescent="0.3">
      <c r="A607">
        <f>Centuries!A607</f>
        <v>606</v>
      </c>
      <c r="B607">
        <f>Centuries!B607</f>
        <v>37524</v>
      </c>
      <c r="C607" t="str">
        <f>Sheet7!A607</f>
        <v>HH Gibbs (SA)</v>
      </c>
      <c r="D607">
        <f>Centuries!D607</f>
        <v>116</v>
      </c>
      <c r="E607" t="str">
        <f>Centuries!E607</f>
        <v>Notout</v>
      </c>
      <c r="F607">
        <f>Centuries!F607</f>
        <v>162</v>
      </c>
      <c r="G607">
        <f>Centuries!H607</f>
        <v>119</v>
      </c>
      <c r="H607">
        <f>Centuries!I607</f>
        <v>16</v>
      </c>
      <c r="I607">
        <f>Centuries!J607</f>
        <v>0</v>
      </c>
      <c r="J607">
        <f>Centuries!K607</f>
        <v>97.47</v>
      </c>
      <c r="K607">
        <f>Centuries!L607</f>
        <v>2</v>
      </c>
      <c r="L607" t="str">
        <f>Centuries!M607</f>
        <v>India</v>
      </c>
      <c r="M607" t="str">
        <f>Centuries!N607</f>
        <v>Colombo (RPS)</v>
      </c>
    </row>
    <row r="608" spans="1:13" x14ac:dyDescent="0.3">
      <c r="A608">
        <f>Centuries!A608</f>
        <v>607</v>
      </c>
      <c r="B608">
        <f>Centuries!B608</f>
        <v>37532</v>
      </c>
      <c r="C608" t="str">
        <f>Sheet7!A608</f>
        <v>HH Gibbs (SA)</v>
      </c>
      <c r="D608">
        <f>Centuries!D608</f>
        <v>153</v>
      </c>
      <c r="E608" t="str">
        <f>Centuries!E608</f>
        <v>Out</v>
      </c>
      <c r="F608">
        <f>Centuries!F608</f>
        <v>181</v>
      </c>
      <c r="G608">
        <f>Centuries!H608</f>
        <v>131</v>
      </c>
      <c r="H608">
        <f>Centuries!I608</f>
        <v>17</v>
      </c>
      <c r="I608">
        <f>Centuries!J608</f>
        <v>3</v>
      </c>
      <c r="J608">
        <f>Centuries!K608</f>
        <v>116.79</v>
      </c>
      <c r="K608">
        <f>Centuries!L608</f>
        <v>1</v>
      </c>
      <c r="L608" t="str">
        <f>Centuries!M608</f>
        <v>Bangladesh</v>
      </c>
      <c r="M608" t="str">
        <f>Centuries!N608</f>
        <v>Potchefstroom</v>
      </c>
    </row>
    <row r="609" spans="1:13" x14ac:dyDescent="0.3">
      <c r="A609">
        <f>Centuries!A609</f>
        <v>608</v>
      </c>
      <c r="B609">
        <f>Centuries!B609</f>
        <v>37569</v>
      </c>
      <c r="C609" t="str">
        <f>Sheet7!A609</f>
        <v>CH Gayle (WI)</v>
      </c>
      <c r="D609">
        <f>Centuries!D609</f>
        <v>103</v>
      </c>
      <c r="E609" t="str">
        <f>Centuries!E609</f>
        <v>Out</v>
      </c>
      <c r="F609">
        <f>Centuries!F609</f>
        <v>173</v>
      </c>
      <c r="G609">
        <f>Centuries!H609</f>
        <v>116</v>
      </c>
      <c r="H609">
        <f>Centuries!I609</f>
        <v>8</v>
      </c>
      <c r="I609">
        <f>Centuries!J609</f>
        <v>3</v>
      </c>
      <c r="J609">
        <f>Centuries!K609</f>
        <v>88.79</v>
      </c>
      <c r="K609">
        <f>Centuries!L609</f>
        <v>2</v>
      </c>
      <c r="L609" t="str">
        <f>Centuries!M609</f>
        <v>India</v>
      </c>
      <c r="M609" t="str">
        <f>Centuries!N609</f>
        <v>Nagpur</v>
      </c>
    </row>
    <row r="610" spans="1:13" x14ac:dyDescent="0.3">
      <c r="A610">
        <f>Centuries!A610</f>
        <v>609</v>
      </c>
      <c r="B610">
        <f>Centuries!B610</f>
        <v>37572</v>
      </c>
      <c r="C610" t="str">
        <f>Sheet7!A610</f>
        <v>V Sehwag (India)</v>
      </c>
      <c r="D610">
        <f>Centuries!D610</f>
        <v>114</v>
      </c>
      <c r="E610" t="str">
        <f>Centuries!E610</f>
        <v>Notout</v>
      </c>
      <c r="F610" t="str">
        <f>Centuries!F610</f>
        <v>-</v>
      </c>
      <c r="G610">
        <f>Centuries!H610</f>
        <v>82</v>
      </c>
      <c r="H610">
        <f>Centuries!I610</f>
        <v>17</v>
      </c>
      <c r="I610">
        <f>Centuries!J610</f>
        <v>2</v>
      </c>
      <c r="J610">
        <f>Centuries!K610</f>
        <v>139.02000000000001</v>
      </c>
      <c r="K610">
        <f>Centuries!L610</f>
        <v>2</v>
      </c>
      <c r="L610" t="str">
        <f>Centuries!M610</f>
        <v>West Indies</v>
      </c>
      <c r="M610" t="str">
        <f>Centuries!N610</f>
        <v>Rajkot</v>
      </c>
    </row>
    <row r="611" spans="1:13" x14ac:dyDescent="0.3">
      <c r="A611">
        <f>Centuries!A611</f>
        <v>610</v>
      </c>
      <c r="B611">
        <f>Centuries!B611</f>
        <v>37575</v>
      </c>
      <c r="C611" t="str">
        <f>Sheet7!A611</f>
        <v>CH Gayle (WI)</v>
      </c>
      <c r="D611">
        <f>Centuries!D611</f>
        <v>140</v>
      </c>
      <c r="E611" t="str">
        <f>Centuries!E611</f>
        <v>Out</v>
      </c>
      <c r="F611">
        <f>Centuries!F611</f>
        <v>162</v>
      </c>
      <c r="G611">
        <f>Centuries!H611</f>
        <v>127</v>
      </c>
      <c r="H611">
        <f>Centuries!I611</f>
        <v>12</v>
      </c>
      <c r="I611">
        <f>Centuries!J611</f>
        <v>5</v>
      </c>
      <c r="J611">
        <f>Centuries!K611</f>
        <v>110.23</v>
      </c>
      <c r="K611">
        <f>Centuries!L611</f>
        <v>1</v>
      </c>
      <c r="L611" t="str">
        <f>Centuries!M611</f>
        <v>India</v>
      </c>
      <c r="M611" t="str">
        <f>Centuries!N611</f>
        <v>Ahmedabad</v>
      </c>
    </row>
    <row r="612" spans="1:13" x14ac:dyDescent="0.3">
      <c r="A612">
        <f>Centuries!A612</f>
        <v>611</v>
      </c>
      <c r="B612">
        <f>Centuries!B612</f>
        <v>37575</v>
      </c>
      <c r="C612" t="str">
        <f>Sheet7!A612</f>
        <v>R Dravid (India)</v>
      </c>
      <c r="D612">
        <f>Centuries!D612</f>
        <v>109</v>
      </c>
      <c r="E612" t="str">
        <f>Centuries!E612</f>
        <v>Notout</v>
      </c>
      <c r="F612">
        <f>Centuries!F612</f>
        <v>201</v>
      </c>
      <c r="G612">
        <f>Centuries!H612</f>
        <v>124</v>
      </c>
      <c r="H612">
        <f>Centuries!I612</f>
        <v>8</v>
      </c>
      <c r="I612">
        <f>Centuries!J612</f>
        <v>0</v>
      </c>
      <c r="J612">
        <f>Centuries!K612</f>
        <v>87.9</v>
      </c>
      <c r="K612">
        <f>Centuries!L612</f>
        <v>2</v>
      </c>
      <c r="L612" t="str">
        <f>Centuries!M612</f>
        <v>West Indies</v>
      </c>
      <c r="M612" t="str">
        <f>Centuries!N612</f>
        <v>Ahmedabad</v>
      </c>
    </row>
    <row r="613" spans="1:13" x14ac:dyDescent="0.3">
      <c r="A613">
        <f>Centuries!A613</f>
        <v>612</v>
      </c>
      <c r="B613">
        <f>Centuries!B613</f>
        <v>37578</v>
      </c>
      <c r="C613" t="str">
        <f>Sheet7!A613</f>
        <v>CH Gayle (WI)</v>
      </c>
      <c r="D613">
        <f>Centuries!D613</f>
        <v>101</v>
      </c>
      <c r="E613" t="str">
        <f>Centuries!E613</f>
        <v>Out</v>
      </c>
      <c r="F613">
        <f>Centuries!F613</f>
        <v>173</v>
      </c>
      <c r="G613">
        <f>Centuries!H613</f>
        <v>107</v>
      </c>
      <c r="H613">
        <f>Centuries!I613</f>
        <v>10</v>
      </c>
      <c r="I613">
        <f>Centuries!J613</f>
        <v>3</v>
      </c>
      <c r="J613">
        <f>Centuries!K613</f>
        <v>94.39</v>
      </c>
      <c r="K613">
        <f>Centuries!L613</f>
        <v>2</v>
      </c>
      <c r="L613" t="str">
        <f>Centuries!M613</f>
        <v>India</v>
      </c>
      <c r="M613" t="str">
        <f>Centuries!N613</f>
        <v>Vadodara</v>
      </c>
    </row>
    <row r="614" spans="1:13" x14ac:dyDescent="0.3">
      <c r="A614">
        <f>Centuries!A614</f>
        <v>613</v>
      </c>
      <c r="B614">
        <f>Centuries!B614</f>
        <v>37583</v>
      </c>
      <c r="C614" t="str">
        <f>Sheet7!A614</f>
        <v>Mohammad Yousuf (Pak)</v>
      </c>
      <c r="D614">
        <f>Centuries!D614</f>
        <v>141</v>
      </c>
      <c r="E614" t="str">
        <f>Centuries!E614</f>
        <v>Notout</v>
      </c>
      <c r="F614">
        <f>Centuries!F614</f>
        <v>188</v>
      </c>
      <c r="G614">
        <f>Centuries!H614</f>
        <v>147</v>
      </c>
      <c r="H614">
        <f>Centuries!I614</f>
        <v>13</v>
      </c>
      <c r="I614">
        <f>Centuries!J614</f>
        <v>3</v>
      </c>
      <c r="J614">
        <f>Centuries!K614</f>
        <v>95.91</v>
      </c>
      <c r="K614">
        <f>Centuries!L614</f>
        <v>1</v>
      </c>
      <c r="L614" t="str">
        <f>Centuries!M614</f>
        <v>Zimbabwe</v>
      </c>
      <c r="M614" t="str">
        <f>Centuries!N614</f>
        <v>Bulawayo</v>
      </c>
    </row>
    <row r="615" spans="1:13" x14ac:dyDescent="0.3">
      <c r="A615">
        <f>Centuries!A615</f>
        <v>614</v>
      </c>
      <c r="B615">
        <f>Centuries!B615</f>
        <v>37584</v>
      </c>
      <c r="C615" t="str">
        <f>Sheet7!A615</f>
        <v>MN Samuels (WI)</v>
      </c>
      <c r="D615">
        <f>Centuries!D615</f>
        <v>108</v>
      </c>
      <c r="E615" t="str">
        <f>Centuries!E615</f>
        <v>Notout</v>
      </c>
      <c r="F615" t="str">
        <f>Centuries!F615</f>
        <v>-</v>
      </c>
      <c r="G615">
        <f>Centuries!H615</f>
        <v>75</v>
      </c>
      <c r="H615">
        <f>Centuries!I615</f>
        <v>11</v>
      </c>
      <c r="I615">
        <f>Centuries!J615</f>
        <v>5</v>
      </c>
      <c r="J615">
        <f>Centuries!K615</f>
        <v>144</v>
      </c>
      <c r="K615">
        <f>Centuries!L615</f>
        <v>1</v>
      </c>
      <c r="L615" t="str">
        <f>Centuries!M615</f>
        <v>India</v>
      </c>
      <c r="M615" t="str">
        <f>Centuries!N615</f>
        <v>Vijayawada</v>
      </c>
    </row>
    <row r="616" spans="1:13" x14ac:dyDescent="0.3">
      <c r="A616">
        <f>Centuries!A616</f>
        <v>615</v>
      </c>
      <c r="B616">
        <f>Centuries!B616</f>
        <v>37584</v>
      </c>
      <c r="C616" t="str">
        <f>Sheet7!A616</f>
        <v>Saleem Elahi (Pak)</v>
      </c>
      <c r="D616">
        <f>Centuries!D616</f>
        <v>107</v>
      </c>
      <c r="E616" t="str">
        <f>Centuries!E616</f>
        <v>Out</v>
      </c>
      <c r="F616">
        <f>Centuries!F616</f>
        <v>126</v>
      </c>
      <c r="G616">
        <f>Centuries!H616</f>
        <v>112</v>
      </c>
      <c r="H616">
        <f>Centuries!I616</f>
        <v>16</v>
      </c>
      <c r="I616">
        <f>Centuries!J616</f>
        <v>0</v>
      </c>
      <c r="J616">
        <f>Centuries!K616</f>
        <v>95.53</v>
      </c>
      <c r="K616">
        <f>Centuries!L616</f>
        <v>1</v>
      </c>
      <c r="L616" t="str">
        <f>Centuries!M616</f>
        <v>Zimbabwe</v>
      </c>
      <c r="M616" t="str">
        <f>Centuries!N616</f>
        <v>Bulawayo</v>
      </c>
    </row>
    <row r="617" spans="1:13" x14ac:dyDescent="0.3">
      <c r="A617">
        <f>Centuries!A617</f>
        <v>616</v>
      </c>
      <c r="B617">
        <f>Centuries!B617</f>
        <v>37587</v>
      </c>
      <c r="C617" t="str">
        <f>Sheet7!A617</f>
        <v>Saleem Elahi (Pak)</v>
      </c>
      <c r="D617">
        <f>Centuries!D617</f>
        <v>108</v>
      </c>
      <c r="E617" t="str">
        <f>Centuries!E617</f>
        <v>Out</v>
      </c>
      <c r="F617">
        <f>Centuries!F617</f>
        <v>188</v>
      </c>
      <c r="G617">
        <f>Centuries!H617</f>
        <v>119</v>
      </c>
      <c r="H617">
        <f>Centuries!I617</f>
        <v>10</v>
      </c>
      <c r="I617">
        <f>Centuries!J617</f>
        <v>0</v>
      </c>
      <c r="J617">
        <f>Centuries!K617</f>
        <v>90.75</v>
      </c>
      <c r="K617">
        <f>Centuries!L617</f>
        <v>1</v>
      </c>
      <c r="L617" t="str">
        <f>Centuries!M617</f>
        <v>Zimbabwe</v>
      </c>
      <c r="M617" t="str">
        <f>Centuries!N617</f>
        <v>Harare</v>
      </c>
    </row>
    <row r="618" spans="1:13" x14ac:dyDescent="0.3">
      <c r="A618">
        <f>Centuries!A618</f>
        <v>617</v>
      </c>
      <c r="B618">
        <f>Centuries!B618</f>
        <v>37587</v>
      </c>
      <c r="C618" t="str">
        <f>Sheet7!A618</f>
        <v>Mohammad Yousuf (Pak)</v>
      </c>
      <c r="D618">
        <f>Centuries!D618</f>
        <v>100</v>
      </c>
      <c r="E618" t="str">
        <f>Centuries!E618</f>
        <v>Notout</v>
      </c>
      <c r="F618">
        <f>Centuries!F618</f>
        <v>96</v>
      </c>
      <c r="G618">
        <f>Centuries!H618</f>
        <v>68</v>
      </c>
      <c r="H618">
        <f>Centuries!I618</f>
        <v>8</v>
      </c>
      <c r="I618">
        <f>Centuries!J618</f>
        <v>2</v>
      </c>
      <c r="J618">
        <f>Centuries!K618</f>
        <v>147.05000000000001</v>
      </c>
      <c r="K618">
        <f>Centuries!L618</f>
        <v>1</v>
      </c>
      <c r="L618" t="str">
        <f>Centuries!M618</f>
        <v>Zimbabwe</v>
      </c>
      <c r="M618" t="str">
        <f>Centuries!N618</f>
        <v>Harare</v>
      </c>
    </row>
    <row r="619" spans="1:13" x14ac:dyDescent="0.3">
      <c r="A619">
        <f>Centuries!A619</f>
        <v>618</v>
      </c>
      <c r="B619">
        <f>Centuries!B619</f>
        <v>37590</v>
      </c>
      <c r="C619" t="str">
        <f>Sheet7!A619</f>
        <v>GW Flower (Zim)</v>
      </c>
      <c r="D619">
        <f>Centuries!D619</f>
        <v>105</v>
      </c>
      <c r="E619" t="str">
        <f>Centuries!E619</f>
        <v>Notout</v>
      </c>
      <c r="F619">
        <f>Centuries!F619</f>
        <v>190</v>
      </c>
      <c r="G619">
        <f>Centuries!H619</f>
        <v>146</v>
      </c>
      <c r="H619">
        <f>Centuries!I619</f>
        <v>11</v>
      </c>
      <c r="I619">
        <f>Centuries!J619</f>
        <v>0</v>
      </c>
      <c r="J619">
        <f>Centuries!K619</f>
        <v>71.91</v>
      </c>
      <c r="K619">
        <f>Centuries!L619</f>
        <v>1</v>
      </c>
      <c r="L619" t="str">
        <f>Centuries!M619</f>
        <v>Pakistan</v>
      </c>
      <c r="M619" t="str">
        <f>Centuries!N619</f>
        <v>Harare</v>
      </c>
    </row>
    <row r="620" spans="1:13" x14ac:dyDescent="0.3">
      <c r="A620">
        <f>Centuries!A620</f>
        <v>619</v>
      </c>
      <c r="B620">
        <f>Centuries!B620</f>
        <v>37590</v>
      </c>
      <c r="C620" t="str">
        <f>Sheet7!A620</f>
        <v>Faisal Iqbal (Pak)</v>
      </c>
      <c r="D620">
        <f>Centuries!D620</f>
        <v>100</v>
      </c>
      <c r="E620" t="str">
        <f>Centuries!E620</f>
        <v>Notout</v>
      </c>
      <c r="F620">
        <f>Centuries!F620</f>
        <v>148</v>
      </c>
      <c r="G620">
        <f>Centuries!H620</f>
        <v>97</v>
      </c>
      <c r="H620">
        <f>Centuries!I620</f>
        <v>9</v>
      </c>
      <c r="I620">
        <f>Centuries!J620</f>
        <v>3</v>
      </c>
      <c r="J620">
        <f>Centuries!K620</f>
        <v>103.09</v>
      </c>
      <c r="K620">
        <f>Centuries!L620</f>
        <v>2</v>
      </c>
      <c r="L620" t="str">
        <f>Centuries!M620</f>
        <v>Zimbabwe</v>
      </c>
      <c r="M620" t="str">
        <f>Centuries!N620</f>
        <v>Harare</v>
      </c>
    </row>
    <row r="621" spans="1:13" x14ac:dyDescent="0.3">
      <c r="A621">
        <f>Centuries!A621</f>
        <v>620</v>
      </c>
      <c r="B621">
        <f>Centuries!B621</f>
        <v>37591</v>
      </c>
      <c r="C621" t="str">
        <f>Sheet7!A621</f>
        <v>MS Atapattu (SL)</v>
      </c>
      <c r="D621">
        <f>Centuries!D621</f>
        <v>123</v>
      </c>
      <c r="E621" t="str">
        <f>Centuries!E621</f>
        <v>Notout</v>
      </c>
      <c r="F621">
        <f>Centuries!F621</f>
        <v>185</v>
      </c>
      <c r="G621">
        <f>Centuries!H621</f>
        <v>121</v>
      </c>
      <c r="H621">
        <f>Centuries!I621</f>
        <v>15</v>
      </c>
      <c r="I621">
        <f>Centuries!J621</f>
        <v>1</v>
      </c>
      <c r="J621">
        <f>Centuries!K621</f>
        <v>101.65</v>
      </c>
      <c r="K621">
        <f>Centuries!L621</f>
        <v>2</v>
      </c>
      <c r="L621" t="str">
        <f>Centuries!M621</f>
        <v>South Africa</v>
      </c>
      <c r="M621" t="str">
        <f>Centuries!N621</f>
        <v>Benoni</v>
      </c>
    </row>
    <row r="622" spans="1:13" x14ac:dyDescent="0.3">
      <c r="A622">
        <f>Centuries!A622</f>
        <v>621</v>
      </c>
      <c r="B622">
        <f>Centuries!B622</f>
        <v>37592</v>
      </c>
      <c r="C622" t="str">
        <f>Sheet7!A622</f>
        <v>RR Sarwan (WI)</v>
      </c>
      <c r="D622">
        <f>Centuries!D622</f>
        <v>102</v>
      </c>
      <c r="E622" t="str">
        <f>Centuries!E622</f>
        <v>Notout</v>
      </c>
      <c r="F622">
        <f>Centuries!F622</f>
        <v>154</v>
      </c>
      <c r="G622">
        <f>Centuries!H622</f>
        <v>100</v>
      </c>
      <c r="H622">
        <f>Centuries!I622</f>
        <v>11</v>
      </c>
      <c r="I622">
        <f>Centuries!J622</f>
        <v>0</v>
      </c>
      <c r="J622">
        <f>Centuries!K622</f>
        <v>102</v>
      </c>
      <c r="K622">
        <f>Centuries!L622</f>
        <v>1</v>
      </c>
      <c r="L622" t="str">
        <f>Centuries!M622</f>
        <v>Bangladesh</v>
      </c>
      <c r="M622" t="str">
        <f>Centuries!N622</f>
        <v>Dhaka</v>
      </c>
    </row>
    <row r="623" spans="1:13" x14ac:dyDescent="0.3">
      <c r="A623">
        <f>Centuries!A623</f>
        <v>622</v>
      </c>
      <c r="B623">
        <f>Centuries!B623</f>
        <v>37594</v>
      </c>
      <c r="C623" t="str">
        <f>Sheet7!A623</f>
        <v>HH Gibbs (SA)</v>
      </c>
      <c r="D623">
        <f>Centuries!D623</f>
        <v>108</v>
      </c>
      <c r="E623" t="str">
        <f>Centuries!E623</f>
        <v>Notout</v>
      </c>
      <c r="F623">
        <f>Centuries!F623</f>
        <v>140</v>
      </c>
      <c r="G623">
        <f>Centuries!H623</f>
        <v>92</v>
      </c>
      <c r="H623">
        <f>Centuries!I623</f>
        <v>14</v>
      </c>
      <c r="I623">
        <f>Centuries!J623</f>
        <v>3</v>
      </c>
      <c r="J623">
        <f>Centuries!K623</f>
        <v>117.39</v>
      </c>
      <c r="K623">
        <f>Centuries!L623</f>
        <v>2</v>
      </c>
      <c r="L623" t="str">
        <f>Centuries!M623</f>
        <v>Sri Lanka</v>
      </c>
      <c r="M623" t="str">
        <f>Centuries!N623</f>
        <v>Kimberley</v>
      </c>
    </row>
    <row r="624" spans="1:13" x14ac:dyDescent="0.3">
      <c r="A624">
        <f>Centuries!A624</f>
        <v>623</v>
      </c>
      <c r="B624">
        <f>Centuries!B624</f>
        <v>37601</v>
      </c>
      <c r="C624" t="str">
        <f>Sheet7!A624</f>
        <v>Saleem Elahi (Pak)</v>
      </c>
      <c r="D624">
        <f>Centuries!D624</f>
        <v>135</v>
      </c>
      <c r="E624" t="str">
        <f>Centuries!E624</f>
        <v>Out</v>
      </c>
      <c r="F624">
        <f>Centuries!F624</f>
        <v>191</v>
      </c>
      <c r="G624">
        <f>Centuries!H624</f>
        <v>129</v>
      </c>
      <c r="H624">
        <f>Centuries!I624</f>
        <v>19</v>
      </c>
      <c r="I624">
        <f>Centuries!J624</f>
        <v>0</v>
      </c>
      <c r="J624">
        <f>Centuries!K624</f>
        <v>104.65</v>
      </c>
      <c r="K624">
        <f>Centuries!L624</f>
        <v>1</v>
      </c>
      <c r="L624" t="str">
        <f>Centuries!M624</f>
        <v>South Africa</v>
      </c>
      <c r="M624" t="str">
        <f>Centuries!N624</f>
        <v>Port Elizabeth</v>
      </c>
    </row>
    <row r="625" spans="1:13" x14ac:dyDescent="0.3">
      <c r="A625">
        <f>Centuries!A625</f>
        <v>624</v>
      </c>
      <c r="B625">
        <f>Centuries!B625</f>
        <v>37601</v>
      </c>
      <c r="C625" t="str">
        <f>Sheet7!A625</f>
        <v>Abdul Razzaq (Pak)</v>
      </c>
      <c r="D625">
        <f>Centuries!D625</f>
        <v>112</v>
      </c>
      <c r="E625" t="str">
        <f>Centuries!E625</f>
        <v>Out</v>
      </c>
      <c r="F625">
        <f>Centuries!F625</f>
        <v>170</v>
      </c>
      <c r="G625">
        <f>Centuries!H625</f>
        <v>120</v>
      </c>
      <c r="H625">
        <f>Centuries!I625</f>
        <v>13</v>
      </c>
      <c r="I625">
        <f>Centuries!J625</f>
        <v>2</v>
      </c>
      <c r="J625">
        <f>Centuries!K625</f>
        <v>93.33</v>
      </c>
      <c r="K625">
        <f>Centuries!L625</f>
        <v>1</v>
      </c>
      <c r="L625" t="str">
        <f>Centuries!M625</f>
        <v>South Africa</v>
      </c>
      <c r="M625" t="str">
        <f>Centuries!N625</f>
        <v>Port Elizabeth</v>
      </c>
    </row>
    <row r="626" spans="1:13" x14ac:dyDescent="0.3">
      <c r="A626">
        <f>Centuries!A626</f>
        <v>625</v>
      </c>
      <c r="B626">
        <f>Centuries!B626</f>
        <v>37603</v>
      </c>
      <c r="C626" t="str">
        <f>Sheet7!A626</f>
        <v>NV Knight (Eng)</v>
      </c>
      <c r="D626">
        <f>Centuries!D626</f>
        <v>111</v>
      </c>
      <c r="E626" t="str">
        <f>Centuries!E626</f>
        <v>Notout</v>
      </c>
      <c r="F626">
        <f>Centuries!F626</f>
        <v>209</v>
      </c>
      <c r="G626">
        <f>Centuries!H626</f>
        <v>133</v>
      </c>
      <c r="H626">
        <f>Centuries!I626</f>
        <v>6</v>
      </c>
      <c r="I626">
        <f>Centuries!J626</f>
        <v>1</v>
      </c>
      <c r="J626">
        <f>Centuries!K626</f>
        <v>83.45</v>
      </c>
      <c r="K626">
        <f>Centuries!L626</f>
        <v>1</v>
      </c>
      <c r="L626" t="str">
        <f>Centuries!M626</f>
        <v>Australia</v>
      </c>
      <c r="M626" t="str">
        <f>Centuries!N626</f>
        <v>Sydney</v>
      </c>
    </row>
    <row r="627" spans="1:13" x14ac:dyDescent="0.3">
      <c r="A627">
        <f>Centuries!A627</f>
        <v>626</v>
      </c>
      <c r="B627">
        <f>Centuries!B627</f>
        <v>37605</v>
      </c>
      <c r="C627" t="str">
        <f>Sheet7!A627</f>
        <v>AC Gilchrist (Aus)</v>
      </c>
      <c r="D627">
        <f>Centuries!D627</f>
        <v>124</v>
      </c>
      <c r="E627" t="str">
        <f>Centuries!E627</f>
        <v>Out</v>
      </c>
      <c r="F627">
        <f>Centuries!F627</f>
        <v>154</v>
      </c>
      <c r="G627">
        <f>Centuries!H627</f>
        <v>104</v>
      </c>
      <c r="H627">
        <f>Centuries!I627</f>
        <v>12</v>
      </c>
      <c r="I627">
        <f>Centuries!J627</f>
        <v>4</v>
      </c>
      <c r="J627">
        <f>Centuries!K627</f>
        <v>119.23</v>
      </c>
      <c r="K627">
        <f>Centuries!L627</f>
        <v>1</v>
      </c>
      <c r="L627" t="str">
        <f>Centuries!M627</f>
        <v>England</v>
      </c>
      <c r="M627" t="str">
        <f>Centuries!N627</f>
        <v>Melbourne</v>
      </c>
    </row>
    <row r="628" spans="1:13" x14ac:dyDescent="0.3">
      <c r="A628">
        <f>Centuries!A628</f>
        <v>627</v>
      </c>
      <c r="B628">
        <f>Centuries!B628</f>
        <v>37605</v>
      </c>
      <c r="C628" t="str">
        <f>Sheet7!A628</f>
        <v>RT Ponting (Aus)</v>
      </c>
      <c r="D628">
        <f>Centuries!D628</f>
        <v>119</v>
      </c>
      <c r="E628" t="str">
        <f>Centuries!E628</f>
        <v>Out</v>
      </c>
      <c r="F628">
        <f>Centuries!F628</f>
        <v>160</v>
      </c>
      <c r="G628">
        <f>Centuries!H628</f>
        <v>123</v>
      </c>
      <c r="H628">
        <f>Centuries!I628</f>
        <v>9</v>
      </c>
      <c r="I628">
        <f>Centuries!J628</f>
        <v>3</v>
      </c>
      <c r="J628">
        <f>Centuries!K628</f>
        <v>96.74</v>
      </c>
      <c r="K628">
        <f>Centuries!L628</f>
        <v>1</v>
      </c>
      <c r="L628" t="str">
        <f>Centuries!M628</f>
        <v>England</v>
      </c>
      <c r="M628" t="str">
        <f>Centuries!N628</f>
        <v>Melbourne</v>
      </c>
    </row>
    <row r="629" spans="1:13" x14ac:dyDescent="0.3">
      <c r="A629">
        <f>Centuries!A629</f>
        <v>628</v>
      </c>
      <c r="B629">
        <f>Centuries!B629</f>
        <v>37606</v>
      </c>
      <c r="C629" t="str">
        <f>Sheet7!A629</f>
        <v>G Kirsten (SA)</v>
      </c>
      <c r="D629">
        <f>Centuries!D629</f>
        <v>102</v>
      </c>
      <c r="E629" t="str">
        <f>Centuries!E629</f>
        <v>Notout</v>
      </c>
      <c r="F629">
        <f>Centuries!F629</f>
        <v>180</v>
      </c>
      <c r="G629">
        <f>Centuries!H629</f>
        <v>118</v>
      </c>
      <c r="H629">
        <f>Centuries!I629</f>
        <v>9</v>
      </c>
      <c r="I629">
        <f>Centuries!J629</f>
        <v>0</v>
      </c>
      <c r="J629">
        <f>Centuries!K629</f>
        <v>86.44</v>
      </c>
      <c r="K629">
        <f>Centuries!L629</f>
        <v>2</v>
      </c>
      <c r="L629" t="str">
        <f>Centuries!M629</f>
        <v>Pakistan</v>
      </c>
      <c r="M629" t="str">
        <f>Centuries!N629</f>
        <v>Paarl</v>
      </c>
    </row>
    <row r="630" spans="1:13" x14ac:dyDescent="0.3">
      <c r="A630">
        <f>Centuries!A630</f>
        <v>629</v>
      </c>
      <c r="B630">
        <f>Centuries!B630</f>
        <v>37610</v>
      </c>
      <c r="C630" t="str">
        <f>Sheet7!A630</f>
        <v>PD Collingwood (Eng)</v>
      </c>
      <c r="D630">
        <f>Centuries!D630</f>
        <v>100</v>
      </c>
      <c r="E630" t="str">
        <f>Centuries!E630</f>
        <v>Out</v>
      </c>
      <c r="F630">
        <f>Centuries!F630</f>
        <v>172</v>
      </c>
      <c r="G630">
        <f>Centuries!H630</f>
        <v>124</v>
      </c>
      <c r="H630">
        <f>Centuries!I630</f>
        <v>4</v>
      </c>
      <c r="I630">
        <f>Centuries!J630</f>
        <v>2</v>
      </c>
      <c r="J630">
        <f>Centuries!K630</f>
        <v>80.64</v>
      </c>
      <c r="K630">
        <f>Centuries!L630</f>
        <v>1</v>
      </c>
      <c r="L630" t="str">
        <f>Centuries!M630</f>
        <v>Sri Lanka</v>
      </c>
      <c r="M630" t="str">
        <f>Centuries!N630</f>
        <v>Perth</v>
      </c>
    </row>
    <row r="631" spans="1:13" x14ac:dyDescent="0.3">
      <c r="A631">
        <f>Centuries!A631</f>
        <v>630</v>
      </c>
      <c r="B631">
        <f>Centuries!B631</f>
        <v>37612</v>
      </c>
      <c r="C631" t="str">
        <f>Sheet7!A631</f>
        <v>DS Lehmann (Aus)</v>
      </c>
      <c r="D631">
        <f>Centuries!D631</f>
        <v>119</v>
      </c>
      <c r="E631" t="str">
        <f>Centuries!E631</f>
        <v>Out</v>
      </c>
      <c r="F631">
        <f>Centuries!F631</f>
        <v>154</v>
      </c>
      <c r="G631">
        <f>Centuries!H631</f>
        <v>119</v>
      </c>
      <c r="H631">
        <f>Centuries!I631</f>
        <v>12</v>
      </c>
      <c r="I631">
        <f>Centuries!J631</f>
        <v>1</v>
      </c>
      <c r="J631">
        <f>Centuries!K631</f>
        <v>100</v>
      </c>
      <c r="K631">
        <f>Centuries!L631</f>
        <v>1</v>
      </c>
      <c r="L631" t="str">
        <f>Centuries!M631</f>
        <v>Sri Lanka</v>
      </c>
      <c r="M631" t="str">
        <f>Centuries!N631</f>
        <v>Perth</v>
      </c>
    </row>
    <row r="632" spans="1:13" x14ac:dyDescent="0.3">
      <c r="A632">
        <f>Centuries!A632</f>
        <v>631</v>
      </c>
      <c r="B632">
        <f>Centuries!B632</f>
        <v>37619</v>
      </c>
      <c r="C632" t="str">
        <f>Sheet7!A632</f>
        <v>V Sehwag (India)</v>
      </c>
      <c r="D632">
        <f>Centuries!D632</f>
        <v>108</v>
      </c>
      <c r="E632" t="str">
        <f>Centuries!E632</f>
        <v>Out</v>
      </c>
      <c r="F632">
        <f>Centuries!F632</f>
        <v>160</v>
      </c>
      <c r="G632">
        <f>Centuries!H632</f>
        <v>119</v>
      </c>
      <c r="H632">
        <f>Centuries!I632</f>
        <v>9</v>
      </c>
      <c r="I632">
        <f>Centuries!J632</f>
        <v>2</v>
      </c>
      <c r="J632">
        <f>Centuries!K632</f>
        <v>90.75</v>
      </c>
      <c r="K632">
        <f>Centuries!L632</f>
        <v>2</v>
      </c>
      <c r="L632" t="str">
        <f>Centuries!M632</f>
        <v>New Zealand</v>
      </c>
      <c r="M632" t="str">
        <f>Centuries!N632</f>
        <v>Napier</v>
      </c>
    </row>
    <row r="633" spans="1:13" x14ac:dyDescent="0.3">
      <c r="A633">
        <f>Centuries!A633</f>
        <v>632</v>
      </c>
      <c r="B633">
        <f>Centuries!B633</f>
        <v>37630</v>
      </c>
      <c r="C633" t="str">
        <f>Sheet7!A633</f>
        <v>ST Jayasuriya (SL)</v>
      </c>
      <c r="D633">
        <f>Centuries!D633</f>
        <v>122</v>
      </c>
      <c r="E633" t="str">
        <f>Centuries!E633</f>
        <v>Out</v>
      </c>
      <c r="F633">
        <f>Centuries!F633</f>
        <v>146</v>
      </c>
      <c r="G633">
        <f>Centuries!H633</f>
        <v>105</v>
      </c>
      <c r="H633">
        <f>Centuries!I633</f>
        <v>12</v>
      </c>
      <c r="I633">
        <f>Centuries!J633</f>
        <v>4</v>
      </c>
      <c r="J633">
        <f>Centuries!K633</f>
        <v>116.19</v>
      </c>
      <c r="K633">
        <f>Centuries!L633</f>
        <v>1</v>
      </c>
      <c r="L633" t="str">
        <f>Centuries!M633</f>
        <v>Australia</v>
      </c>
      <c r="M633" t="str">
        <f>Centuries!N633</f>
        <v>Sydney</v>
      </c>
    </row>
    <row r="634" spans="1:13" x14ac:dyDescent="0.3">
      <c r="A634">
        <f>Centuries!A634</f>
        <v>633</v>
      </c>
      <c r="B634">
        <f>Centuries!B634</f>
        <v>37630</v>
      </c>
      <c r="C634" t="str">
        <f>Sheet7!A634</f>
        <v>MS Atapattu (SL)</v>
      </c>
      <c r="D634">
        <f>Centuries!D634</f>
        <v>101</v>
      </c>
      <c r="E634" t="str">
        <f>Centuries!E634</f>
        <v>Out</v>
      </c>
      <c r="F634">
        <f>Centuries!F634</f>
        <v>178</v>
      </c>
      <c r="G634">
        <f>Centuries!H634</f>
        <v>124</v>
      </c>
      <c r="H634">
        <f>Centuries!I634</f>
        <v>5</v>
      </c>
      <c r="I634">
        <f>Centuries!J634</f>
        <v>0</v>
      </c>
      <c r="J634">
        <f>Centuries!K634</f>
        <v>81.45</v>
      </c>
      <c r="K634">
        <f>Centuries!L634</f>
        <v>1</v>
      </c>
      <c r="L634" t="str">
        <f>Centuries!M634</f>
        <v>Australia</v>
      </c>
      <c r="M634" t="str">
        <f>Centuries!N634</f>
        <v>Sydney</v>
      </c>
    </row>
    <row r="635" spans="1:13" x14ac:dyDescent="0.3">
      <c r="A635">
        <f>Centuries!A635</f>
        <v>634</v>
      </c>
      <c r="B635">
        <f>Centuries!B635</f>
        <v>37632</v>
      </c>
      <c r="C635" t="str">
        <f>Sheet7!A635</f>
        <v>V Sehwag (India)</v>
      </c>
      <c r="D635">
        <f>Centuries!D635</f>
        <v>112</v>
      </c>
      <c r="E635" t="str">
        <f>Centuries!E635</f>
        <v>Out</v>
      </c>
      <c r="F635">
        <f>Centuries!F635</f>
        <v>175</v>
      </c>
      <c r="G635">
        <f>Centuries!H635</f>
        <v>139</v>
      </c>
      <c r="H635">
        <f>Centuries!I635</f>
        <v>11</v>
      </c>
      <c r="I635">
        <f>Centuries!J635</f>
        <v>3</v>
      </c>
      <c r="J635">
        <f>Centuries!K635</f>
        <v>80.569999999999993</v>
      </c>
      <c r="K635">
        <f>Centuries!L635</f>
        <v>2</v>
      </c>
      <c r="L635" t="str">
        <f>Centuries!M635</f>
        <v>New Zealand</v>
      </c>
      <c r="M635" t="str">
        <f>Centuries!N635</f>
        <v>Auckland</v>
      </c>
    </row>
    <row r="636" spans="1:13" x14ac:dyDescent="0.3">
      <c r="A636">
        <f>Centuries!A636</f>
        <v>635</v>
      </c>
      <c r="B636">
        <f>Centuries!B636</f>
        <v>37632</v>
      </c>
      <c r="C636" t="str">
        <f>Sheet7!A636</f>
        <v>DR Martyn (Aus)</v>
      </c>
      <c r="D636">
        <f>Centuries!D636</f>
        <v>101</v>
      </c>
      <c r="E636" t="str">
        <f>Centuries!E636</f>
        <v>Notout</v>
      </c>
      <c r="F636">
        <f>Centuries!F636</f>
        <v>184</v>
      </c>
      <c r="G636">
        <f>Centuries!H636</f>
        <v>114</v>
      </c>
      <c r="H636">
        <f>Centuries!I636</f>
        <v>10</v>
      </c>
      <c r="I636">
        <f>Centuries!J636</f>
        <v>0</v>
      </c>
      <c r="J636">
        <f>Centuries!K636</f>
        <v>88.59</v>
      </c>
      <c r="K636">
        <f>Centuries!L636</f>
        <v>1</v>
      </c>
      <c r="L636" t="str">
        <f>Centuries!M636</f>
        <v>England</v>
      </c>
      <c r="M636" t="str">
        <f>Centuries!N636</f>
        <v>Hobart</v>
      </c>
    </row>
    <row r="637" spans="1:13" x14ac:dyDescent="0.3">
      <c r="A637">
        <f>Centuries!A637</f>
        <v>636</v>
      </c>
      <c r="B637">
        <f>Centuries!B637</f>
        <v>37634</v>
      </c>
      <c r="C637" t="str">
        <f>Sheet7!A637</f>
        <v>ST Jayasuriya (SL)</v>
      </c>
      <c r="D637">
        <f>Centuries!D637</f>
        <v>106</v>
      </c>
      <c r="E637" t="str">
        <f>Centuries!E637</f>
        <v>Out</v>
      </c>
      <c r="F637">
        <f>Centuries!F637</f>
        <v>151</v>
      </c>
      <c r="G637">
        <f>Centuries!H637</f>
        <v>110</v>
      </c>
      <c r="H637">
        <f>Centuries!I637</f>
        <v>15</v>
      </c>
      <c r="I637">
        <f>Centuries!J637</f>
        <v>1</v>
      </c>
      <c r="J637">
        <f>Centuries!K637</f>
        <v>96.36</v>
      </c>
      <c r="K637">
        <f>Centuries!L637</f>
        <v>1</v>
      </c>
      <c r="L637" t="str">
        <f>Centuries!M637</f>
        <v>England</v>
      </c>
      <c r="M637" t="str">
        <f>Centuries!N637</f>
        <v>Sydney</v>
      </c>
    </row>
    <row r="638" spans="1:13" x14ac:dyDescent="0.3">
      <c r="A638">
        <f>Centuries!A638</f>
        <v>637</v>
      </c>
      <c r="B638">
        <f>Centuries!B638</f>
        <v>37642</v>
      </c>
      <c r="C638" t="str">
        <f>Sheet7!A638</f>
        <v>RT Ponting (Aus)</v>
      </c>
      <c r="D638">
        <f>Centuries!D638</f>
        <v>106</v>
      </c>
      <c r="E638" t="str">
        <f>Centuries!E638</f>
        <v>Notout</v>
      </c>
      <c r="F638">
        <f>Centuries!F638</f>
        <v>115</v>
      </c>
      <c r="G638">
        <f>Centuries!H638</f>
        <v>97</v>
      </c>
      <c r="H638">
        <f>Centuries!I638</f>
        <v>11</v>
      </c>
      <c r="I638">
        <f>Centuries!J638</f>
        <v>1</v>
      </c>
      <c r="J638">
        <f>Centuries!K638</f>
        <v>109.27</v>
      </c>
      <c r="K638">
        <f>Centuries!L638</f>
        <v>2</v>
      </c>
      <c r="L638" t="str">
        <f>Centuries!M638</f>
        <v>Sri Lanka</v>
      </c>
      <c r="M638" t="str">
        <f>Centuries!N638</f>
        <v>Melbourne</v>
      </c>
    </row>
    <row r="639" spans="1:13" x14ac:dyDescent="0.3">
      <c r="A639">
        <f>Centuries!A639</f>
        <v>638</v>
      </c>
      <c r="B639">
        <f>Centuries!B639</f>
        <v>37661</v>
      </c>
      <c r="C639" t="str">
        <f>Sheet7!A639</f>
        <v>BC Lara (WI)</v>
      </c>
      <c r="D639">
        <f>Centuries!D639</f>
        <v>116</v>
      </c>
      <c r="E639" t="str">
        <f>Centuries!E639</f>
        <v>Out</v>
      </c>
      <c r="F639">
        <f>Centuries!F639</f>
        <v>181</v>
      </c>
      <c r="G639">
        <f>Centuries!H639</f>
        <v>134</v>
      </c>
      <c r="H639">
        <f>Centuries!I639</f>
        <v>12</v>
      </c>
      <c r="I639">
        <f>Centuries!J639</f>
        <v>2</v>
      </c>
      <c r="J639">
        <f>Centuries!K639</f>
        <v>86.56</v>
      </c>
      <c r="K639">
        <f>Centuries!L639</f>
        <v>1</v>
      </c>
      <c r="L639" t="str">
        <f>Centuries!M639</f>
        <v>South Africa</v>
      </c>
      <c r="M639" t="str">
        <f>Centuries!N639</f>
        <v>Cape Town</v>
      </c>
    </row>
    <row r="640" spans="1:13" x14ac:dyDescent="0.3">
      <c r="A640">
        <f>Centuries!A640</f>
        <v>639</v>
      </c>
      <c r="B640">
        <f>Centuries!B640</f>
        <v>37662</v>
      </c>
      <c r="C640" t="str">
        <f>Sheet7!A640</f>
        <v>CB Wishart (Zim)</v>
      </c>
      <c r="D640">
        <f>Centuries!D640</f>
        <v>172</v>
      </c>
      <c r="E640" t="str">
        <f>Centuries!E640</f>
        <v>Notout</v>
      </c>
      <c r="F640">
        <f>Centuries!F640</f>
        <v>191</v>
      </c>
      <c r="G640">
        <f>Centuries!H640</f>
        <v>151</v>
      </c>
      <c r="H640">
        <f>Centuries!I640</f>
        <v>18</v>
      </c>
      <c r="I640">
        <f>Centuries!J640</f>
        <v>3</v>
      </c>
      <c r="J640">
        <f>Centuries!K640</f>
        <v>113.9</v>
      </c>
      <c r="K640">
        <f>Centuries!L640</f>
        <v>1</v>
      </c>
      <c r="L640" t="str">
        <f>Centuries!M640</f>
        <v>Namibia</v>
      </c>
      <c r="M640" t="str">
        <f>Centuries!N640</f>
        <v>Harare</v>
      </c>
    </row>
    <row r="641" spans="1:13" x14ac:dyDescent="0.3">
      <c r="A641">
        <f>Centuries!A641</f>
        <v>640</v>
      </c>
      <c r="B641">
        <f>Centuries!B641</f>
        <v>37662</v>
      </c>
      <c r="C641" t="str">
        <f>Sheet7!A641</f>
        <v>SB Styris (NZ)</v>
      </c>
      <c r="D641">
        <f>Centuries!D641</f>
        <v>141</v>
      </c>
      <c r="E641" t="str">
        <f>Centuries!E641</f>
        <v>Out</v>
      </c>
      <c r="F641">
        <f>Centuries!F641</f>
        <v>177</v>
      </c>
      <c r="G641">
        <f>Centuries!H641</f>
        <v>125</v>
      </c>
      <c r="H641">
        <f>Centuries!I641</f>
        <v>3</v>
      </c>
      <c r="I641">
        <f>Centuries!J641</f>
        <v>6</v>
      </c>
      <c r="J641">
        <f>Centuries!K641</f>
        <v>112.8</v>
      </c>
      <c r="K641">
        <f>Centuries!L641</f>
        <v>2</v>
      </c>
      <c r="L641" t="str">
        <f>Centuries!M641</f>
        <v>Sri Lanka</v>
      </c>
      <c r="M641" t="str">
        <f>Centuries!N641</f>
        <v>Bloemfontein</v>
      </c>
    </row>
    <row r="642" spans="1:13" x14ac:dyDescent="0.3">
      <c r="A642">
        <f>Centuries!A642</f>
        <v>641</v>
      </c>
      <c r="B642">
        <f>Centuries!B642</f>
        <v>37662</v>
      </c>
      <c r="C642" t="str">
        <f>Sheet7!A642</f>
        <v>ST Jayasuriya (SL)</v>
      </c>
      <c r="D642">
        <f>Centuries!D642</f>
        <v>120</v>
      </c>
      <c r="E642" t="str">
        <f>Centuries!E642</f>
        <v>Out</v>
      </c>
      <c r="F642">
        <f>Centuries!F642</f>
        <v>147</v>
      </c>
      <c r="G642">
        <f>Centuries!H642</f>
        <v>125</v>
      </c>
      <c r="H642">
        <f>Centuries!I642</f>
        <v>14</v>
      </c>
      <c r="I642">
        <f>Centuries!J642</f>
        <v>0</v>
      </c>
      <c r="J642">
        <f>Centuries!K642</f>
        <v>96</v>
      </c>
      <c r="K642">
        <f>Centuries!L642</f>
        <v>1</v>
      </c>
      <c r="L642" t="str">
        <f>Centuries!M642</f>
        <v>New Zealand</v>
      </c>
      <c r="M642" t="str">
        <f>Centuries!N642</f>
        <v>Bloemfontein</v>
      </c>
    </row>
    <row r="643" spans="1:13" x14ac:dyDescent="0.3">
      <c r="A643">
        <f>Centuries!A643</f>
        <v>642</v>
      </c>
      <c r="B643">
        <f>Centuries!B643</f>
        <v>37663</v>
      </c>
      <c r="C643" t="str">
        <f>Sheet7!A643</f>
        <v>A Symonds (Aus)</v>
      </c>
      <c r="D643">
        <f>Centuries!D643</f>
        <v>143</v>
      </c>
      <c r="E643" t="str">
        <f>Centuries!E643</f>
        <v>Notout</v>
      </c>
      <c r="F643">
        <f>Centuries!F643</f>
        <v>139</v>
      </c>
      <c r="G643">
        <f>Centuries!H643</f>
        <v>125</v>
      </c>
      <c r="H643">
        <f>Centuries!I643</f>
        <v>18</v>
      </c>
      <c r="I643">
        <f>Centuries!J643</f>
        <v>2</v>
      </c>
      <c r="J643">
        <f>Centuries!K643</f>
        <v>114.4</v>
      </c>
      <c r="K643">
        <f>Centuries!L643</f>
        <v>1</v>
      </c>
      <c r="L643" t="str">
        <f>Centuries!M643</f>
        <v>Pakistan</v>
      </c>
      <c r="M643" t="str">
        <f>Centuries!N643</f>
        <v>Johannesburg</v>
      </c>
    </row>
    <row r="644" spans="1:13" x14ac:dyDescent="0.3">
      <c r="A644">
        <f>Centuries!A644</f>
        <v>643</v>
      </c>
      <c r="B644">
        <f>Centuries!B644</f>
        <v>37668</v>
      </c>
      <c r="C644" t="str">
        <f>Sheet7!A644</f>
        <v>HH Gibbs (SA)</v>
      </c>
      <c r="D644">
        <f>Centuries!D644</f>
        <v>143</v>
      </c>
      <c r="E644" t="str">
        <f>Centuries!E644</f>
        <v>Out</v>
      </c>
      <c r="F644">
        <f>Centuries!F644</f>
        <v>195</v>
      </c>
      <c r="G644">
        <f>Centuries!H644</f>
        <v>141</v>
      </c>
      <c r="H644">
        <f>Centuries!I644</f>
        <v>19</v>
      </c>
      <c r="I644">
        <f>Centuries!J644</f>
        <v>3</v>
      </c>
      <c r="J644">
        <f>Centuries!K644</f>
        <v>101.41</v>
      </c>
      <c r="K644">
        <f>Centuries!L644</f>
        <v>1</v>
      </c>
      <c r="L644" t="str">
        <f>Centuries!M644</f>
        <v>New Zealand</v>
      </c>
      <c r="M644" t="str">
        <f>Centuries!N644</f>
        <v>Johannesburg</v>
      </c>
    </row>
    <row r="645" spans="1:13" x14ac:dyDescent="0.3">
      <c r="A645">
        <f>Centuries!A645</f>
        <v>644</v>
      </c>
      <c r="B645">
        <f>Centuries!B645</f>
        <v>37668</v>
      </c>
      <c r="C645" t="str">
        <f>Sheet7!A645</f>
        <v>SP Fleming (NZ)</v>
      </c>
      <c r="D645">
        <f>Centuries!D645</f>
        <v>134</v>
      </c>
      <c r="E645" t="str">
        <f>Centuries!E645</f>
        <v>Notout</v>
      </c>
      <c r="F645">
        <f>Centuries!F645</f>
        <v>158</v>
      </c>
      <c r="G645">
        <f>Centuries!H645</f>
        <v>132</v>
      </c>
      <c r="H645">
        <f>Centuries!I645</f>
        <v>21</v>
      </c>
      <c r="I645">
        <f>Centuries!J645</f>
        <v>0</v>
      </c>
      <c r="J645">
        <f>Centuries!K645</f>
        <v>101.51</v>
      </c>
      <c r="K645">
        <f>Centuries!L645</f>
        <v>2</v>
      </c>
      <c r="L645" t="str">
        <f>Centuries!M645</f>
        <v>South Africa</v>
      </c>
      <c r="M645" t="str">
        <f>Centuries!N645</f>
        <v>Johannesburg</v>
      </c>
    </row>
    <row r="646" spans="1:13" x14ac:dyDescent="0.3">
      <c r="A646">
        <f>Centuries!A646</f>
        <v>645</v>
      </c>
      <c r="B646">
        <f>Centuries!B646</f>
        <v>37675</v>
      </c>
      <c r="C646" t="str">
        <f>Sheet7!A646</f>
        <v>SR Tendulkar (India)</v>
      </c>
      <c r="D646">
        <f>Centuries!D646</f>
        <v>152</v>
      </c>
      <c r="E646" t="str">
        <f>Centuries!E646</f>
        <v>Out</v>
      </c>
      <c r="F646">
        <f>Centuries!F646</f>
        <v>193</v>
      </c>
      <c r="G646">
        <f>Centuries!H646</f>
        <v>151</v>
      </c>
      <c r="H646">
        <f>Centuries!I646</f>
        <v>18</v>
      </c>
      <c r="I646">
        <f>Centuries!J646</f>
        <v>0</v>
      </c>
      <c r="J646">
        <f>Centuries!K646</f>
        <v>100.66</v>
      </c>
      <c r="K646">
        <f>Centuries!L646</f>
        <v>1</v>
      </c>
      <c r="L646" t="str">
        <f>Centuries!M646</f>
        <v>Namibia</v>
      </c>
      <c r="M646" t="str">
        <f>Centuries!N646</f>
        <v>Pietermaritzburg</v>
      </c>
    </row>
    <row r="647" spans="1:13" x14ac:dyDescent="0.3">
      <c r="A647">
        <f>Centuries!A647</f>
        <v>646</v>
      </c>
      <c r="B647">
        <f>Centuries!B647</f>
        <v>37675</v>
      </c>
      <c r="C647" t="str">
        <f>Sheet7!A647</f>
        <v>SC Ganguly (India)</v>
      </c>
      <c r="D647">
        <f>Centuries!D647</f>
        <v>112</v>
      </c>
      <c r="E647" t="str">
        <f>Centuries!E647</f>
        <v>Notout</v>
      </c>
      <c r="F647">
        <f>Centuries!F647</f>
        <v>173</v>
      </c>
      <c r="G647">
        <f>Centuries!H647</f>
        <v>119</v>
      </c>
      <c r="H647">
        <f>Centuries!I647</f>
        <v>6</v>
      </c>
      <c r="I647">
        <f>Centuries!J647</f>
        <v>4</v>
      </c>
      <c r="J647">
        <f>Centuries!K647</f>
        <v>94.11</v>
      </c>
      <c r="K647">
        <f>Centuries!L647</f>
        <v>1</v>
      </c>
      <c r="L647" t="str">
        <f>Centuries!M647</f>
        <v>Namibia</v>
      </c>
      <c r="M647" t="str">
        <f>Centuries!N647</f>
        <v>Pietermaritzburg</v>
      </c>
    </row>
    <row r="648" spans="1:13" x14ac:dyDescent="0.3">
      <c r="A648">
        <f>Centuries!A648</f>
        <v>647</v>
      </c>
      <c r="B648">
        <f>Centuries!B648</f>
        <v>37675</v>
      </c>
      <c r="C648" t="str">
        <f>Sheet7!A648</f>
        <v>JM Davison (Can)</v>
      </c>
      <c r="D648">
        <f>Centuries!D648</f>
        <v>111</v>
      </c>
      <c r="E648" t="str">
        <f>Centuries!E648</f>
        <v>Out</v>
      </c>
      <c r="F648">
        <f>Centuries!F648</f>
        <v>98</v>
      </c>
      <c r="G648">
        <f>Centuries!H648</f>
        <v>76</v>
      </c>
      <c r="H648">
        <f>Centuries!I648</f>
        <v>8</v>
      </c>
      <c r="I648">
        <f>Centuries!J648</f>
        <v>6</v>
      </c>
      <c r="J648">
        <f>Centuries!K648</f>
        <v>146.05000000000001</v>
      </c>
      <c r="K648">
        <f>Centuries!L648</f>
        <v>1</v>
      </c>
      <c r="L648" t="str">
        <f>Centuries!M648</f>
        <v>West Indies</v>
      </c>
      <c r="M648" t="str">
        <f>Centuries!N648</f>
        <v>Centurion</v>
      </c>
    </row>
    <row r="649" spans="1:13" x14ac:dyDescent="0.3">
      <c r="A649">
        <f>Centuries!A649</f>
        <v>648</v>
      </c>
      <c r="B649">
        <f>Centuries!B649</f>
        <v>37681</v>
      </c>
      <c r="C649" t="str">
        <f>Sheet7!A649</f>
        <v>Saeed Anwar (Pak)</v>
      </c>
      <c r="D649">
        <f>Centuries!D649</f>
        <v>101</v>
      </c>
      <c r="E649" t="str">
        <f>Centuries!E649</f>
        <v>Out</v>
      </c>
      <c r="F649">
        <f>Centuries!F649</f>
        <v>174</v>
      </c>
      <c r="G649">
        <f>Centuries!H649</f>
        <v>126</v>
      </c>
      <c r="H649">
        <f>Centuries!I649</f>
        <v>7</v>
      </c>
      <c r="I649">
        <f>Centuries!J649</f>
        <v>0</v>
      </c>
      <c r="J649">
        <f>Centuries!K649</f>
        <v>80.150000000000006</v>
      </c>
      <c r="K649">
        <f>Centuries!L649</f>
        <v>1</v>
      </c>
      <c r="L649" t="str">
        <f>Centuries!M649</f>
        <v>India</v>
      </c>
      <c r="M649" t="str">
        <f>Centuries!N649</f>
        <v>Centurion</v>
      </c>
    </row>
    <row r="650" spans="1:13" x14ac:dyDescent="0.3">
      <c r="A650">
        <f>Centuries!A650</f>
        <v>649</v>
      </c>
      <c r="B650">
        <f>Centuries!B650</f>
        <v>37683</v>
      </c>
      <c r="C650" t="str">
        <f>Sheet7!A650</f>
        <v>KJJ van Noortwijk (Neth)</v>
      </c>
      <c r="D650">
        <f>Centuries!D650</f>
        <v>134</v>
      </c>
      <c r="E650" t="str">
        <f>Centuries!E650</f>
        <v>Notout</v>
      </c>
      <c r="F650">
        <f>Centuries!F650</f>
        <v>188</v>
      </c>
      <c r="G650">
        <f>Centuries!H650</f>
        <v>129</v>
      </c>
      <c r="H650">
        <f>Centuries!I650</f>
        <v>11</v>
      </c>
      <c r="I650">
        <f>Centuries!J650</f>
        <v>3</v>
      </c>
      <c r="J650">
        <f>Centuries!K650</f>
        <v>103.87</v>
      </c>
      <c r="K650">
        <f>Centuries!L650</f>
        <v>1</v>
      </c>
      <c r="L650" t="str">
        <f>Centuries!M650</f>
        <v>Namibia</v>
      </c>
      <c r="M650" t="str">
        <f>Centuries!N650</f>
        <v>Bloemfontein</v>
      </c>
    </row>
    <row r="651" spans="1:13" x14ac:dyDescent="0.3">
      <c r="A651">
        <f>Centuries!A651</f>
        <v>650</v>
      </c>
      <c r="B651">
        <f>Centuries!B651</f>
        <v>37683</v>
      </c>
      <c r="C651" t="str">
        <f>Sheet7!A651</f>
        <v>MS Atapattu (SL)</v>
      </c>
      <c r="D651">
        <f>Centuries!D651</f>
        <v>124</v>
      </c>
      <c r="E651" t="str">
        <f>Centuries!E651</f>
        <v>Out</v>
      </c>
      <c r="F651">
        <f>Centuries!F651</f>
        <v>191</v>
      </c>
      <c r="G651">
        <f>Centuries!H651</f>
        <v>129</v>
      </c>
      <c r="H651">
        <f>Centuries!I651</f>
        <v>18</v>
      </c>
      <c r="I651">
        <f>Centuries!J651</f>
        <v>0</v>
      </c>
      <c r="J651">
        <f>Centuries!K651</f>
        <v>96.12</v>
      </c>
      <c r="K651">
        <f>Centuries!L651</f>
        <v>1</v>
      </c>
      <c r="L651" t="str">
        <f>Centuries!M651</f>
        <v>South Africa</v>
      </c>
      <c r="M651" t="str">
        <f>Centuries!N651</f>
        <v>Durban</v>
      </c>
    </row>
    <row r="652" spans="1:13" x14ac:dyDescent="0.3">
      <c r="A652">
        <f>Centuries!A652</f>
        <v>651</v>
      </c>
      <c r="B652">
        <f>Centuries!B652</f>
        <v>37683</v>
      </c>
      <c r="C652" t="str">
        <f>Sheet7!A652</f>
        <v>JF Kloppenburg (Neth)</v>
      </c>
      <c r="D652">
        <f>Centuries!D652</f>
        <v>121</v>
      </c>
      <c r="E652" t="str">
        <f>Centuries!E652</f>
        <v>Out</v>
      </c>
      <c r="F652">
        <f>Centuries!F652</f>
        <v>182</v>
      </c>
      <c r="G652">
        <f>Centuries!H652</f>
        <v>142</v>
      </c>
      <c r="H652">
        <f>Centuries!I652</f>
        <v>6</v>
      </c>
      <c r="I652">
        <f>Centuries!J652</f>
        <v>4</v>
      </c>
      <c r="J652">
        <f>Centuries!K652</f>
        <v>85.21</v>
      </c>
      <c r="K652">
        <f>Centuries!L652</f>
        <v>1</v>
      </c>
      <c r="L652" t="str">
        <f>Centuries!M652</f>
        <v>Namibia</v>
      </c>
      <c r="M652" t="str">
        <f>Centuries!N652</f>
        <v>Bloemfontein</v>
      </c>
    </row>
    <row r="653" spans="1:13" x14ac:dyDescent="0.3">
      <c r="A653">
        <f>Centuries!A653</f>
        <v>652</v>
      </c>
      <c r="B653">
        <f>Centuries!B653</f>
        <v>37684</v>
      </c>
      <c r="C653" t="str">
        <f>Sheet7!A653</f>
        <v>CH Gayle (WI)</v>
      </c>
      <c r="D653">
        <f>Centuries!D653</f>
        <v>119</v>
      </c>
      <c r="E653" t="str">
        <f>Centuries!E653</f>
        <v>Out</v>
      </c>
      <c r="F653">
        <f>Centuries!F653</f>
        <v>175</v>
      </c>
      <c r="G653">
        <f>Centuries!H653</f>
        <v>151</v>
      </c>
      <c r="H653">
        <f>Centuries!I653</f>
        <v>8</v>
      </c>
      <c r="I653">
        <f>Centuries!J653</f>
        <v>2</v>
      </c>
      <c r="J653">
        <f>Centuries!K653</f>
        <v>78.8</v>
      </c>
      <c r="K653">
        <f>Centuries!L653</f>
        <v>1</v>
      </c>
      <c r="L653" t="str">
        <f>Centuries!M653</f>
        <v>Kenya</v>
      </c>
      <c r="M653" t="str">
        <f>Centuries!N653</f>
        <v>Kimberley</v>
      </c>
    </row>
    <row r="654" spans="1:13" x14ac:dyDescent="0.3">
      <c r="A654">
        <f>Centuries!A654</f>
        <v>653</v>
      </c>
      <c r="B654">
        <f>Centuries!B654</f>
        <v>37687</v>
      </c>
      <c r="C654" t="str">
        <f>Sheet7!A654</f>
        <v>RT Ponting (Aus)</v>
      </c>
      <c r="D654">
        <f>Centuries!D654</f>
        <v>114</v>
      </c>
      <c r="E654" t="str">
        <f>Centuries!E654</f>
        <v>Out</v>
      </c>
      <c r="F654">
        <f>Centuries!F654</f>
        <v>130</v>
      </c>
      <c r="G654">
        <f>Centuries!H654</f>
        <v>109</v>
      </c>
      <c r="H654">
        <f>Centuries!I654</f>
        <v>8</v>
      </c>
      <c r="I654">
        <f>Centuries!J654</f>
        <v>4</v>
      </c>
      <c r="J654">
        <f>Centuries!K654</f>
        <v>104.58</v>
      </c>
      <c r="K654">
        <f>Centuries!L654</f>
        <v>1</v>
      </c>
      <c r="L654" t="str">
        <f>Centuries!M654</f>
        <v>Sri Lanka</v>
      </c>
      <c r="M654" t="str">
        <f>Centuries!N654</f>
        <v>Centurion</v>
      </c>
    </row>
    <row r="655" spans="1:13" x14ac:dyDescent="0.3">
      <c r="A655">
        <f>Centuries!A655</f>
        <v>654</v>
      </c>
      <c r="B655">
        <f>Centuries!B655</f>
        <v>37687</v>
      </c>
      <c r="C655" t="str">
        <f>Sheet7!A655</f>
        <v>SC Ganguly (India)</v>
      </c>
      <c r="D655">
        <f>Centuries!D655</f>
        <v>107</v>
      </c>
      <c r="E655" t="str">
        <f>Centuries!E655</f>
        <v>Notout</v>
      </c>
      <c r="F655">
        <f>Centuries!F655</f>
        <v>196</v>
      </c>
      <c r="G655">
        <f>Centuries!H655</f>
        <v>120</v>
      </c>
      <c r="H655">
        <f>Centuries!I655</f>
        <v>11</v>
      </c>
      <c r="I655">
        <f>Centuries!J655</f>
        <v>2</v>
      </c>
      <c r="J655">
        <f>Centuries!K655</f>
        <v>89.16</v>
      </c>
      <c r="K655">
        <f>Centuries!L655</f>
        <v>2</v>
      </c>
      <c r="L655" t="str">
        <f>Centuries!M655</f>
        <v>Kenya</v>
      </c>
      <c r="M655" t="str">
        <f>Centuries!N655</f>
        <v>Cape Town</v>
      </c>
    </row>
    <row r="656" spans="1:13" x14ac:dyDescent="0.3">
      <c r="A656">
        <f>Centuries!A656</f>
        <v>655</v>
      </c>
      <c r="B656">
        <f>Centuries!B656</f>
        <v>37688</v>
      </c>
      <c r="C656" t="str">
        <f>Sheet7!A656</f>
        <v>NJ Astle (NZ)</v>
      </c>
      <c r="D656">
        <f>Centuries!D656</f>
        <v>102</v>
      </c>
      <c r="E656" t="str">
        <f>Centuries!E656</f>
        <v>Notout</v>
      </c>
      <c r="F656">
        <f>Centuries!F656</f>
        <v>187</v>
      </c>
      <c r="G656">
        <f>Centuries!H656</f>
        <v>122</v>
      </c>
      <c r="H656">
        <f>Centuries!I656</f>
        <v>11</v>
      </c>
      <c r="I656">
        <f>Centuries!J656</f>
        <v>0</v>
      </c>
      <c r="J656">
        <f>Centuries!K656</f>
        <v>83.6</v>
      </c>
      <c r="K656">
        <f>Centuries!L656</f>
        <v>2</v>
      </c>
      <c r="L656" t="str">
        <f>Centuries!M656</f>
        <v>Zimbabwe</v>
      </c>
      <c r="M656" t="str">
        <f>Centuries!N656</f>
        <v>Bloemfontein</v>
      </c>
    </row>
    <row r="657" spans="1:13" x14ac:dyDescent="0.3">
      <c r="A657">
        <f>Centuries!A657</f>
        <v>656</v>
      </c>
      <c r="B657">
        <f>Centuries!B657</f>
        <v>37695</v>
      </c>
      <c r="C657" t="str">
        <f>Sheet7!A657</f>
        <v>MS Atapattu (SL)</v>
      </c>
      <c r="D657">
        <f>Centuries!D657</f>
        <v>103</v>
      </c>
      <c r="E657" t="str">
        <f>Centuries!E657</f>
        <v>Notout</v>
      </c>
      <c r="F657">
        <f>Centuries!F657</f>
        <v>207</v>
      </c>
      <c r="G657">
        <f>Centuries!H657</f>
        <v>127</v>
      </c>
      <c r="H657">
        <f>Centuries!I657</f>
        <v>7</v>
      </c>
      <c r="I657">
        <f>Centuries!J657</f>
        <v>0</v>
      </c>
      <c r="J657">
        <f>Centuries!K657</f>
        <v>81.099999999999994</v>
      </c>
      <c r="K657">
        <f>Centuries!L657</f>
        <v>1</v>
      </c>
      <c r="L657" t="str">
        <f>Centuries!M657</f>
        <v>Zimbabwe</v>
      </c>
      <c r="M657" t="str">
        <f>Centuries!N657</f>
        <v>East London</v>
      </c>
    </row>
    <row r="658" spans="1:13" x14ac:dyDescent="0.3">
      <c r="A658">
        <f>Centuries!A658</f>
        <v>657</v>
      </c>
      <c r="B658">
        <f>Centuries!B658</f>
        <v>37700</v>
      </c>
      <c r="C658" t="str">
        <f>Sheet7!A658</f>
        <v>SC Ganguly (India)</v>
      </c>
      <c r="D658">
        <f>Centuries!D658</f>
        <v>111</v>
      </c>
      <c r="E658" t="str">
        <f>Centuries!E658</f>
        <v>Notout</v>
      </c>
      <c r="F658">
        <f>Centuries!F658</f>
        <v>140</v>
      </c>
      <c r="G658">
        <f>Centuries!H658</f>
        <v>114</v>
      </c>
      <c r="H658">
        <f>Centuries!I658</f>
        <v>5</v>
      </c>
      <c r="I658">
        <f>Centuries!J658</f>
        <v>5</v>
      </c>
      <c r="J658">
        <f>Centuries!K658</f>
        <v>97.36</v>
      </c>
      <c r="K658">
        <f>Centuries!L658</f>
        <v>1</v>
      </c>
      <c r="L658" t="str">
        <f>Centuries!M658</f>
        <v>Kenya</v>
      </c>
      <c r="M658" t="str">
        <f>Centuries!N658</f>
        <v>Durban</v>
      </c>
    </row>
    <row r="659" spans="1:13" x14ac:dyDescent="0.3">
      <c r="A659">
        <f>Centuries!A659</f>
        <v>658</v>
      </c>
      <c r="B659">
        <f>Centuries!B659</f>
        <v>37703</v>
      </c>
      <c r="C659" t="str">
        <f>Sheet7!A659</f>
        <v>RT Ponting (Aus)</v>
      </c>
      <c r="D659">
        <f>Centuries!D659</f>
        <v>140</v>
      </c>
      <c r="E659" t="str">
        <f>Centuries!E659</f>
        <v>Notout</v>
      </c>
      <c r="F659">
        <f>Centuries!F659</f>
        <v>138</v>
      </c>
      <c r="G659">
        <f>Centuries!H659</f>
        <v>121</v>
      </c>
      <c r="H659">
        <f>Centuries!I659</f>
        <v>4</v>
      </c>
      <c r="I659">
        <f>Centuries!J659</f>
        <v>8</v>
      </c>
      <c r="J659">
        <f>Centuries!K659</f>
        <v>115.7</v>
      </c>
      <c r="K659">
        <f>Centuries!L659</f>
        <v>1</v>
      </c>
      <c r="L659" t="str">
        <f>Centuries!M659</f>
        <v>India</v>
      </c>
      <c r="M659" t="str">
        <f>Centuries!N659</f>
        <v>Johannesburg</v>
      </c>
    </row>
    <row r="660" spans="1:13" x14ac:dyDescent="0.3">
      <c r="A660">
        <f>Centuries!A660</f>
        <v>659</v>
      </c>
      <c r="B660">
        <f>Centuries!B660</f>
        <v>37715</v>
      </c>
      <c r="C660" t="str">
        <f>Sheet7!A660</f>
        <v>KC Sangakkara (SL)</v>
      </c>
      <c r="D660">
        <f>Centuries!D660</f>
        <v>100</v>
      </c>
      <c r="E660" t="str">
        <f>Centuries!E660</f>
        <v>Notout</v>
      </c>
      <c r="F660">
        <f>Centuries!F660</f>
        <v>140</v>
      </c>
      <c r="G660">
        <f>Centuries!H660</f>
        <v>111</v>
      </c>
      <c r="H660">
        <f>Centuries!I660</f>
        <v>9</v>
      </c>
      <c r="I660">
        <f>Centuries!J660</f>
        <v>0</v>
      </c>
      <c r="J660">
        <f>Centuries!K660</f>
        <v>90.09</v>
      </c>
      <c r="K660">
        <f>Centuries!L660</f>
        <v>1</v>
      </c>
      <c r="L660" t="str">
        <f>Centuries!M660</f>
        <v>Pakistan</v>
      </c>
      <c r="M660" t="str">
        <f>Centuries!N660</f>
        <v>Sharjah</v>
      </c>
    </row>
    <row r="661" spans="1:13" x14ac:dyDescent="0.3">
      <c r="A661">
        <f>Centuries!A661</f>
        <v>660</v>
      </c>
      <c r="B661">
        <f>Centuries!B661</f>
        <v>37716</v>
      </c>
      <c r="C661" t="str">
        <f>Sheet7!A661</f>
        <v>DA Marillier (Zim)</v>
      </c>
      <c r="D661">
        <f>Centuries!D661</f>
        <v>100</v>
      </c>
      <c r="E661" t="str">
        <f>Centuries!E661</f>
        <v>Out</v>
      </c>
      <c r="F661">
        <f>Centuries!F661</f>
        <v>181</v>
      </c>
      <c r="G661">
        <f>Centuries!H661</f>
        <v>140</v>
      </c>
      <c r="H661">
        <f>Centuries!I661</f>
        <v>7</v>
      </c>
      <c r="I661">
        <f>Centuries!J661</f>
        <v>2</v>
      </c>
      <c r="J661">
        <f>Centuries!K661</f>
        <v>71.42</v>
      </c>
      <c r="K661">
        <f>Centuries!L661</f>
        <v>2</v>
      </c>
      <c r="L661" t="str">
        <f>Centuries!M661</f>
        <v>Kenya</v>
      </c>
      <c r="M661" t="str">
        <f>Centuries!N661</f>
        <v>Sharjah</v>
      </c>
    </row>
    <row r="662" spans="1:13" x14ac:dyDescent="0.3">
      <c r="A662">
        <f>Centuries!A662</f>
        <v>661</v>
      </c>
      <c r="B662">
        <f>Centuries!B662</f>
        <v>37717</v>
      </c>
      <c r="C662" t="str">
        <f>Sheet7!A662</f>
        <v>KC Sangakkara (SL)</v>
      </c>
      <c r="D662">
        <f>Centuries!D662</f>
        <v>103</v>
      </c>
      <c r="E662" t="str">
        <f>Centuries!E662</f>
        <v>Notout</v>
      </c>
      <c r="F662">
        <f>Centuries!F662</f>
        <v>137</v>
      </c>
      <c r="G662">
        <f>Centuries!H662</f>
        <v>108</v>
      </c>
      <c r="H662">
        <f>Centuries!I662</f>
        <v>9</v>
      </c>
      <c r="I662">
        <f>Centuries!J662</f>
        <v>0</v>
      </c>
      <c r="J662">
        <f>Centuries!K662</f>
        <v>95.37</v>
      </c>
      <c r="K662">
        <f>Centuries!L662</f>
        <v>1</v>
      </c>
      <c r="L662" t="str">
        <f>Centuries!M662</f>
        <v>Kenya</v>
      </c>
      <c r="M662" t="str">
        <f>Centuries!N662</f>
        <v>Sharjah</v>
      </c>
    </row>
    <row r="663" spans="1:13" x14ac:dyDescent="0.3">
      <c r="A663">
        <f>Centuries!A663</f>
        <v>662</v>
      </c>
      <c r="B663">
        <f>Centuries!B663</f>
        <v>37722</v>
      </c>
      <c r="C663" t="str">
        <f>Sheet7!A663</f>
        <v>Yuvraj Singh (India)</v>
      </c>
      <c r="D663">
        <f>Centuries!D663</f>
        <v>102</v>
      </c>
      <c r="E663" t="str">
        <f>Centuries!E663</f>
        <v>Notout</v>
      </c>
      <c r="F663">
        <f>Centuries!F663</f>
        <v>99</v>
      </c>
      <c r="G663">
        <f>Centuries!H663</f>
        <v>85</v>
      </c>
      <c r="H663">
        <f>Centuries!I663</f>
        <v>9</v>
      </c>
      <c r="I663">
        <f>Centuries!J663</f>
        <v>4</v>
      </c>
      <c r="J663">
        <f>Centuries!K663</f>
        <v>120</v>
      </c>
      <c r="K663">
        <f>Centuries!L663</f>
        <v>1</v>
      </c>
      <c r="L663" t="str">
        <f>Centuries!M663</f>
        <v>Bangladesh</v>
      </c>
      <c r="M663" t="str">
        <f>Centuries!N663</f>
        <v>Dhaka</v>
      </c>
    </row>
    <row r="664" spans="1:13" x14ac:dyDescent="0.3">
      <c r="A664">
        <f>Centuries!A664</f>
        <v>663</v>
      </c>
      <c r="B664">
        <f>Centuries!B664</f>
        <v>37771</v>
      </c>
      <c r="C664" t="str">
        <f>Sheet7!A664</f>
        <v>WW Hinds (WI)</v>
      </c>
      <c r="D664">
        <f>Centuries!D664</f>
        <v>125</v>
      </c>
      <c r="E664" t="str">
        <f>Centuries!E664</f>
        <v>Notout</v>
      </c>
      <c r="F664" t="str">
        <f>Centuries!F664</f>
        <v>-</v>
      </c>
      <c r="G664">
        <f>Centuries!H664</f>
        <v>140</v>
      </c>
      <c r="H664">
        <f>Centuries!I664</f>
        <v>5</v>
      </c>
      <c r="I664">
        <f>Centuries!J664</f>
        <v>6</v>
      </c>
      <c r="J664">
        <f>Centuries!K664</f>
        <v>89.28</v>
      </c>
      <c r="K664">
        <f>Centuries!L664</f>
        <v>2</v>
      </c>
      <c r="L664" t="str">
        <f>Centuries!M664</f>
        <v>Australia</v>
      </c>
      <c r="M664" t="str">
        <f>Centuries!N664</f>
        <v>St George's</v>
      </c>
    </row>
    <row r="665" spans="1:13" x14ac:dyDescent="0.3">
      <c r="A665">
        <f>Centuries!A665</f>
        <v>664</v>
      </c>
      <c r="B665">
        <f>Centuries!B665</f>
        <v>37773</v>
      </c>
      <c r="C665" t="str">
        <f>Sheet7!A665</f>
        <v>DS Lehmann (Aus)</v>
      </c>
      <c r="D665">
        <f>Centuries!D665</f>
        <v>107</v>
      </c>
      <c r="E665" t="str">
        <f>Centuries!E665</f>
        <v>Out</v>
      </c>
      <c r="F665" t="str">
        <f>Centuries!F665</f>
        <v>-</v>
      </c>
      <c r="G665">
        <f>Centuries!H665</f>
        <v>109</v>
      </c>
      <c r="H665">
        <f>Centuries!I665</f>
        <v>10</v>
      </c>
      <c r="I665">
        <f>Centuries!J665</f>
        <v>1</v>
      </c>
      <c r="J665">
        <f>Centuries!K665</f>
        <v>98.16</v>
      </c>
      <c r="K665">
        <f>Centuries!L665</f>
        <v>1</v>
      </c>
      <c r="L665" t="str">
        <f>Centuries!M665</f>
        <v>West Indies</v>
      </c>
      <c r="M665" t="str">
        <f>Centuries!N665</f>
        <v>St George's</v>
      </c>
    </row>
    <row r="666" spans="1:13" x14ac:dyDescent="0.3">
      <c r="A666">
        <f>Centuries!A666</f>
        <v>665</v>
      </c>
      <c r="B666">
        <f>Centuries!B666</f>
        <v>37773</v>
      </c>
      <c r="C666" t="str">
        <f>Sheet7!A666</f>
        <v>WW Hinds (WI)</v>
      </c>
      <c r="D666">
        <f>Centuries!D666</f>
        <v>103</v>
      </c>
      <c r="E666" t="str">
        <f>Centuries!E666</f>
        <v>Notout</v>
      </c>
      <c r="F666" t="str">
        <f>Centuries!F666</f>
        <v>-</v>
      </c>
      <c r="G666">
        <f>Centuries!H666</f>
        <v>130</v>
      </c>
      <c r="H666">
        <f>Centuries!I666</f>
        <v>6</v>
      </c>
      <c r="I666">
        <f>Centuries!J666</f>
        <v>3</v>
      </c>
      <c r="J666">
        <f>Centuries!K666</f>
        <v>79.23</v>
      </c>
      <c r="K666">
        <f>Centuries!L666</f>
        <v>2</v>
      </c>
      <c r="L666" t="str">
        <f>Centuries!M666</f>
        <v>Australia</v>
      </c>
      <c r="M666" t="str">
        <f>Centuries!N666</f>
        <v>St George's</v>
      </c>
    </row>
    <row r="667" spans="1:13" x14ac:dyDescent="0.3">
      <c r="A667">
        <f>Centuries!A667</f>
        <v>666</v>
      </c>
      <c r="B667">
        <f>Centuries!B667</f>
        <v>37780</v>
      </c>
      <c r="C667" t="str">
        <f>Sheet7!A667</f>
        <v>BC Lara (WI)</v>
      </c>
      <c r="D667">
        <f>Centuries!D667</f>
        <v>116</v>
      </c>
      <c r="E667" t="str">
        <f>Centuries!E667</f>
        <v>Out</v>
      </c>
      <c r="F667" t="str">
        <f>Centuries!F667</f>
        <v>-</v>
      </c>
      <c r="G667">
        <f>Centuries!H667</f>
        <v>106</v>
      </c>
      <c r="H667">
        <f>Centuries!I667</f>
        <v>8</v>
      </c>
      <c r="I667">
        <f>Centuries!J667</f>
        <v>2</v>
      </c>
      <c r="J667">
        <f>Centuries!K667</f>
        <v>109.43</v>
      </c>
      <c r="K667">
        <f>Centuries!L667</f>
        <v>1</v>
      </c>
      <c r="L667" t="str">
        <f>Centuries!M667</f>
        <v>Sri Lanka</v>
      </c>
      <c r="M667" t="str">
        <f>Centuries!N667</f>
        <v>Bridgetown</v>
      </c>
    </row>
    <row r="668" spans="1:13" x14ac:dyDescent="0.3">
      <c r="A668">
        <f>Centuries!A668</f>
        <v>667</v>
      </c>
      <c r="B668">
        <f>Centuries!B668</f>
        <v>37794</v>
      </c>
      <c r="C668" t="str">
        <f>Sheet7!A668</f>
        <v>ME Trescothick (Eng)</v>
      </c>
      <c r="D668">
        <f>Centuries!D668</f>
        <v>108</v>
      </c>
      <c r="E668" t="str">
        <f>Centuries!E668</f>
        <v>Notout</v>
      </c>
      <c r="F668">
        <f>Centuries!F668</f>
        <v>227</v>
      </c>
      <c r="G668">
        <f>Centuries!H668</f>
        <v>145</v>
      </c>
      <c r="H668">
        <f>Centuries!I668</f>
        <v>9</v>
      </c>
      <c r="I668">
        <f>Centuries!J668</f>
        <v>1</v>
      </c>
      <c r="J668">
        <f>Centuries!K668</f>
        <v>74.48</v>
      </c>
      <c r="K668">
        <f>Centuries!L668</f>
        <v>2</v>
      </c>
      <c r="L668" t="str">
        <f>Centuries!M668</f>
        <v>Pakistan</v>
      </c>
      <c r="M668" t="str">
        <f>Centuries!N668</f>
        <v>Lord's</v>
      </c>
    </row>
    <row r="669" spans="1:13" x14ac:dyDescent="0.3">
      <c r="A669">
        <f>Centuries!A669</f>
        <v>668</v>
      </c>
      <c r="B669">
        <f>Centuries!B669</f>
        <v>37800</v>
      </c>
      <c r="C669" t="str">
        <f>Sheet7!A669</f>
        <v>ME Trescothick (Eng)</v>
      </c>
      <c r="D669">
        <f>Centuries!D669</f>
        <v>114</v>
      </c>
      <c r="E669" t="str">
        <f>Centuries!E669</f>
        <v>Notout</v>
      </c>
      <c r="F669">
        <f>Centuries!F669</f>
        <v>200</v>
      </c>
      <c r="G669">
        <f>Centuries!H669</f>
        <v>125</v>
      </c>
      <c r="H669">
        <f>Centuries!I669</f>
        <v>13</v>
      </c>
      <c r="I669">
        <f>Centuries!J669</f>
        <v>0</v>
      </c>
      <c r="J669">
        <f>Centuries!K669</f>
        <v>91.2</v>
      </c>
      <c r="K669">
        <f>Centuries!L669</f>
        <v>2</v>
      </c>
      <c r="L669" t="str">
        <f>Centuries!M669</f>
        <v>South Africa</v>
      </c>
      <c r="M669" t="str">
        <f>Centuries!N669</f>
        <v>The Oval</v>
      </c>
    </row>
    <row r="670" spans="1:13" x14ac:dyDescent="0.3">
      <c r="A670">
        <f>Centuries!A670</f>
        <v>669</v>
      </c>
      <c r="B670">
        <f>Centuries!B670</f>
        <v>37800</v>
      </c>
      <c r="C670" t="str">
        <f>Sheet7!A670</f>
        <v>JH Kallis (SA)</v>
      </c>
      <c r="D670">
        <f>Centuries!D670</f>
        <v>107</v>
      </c>
      <c r="E670" t="str">
        <f>Centuries!E670</f>
        <v>Out</v>
      </c>
      <c r="F670">
        <f>Centuries!F670</f>
        <v>183</v>
      </c>
      <c r="G670">
        <f>Centuries!H670</f>
        <v>133</v>
      </c>
      <c r="H670">
        <f>Centuries!I670</f>
        <v>12</v>
      </c>
      <c r="I670">
        <f>Centuries!J670</f>
        <v>0</v>
      </c>
      <c r="J670">
        <f>Centuries!K670</f>
        <v>80.45</v>
      </c>
      <c r="K670">
        <f>Centuries!L670</f>
        <v>1</v>
      </c>
      <c r="L670" t="str">
        <f>Centuries!M670</f>
        <v>England</v>
      </c>
      <c r="M670" t="str">
        <f>Centuries!N670</f>
        <v>The Oval</v>
      </c>
    </row>
    <row r="671" spans="1:13" x14ac:dyDescent="0.3">
      <c r="A671">
        <f>Centuries!A671</f>
        <v>670</v>
      </c>
      <c r="B671">
        <f>Centuries!B671</f>
        <v>37800</v>
      </c>
      <c r="C671" t="str">
        <f>Sheet7!A671</f>
        <v>VS Solanki (Eng)</v>
      </c>
      <c r="D671">
        <f>Centuries!D671</f>
        <v>106</v>
      </c>
      <c r="E671" t="str">
        <f>Centuries!E671</f>
        <v>Out</v>
      </c>
      <c r="F671">
        <f>Centuries!F671</f>
        <v>136</v>
      </c>
      <c r="G671">
        <f>Centuries!H671</f>
        <v>108</v>
      </c>
      <c r="H671">
        <f>Centuries!I671</f>
        <v>17</v>
      </c>
      <c r="I671">
        <f>Centuries!J671</f>
        <v>0</v>
      </c>
      <c r="J671">
        <f>Centuries!K671</f>
        <v>98.14</v>
      </c>
      <c r="K671">
        <f>Centuries!L671</f>
        <v>2</v>
      </c>
      <c r="L671" t="str">
        <f>Centuries!M671</f>
        <v>South Africa</v>
      </c>
      <c r="M671" t="str">
        <f>Centuries!N671</f>
        <v>The Oval</v>
      </c>
    </row>
    <row r="672" spans="1:13" x14ac:dyDescent="0.3">
      <c r="A672">
        <f>Centuries!A672</f>
        <v>671</v>
      </c>
      <c r="B672">
        <f>Centuries!B672</f>
        <v>37801</v>
      </c>
      <c r="C672" t="str">
        <f>Sheet7!A672</f>
        <v>JH Kallis (SA)</v>
      </c>
      <c r="D672">
        <f>Centuries!D672</f>
        <v>125</v>
      </c>
      <c r="E672" t="str">
        <f>Centuries!E672</f>
        <v>Notout</v>
      </c>
      <c r="F672">
        <f>Centuries!F672</f>
        <v>205</v>
      </c>
      <c r="G672">
        <f>Centuries!H672</f>
        <v>147</v>
      </c>
      <c r="H672">
        <f>Centuries!I672</f>
        <v>14</v>
      </c>
      <c r="I672">
        <f>Centuries!J672</f>
        <v>1</v>
      </c>
      <c r="J672">
        <f>Centuries!K672</f>
        <v>85.03</v>
      </c>
      <c r="K672">
        <f>Centuries!L672</f>
        <v>1</v>
      </c>
      <c r="L672" t="str">
        <f>Centuries!M672</f>
        <v>Zimbabwe</v>
      </c>
      <c r="M672" t="str">
        <f>Centuries!N672</f>
        <v>Canterbury</v>
      </c>
    </row>
    <row r="673" spans="1:13" x14ac:dyDescent="0.3">
      <c r="A673">
        <f>Centuries!A673</f>
        <v>672</v>
      </c>
      <c r="B673">
        <f>Centuries!B673</f>
        <v>37839</v>
      </c>
      <c r="C673" t="str">
        <f>Sheet7!A673</f>
        <v>RT Ponting (Aus)</v>
      </c>
      <c r="D673">
        <f>Centuries!D673</f>
        <v>101</v>
      </c>
      <c r="E673" t="str">
        <f>Centuries!E673</f>
        <v>Out</v>
      </c>
      <c r="F673">
        <f>Centuries!F673</f>
        <v>142</v>
      </c>
      <c r="G673">
        <f>Centuries!H673</f>
        <v>118</v>
      </c>
      <c r="H673">
        <f>Centuries!I673</f>
        <v>2</v>
      </c>
      <c r="I673">
        <f>Centuries!J673</f>
        <v>4</v>
      </c>
      <c r="J673">
        <f>Centuries!K673</f>
        <v>85.59</v>
      </c>
      <c r="K673">
        <f>Centuries!L673</f>
        <v>1</v>
      </c>
      <c r="L673" t="str">
        <f>Centuries!M673</f>
        <v>Bangladesh</v>
      </c>
      <c r="M673" t="str">
        <f>Centuries!N673</f>
        <v>Darwin</v>
      </c>
    </row>
    <row r="674" spans="1:13" x14ac:dyDescent="0.3">
      <c r="A674">
        <f>Centuries!A674</f>
        <v>673</v>
      </c>
      <c r="B674">
        <f>Centuries!B674</f>
        <v>37873</v>
      </c>
      <c r="C674" t="str">
        <f>Sheet7!A674</f>
        <v>Yasir Hameed (Pak)</v>
      </c>
      <c r="D674">
        <f>Centuries!D674</f>
        <v>116</v>
      </c>
      <c r="E674" t="str">
        <f>Centuries!E674</f>
        <v>Out</v>
      </c>
      <c r="F674">
        <f>Centuries!F674</f>
        <v>159</v>
      </c>
      <c r="G674">
        <f>Centuries!H674</f>
        <v>132</v>
      </c>
      <c r="H674">
        <f>Centuries!I674</f>
        <v>14</v>
      </c>
      <c r="I674">
        <f>Centuries!J674</f>
        <v>2</v>
      </c>
      <c r="J674">
        <f>Centuries!K674</f>
        <v>87.87</v>
      </c>
      <c r="K674">
        <f>Centuries!L674</f>
        <v>1</v>
      </c>
      <c r="L674" t="str">
        <f>Centuries!M674</f>
        <v>Bangladesh</v>
      </c>
      <c r="M674" t="str">
        <f>Centuries!N674</f>
        <v>Multan</v>
      </c>
    </row>
    <row r="675" spans="1:13" x14ac:dyDescent="0.3">
      <c r="A675">
        <f>Centuries!A675</f>
        <v>674</v>
      </c>
      <c r="B675">
        <f>Centuries!B675</f>
        <v>37876</v>
      </c>
      <c r="C675" t="str">
        <f>Sheet7!A675</f>
        <v>Mohammad Yousuf (Pak)</v>
      </c>
      <c r="D675">
        <f>Centuries!D675</f>
        <v>106</v>
      </c>
      <c r="E675" t="str">
        <f>Centuries!E675</f>
        <v>Out</v>
      </c>
      <c r="F675">
        <f>Centuries!F675</f>
        <v>155</v>
      </c>
      <c r="G675">
        <f>Centuries!H675</f>
        <v>127</v>
      </c>
      <c r="H675">
        <f>Centuries!I675</f>
        <v>7</v>
      </c>
      <c r="I675">
        <f>Centuries!J675</f>
        <v>1</v>
      </c>
      <c r="J675">
        <f>Centuries!K675</f>
        <v>83.46</v>
      </c>
      <c r="K675">
        <f>Centuries!L675</f>
        <v>1</v>
      </c>
      <c r="L675" t="str">
        <f>Centuries!M675</f>
        <v>Bangladesh</v>
      </c>
      <c r="M675" t="str">
        <f>Centuries!N675</f>
        <v>Faisalabad</v>
      </c>
    </row>
    <row r="676" spans="1:13" x14ac:dyDescent="0.3">
      <c r="A676">
        <f>Centuries!A676</f>
        <v>675</v>
      </c>
      <c r="B676">
        <f>Centuries!B676</f>
        <v>37897</v>
      </c>
      <c r="C676" t="str">
        <f>Sheet7!A676</f>
        <v>HH Dippenaar (SA)</v>
      </c>
      <c r="D676">
        <f>Centuries!D676</f>
        <v>110</v>
      </c>
      <c r="E676" t="str">
        <f>Centuries!E676</f>
        <v>Notout</v>
      </c>
      <c r="F676">
        <f>Centuries!F676</f>
        <v>257</v>
      </c>
      <c r="G676">
        <f>Centuries!H676</f>
        <v>131</v>
      </c>
      <c r="H676">
        <f>Centuries!I676</f>
        <v>7</v>
      </c>
      <c r="I676">
        <f>Centuries!J676</f>
        <v>2</v>
      </c>
      <c r="J676">
        <f>Centuries!K676</f>
        <v>83.96</v>
      </c>
      <c r="K676">
        <f>Centuries!L676</f>
        <v>2</v>
      </c>
      <c r="L676" t="str">
        <f>Centuries!M676</f>
        <v>Pakistan</v>
      </c>
      <c r="M676" t="str">
        <f>Centuries!N676</f>
        <v>Lahore</v>
      </c>
    </row>
    <row r="677" spans="1:13" x14ac:dyDescent="0.3">
      <c r="A677">
        <f>Centuries!A677</f>
        <v>676</v>
      </c>
      <c r="B677">
        <f>Centuries!B677</f>
        <v>37920</v>
      </c>
      <c r="C677" t="str">
        <f>Sheet7!A677</f>
        <v>VVS Laxman (India)</v>
      </c>
      <c r="D677">
        <f>Centuries!D677</f>
        <v>102</v>
      </c>
      <c r="E677" t="str">
        <f>Centuries!E677</f>
        <v>Out</v>
      </c>
      <c r="F677">
        <f>Centuries!F677</f>
        <v>196</v>
      </c>
      <c r="G677">
        <f>Centuries!H677</f>
        <v>134</v>
      </c>
      <c r="H677">
        <f>Centuries!I677</f>
        <v>9</v>
      </c>
      <c r="I677">
        <f>Centuries!J677</f>
        <v>0</v>
      </c>
      <c r="J677">
        <f>Centuries!K677</f>
        <v>76.11</v>
      </c>
      <c r="K677">
        <f>Centuries!L677</f>
        <v>1</v>
      </c>
      <c r="L677" t="str">
        <f>Centuries!M677</f>
        <v>Australia</v>
      </c>
      <c r="M677" t="str">
        <f>Centuries!N677</f>
        <v>Gwalior</v>
      </c>
    </row>
    <row r="678" spans="1:13" x14ac:dyDescent="0.3">
      <c r="A678">
        <f>Centuries!A678</f>
        <v>677</v>
      </c>
      <c r="B678">
        <f>Centuries!B678</f>
        <v>37920</v>
      </c>
      <c r="C678" t="str">
        <f>Sheet7!A678</f>
        <v>SR Tendulkar (India)</v>
      </c>
      <c r="D678">
        <f>Centuries!D678</f>
        <v>100</v>
      </c>
      <c r="E678" t="str">
        <f>Centuries!E678</f>
        <v>Out</v>
      </c>
      <c r="F678">
        <f>Centuries!F678</f>
        <v>158</v>
      </c>
      <c r="G678">
        <f>Centuries!H678</f>
        <v>119</v>
      </c>
      <c r="H678">
        <f>Centuries!I678</f>
        <v>9</v>
      </c>
      <c r="I678">
        <f>Centuries!J678</f>
        <v>1</v>
      </c>
      <c r="J678">
        <f>Centuries!K678</f>
        <v>84.03</v>
      </c>
      <c r="K678">
        <f>Centuries!L678</f>
        <v>1</v>
      </c>
      <c r="L678" t="str">
        <f>Centuries!M678</f>
        <v>Australia</v>
      </c>
      <c r="M678" t="str">
        <f>Centuries!N678</f>
        <v>Gwalior</v>
      </c>
    </row>
    <row r="679" spans="1:13" x14ac:dyDescent="0.3">
      <c r="A679">
        <f>Centuries!A679</f>
        <v>678</v>
      </c>
      <c r="B679">
        <f>Centuries!B679</f>
        <v>37926</v>
      </c>
      <c r="C679" t="str">
        <f>Sheet7!A679</f>
        <v>DR Martyn (Aus)</v>
      </c>
      <c r="D679">
        <f>Centuries!D679</f>
        <v>100</v>
      </c>
      <c r="E679" t="str">
        <f>Centuries!E679</f>
        <v>Out</v>
      </c>
      <c r="F679">
        <f>Centuries!F679</f>
        <v>168</v>
      </c>
      <c r="G679">
        <f>Centuries!H679</f>
        <v>119</v>
      </c>
      <c r="H679">
        <f>Centuries!I679</f>
        <v>10</v>
      </c>
      <c r="I679">
        <f>Centuries!J679</f>
        <v>1</v>
      </c>
      <c r="J679">
        <f>Centuries!K679</f>
        <v>84.03</v>
      </c>
      <c r="K679">
        <f>Centuries!L679</f>
        <v>1</v>
      </c>
      <c r="L679" t="str">
        <f>Centuries!M679</f>
        <v>India</v>
      </c>
      <c r="M679" t="str">
        <f>Centuries!N679</f>
        <v>Mumbai</v>
      </c>
    </row>
    <row r="680" spans="1:13" x14ac:dyDescent="0.3">
      <c r="A680">
        <f>Centuries!A680</f>
        <v>679</v>
      </c>
      <c r="B680">
        <f>Centuries!B680</f>
        <v>37937</v>
      </c>
      <c r="C680" t="str">
        <f>Sheet7!A680</f>
        <v>AC Gilchrist (Aus)</v>
      </c>
      <c r="D680">
        <f>Centuries!D680</f>
        <v>111</v>
      </c>
      <c r="E680" t="str">
        <f>Centuries!E680</f>
        <v>Out</v>
      </c>
      <c r="F680">
        <f>Centuries!F680</f>
        <v>142</v>
      </c>
      <c r="G680">
        <f>Centuries!H680</f>
        <v>104</v>
      </c>
      <c r="H680">
        <f>Centuries!I680</f>
        <v>14</v>
      </c>
      <c r="I680">
        <f>Centuries!J680</f>
        <v>1</v>
      </c>
      <c r="J680">
        <f>Centuries!K680</f>
        <v>106.73</v>
      </c>
      <c r="K680">
        <f>Centuries!L680</f>
        <v>1</v>
      </c>
      <c r="L680" t="str">
        <f>Centuries!M680</f>
        <v>India</v>
      </c>
      <c r="M680" t="str">
        <f>Centuries!N680</f>
        <v>Bangalore</v>
      </c>
    </row>
    <row r="681" spans="1:13" x14ac:dyDescent="0.3">
      <c r="A681">
        <f>Centuries!A681</f>
        <v>680</v>
      </c>
      <c r="B681">
        <f>Centuries!B681</f>
        <v>37937</v>
      </c>
      <c r="C681" t="str">
        <f>Sheet7!A681</f>
        <v>RT Ponting (Aus)</v>
      </c>
      <c r="D681">
        <f>Centuries!D681</f>
        <v>108</v>
      </c>
      <c r="E681" t="str">
        <f>Centuries!E681</f>
        <v>Notout</v>
      </c>
      <c r="F681">
        <f>Centuries!F681</f>
        <v>150</v>
      </c>
      <c r="G681">
        <f>Centuries!H681</f>
        <v>103</v>
      </c>
      <c r="H681">
        <f>Centuries!I681</f>
        <v>1</v>
      </c>
      <c r="I681">
        <f>Centuries!J681</f>
        <v>7</v>
      </c>
      <c r="J681">
        <f>Centuries!K681</f>
        <v>104.85</v>
      </c>
      <c r="K681">
        <f>Centuries!L681</f>
        <v>1</v>
      </c>
      <c r="L681" t="str">
        <f>Centuries!M681</f>
        <v>India</v>
      </c>
      <c r="M681" t="str">
        <f>Centuries!N681</f>
        <v>Bangalore</v>
      </c>
    </row>
    <row r="682" spans="1:13" x14ac:dyDescent="0.3">
      <c r="A682">
        <f>Centuries!A682</f>
        <v>681</v>
      </c>
      <c r="B682">
        <f>Centuries!B682</f>
        <v>37940</v>
      </c>
      <c r="C682" t="str">
        <f>Sheet7!A682</f>
        <v>V Sehwag (India)</v>
      </c>
      <c r="D682">
        <f>Centuries!D682</f>
        <v>130</v>
      </c>
      <c r="E682" t="str">
        <f>Centuries!E682</f>
        <v>Out</v>
      </c>
      <c r="F682">
        <f>Centuries!F682</f>
        <v>193</v>
      </c>
      <c r="G682">
        <f>Centuries!H682</f>
        <v>134</v>
      </c>
      <c r="H682">
        <f>Centuries!I682</f>
        <v>15</v>
      </c>
      <c r="I682">
        <f>Centuries!J682</f>
        <v>2</v>
      </c>
      <c r="J682">
        <f>Centuries!K682</f>
        <v>97.01</v>
      </c>
      <c r="K682">
        <f>Centuries!L682</f>
        <v>1</v>
      </c>
      <c r="L682" t="str">
        <f>Centuries!M682</f>
        <v>New Zealand</v>
      </c>
      <c r="M682" t="str">
        <f>Centuries!N682</f>
        <v>Hyderabad (Deccan)</v>
      </c>
    </row>
    <row r="683" spans="1:13" x14ac:dyDescent="0.3">
      <c r="A683">
        <f>Centuries!A683</f>
        <v>682</v>
      </c>
      <c r="B683">
        <f>Centuries!B683</f>
        <v>37940</v>
      </c>
      <c r="C683" t="str">
        <f>Sheet7!A683</f>
        <v>SR Tendulkar (India)</v>
      </c>
      <c r="D683">
        <f>Centuries!D683</f>
        <v>102</v>
      </c>
      <c r="E683" t="str">
        <f>Centuries!E683</f>
        <v>Out</v>
      </c>
      <c r="F683">
        <f>Centuries!F683</f>
        <v>124</v>
      </c>
      <c r="G683">
        <f>Centuries!H683</f>
        <v>91</v>
      </c>
      <c r="H683">
        <f>Centuries!I683</f>
        <v>12</v>
      </c>
      <c r="I683">
        <f>Centuries!J683</f>
        <v>1</v>
      </c>
      <c r="J683">
        <f>Centuries!K683</f>
        <v>112.08</v>
      </c>
      <c r="K683">
        <f>Centuries!L683</f>
        <v>1</v>
      </c>
      <c r="L683" t="str">
        <f>Centuries!M683</f>
        <v>New Zealand</v>
      </c>
      <c r="M683" t="str">
        <f>Centuries!N683</f>
        <v>Hyderabad (Deccan)</v>
      </c>
    </row>
    <row r="684" spans="1:13" x14ac:dyDescent="0.3">
      <c r="A684">
        <f>Centuries!A684</f>
        <v>683</v>
      </c>
      <c r="B684">
        <f>Centuries!B684</f>
        <v>37947</v>
      </c>
      <c r="C684" t="str">
        <f>Sheet7!A684</f>
        <v>CH Gayle (WI)</v>
      </c>
      <c r="D684">
        <f>Centuries!D684</f>
        <v>153</v>
      </c>
      <c r="E684" t="str">
        <f>Centuries!E684</f>
        <v>Notout</v>
      </c>
      <c r="F684">
        <f>Centuries!F684</f>
        <v>225</v>
      </c>
      <c r="G684">
        <f>Centuries!H684</f>
        <v>160</v>
      </c>
      <c r="H684">
        <f>Centuries!I684</f>
        <v>19</v>
      </c>
      <c r="I684">
        <f>Centuries!J684</f>
        <v>2</v>
      </c>
      <c r="J684">
        <f>Centuries!K684</f>
        <v>95.62</v>
      </c>
      <c r="K684">
        <f>Centuries!L684</f>
        <v>1</v>
      </c>
      <c r="L684" t="str">
        <f>Centuries!M684</f>
        <v>Zimbabwe</v>
      </c>
      <c r="M684" t="str">
        <f>Centuries!N684</f>
        <v>Bulawayo</v>
      </c>
    </row>
    <row r="685" spans="1:13" x14ac:dyDescent="0.3">
      <c r="A685">
        <f>Centuries!A685</f>
        <v>684</v>
      </c>
      <c r="B685">
        <f>Centuries!B685</f>
        <v>37947</v>
      </c>
      <c r="C685" t="str">
        <f>Sheet7!A685</f>
        <v>BC Lara (WI)</v>
      </c>
      <c r="D685">
        <f>Centuries!D685</f>
        <v>113</v>
      </c>
      <c r="E685" t="str">
        <f>Centuries!E685</f>
        <v>Out</v>
      </c>
      <c r="F685">
        <f>Centuries!F685</f>
        <v>105</v>
      </c>
      <c r="G685">
        <f>Centuries!H685</f>
        <v>82</v>
      </c>
      <c r="H685">
        <f>Centuries!I685</f>
        <v>14</v>
      </c>
      <c r="I685">
        <f>Centuries!J685</f>
        <v>3</v>
      </c>
      <c r="J685">
        <f>Centuries!K685</f>
        <v>137.80000000000001</v>
      </c>
      <c r="K685">
        <f>Centuries!L685</f>
        <v>1</v>
      </c>
      <c r="L685" t="str">
        <f>Centuries!M685</f>
        <v>Zimbabwe</v>
      </c>
      <c r="M685" t="str">
        <f>Centuries!N685</f>
        <v>Bulawayo</v>
      </c>
    </row>
    <row r="686" spans="1:13" x14ac:dyDescent="0.3">
      <c r="A686">
        <f>Centuries!A686</f>
        <v>685</v>
      </c>
      <c r="B686">
        <f>Centuries!B686</f>
        <v>37954</v>
      </c>
      <c r="C686" t="str">
        <f>Sheet7!A686</f>
        <v>WW Hinds (WI)</v>
      </c>
      <c r="D686">
        <f>Centuries!D686</f>
        <v>127</v>
      </c>
      <c r="E686" t="str">
        <f>Centuries!E686</f>
        <v>Notout</v>
      </c>
      <c r="F686">
        <f>Centuries!F686</f>
        <v>195</v>
      </c>
      <c r="G686">
        <f>Centuries!H686</f>
        <v>141</v>
      </c>
      <c r="H686">
        <f>Centuries!I686</f>
        <v>10</v>
      </c>
      <c r="I686">
        <f>Centuries!J686</f>
        <v>4</v>
      </c>
      <c r="J686">
        <f>Centuries!K686</f>
        <v>90.07</v>
      </c>
      <c r="K686">
        <f>Centuries!L686</f>
        <v>1</v>
      </c>
      <c r="L686" t="str">
        <f>Centuries!M686</f>
        <v>Zimbabwe</v>
      </c>
      <c r="M686" t="str">
        <f>Centuries!N686</f>
        <v>Harare</v>
      </c>
    </row>
    <row r="687" spans="1:13" x14ac:dyDescent="0.3">
      <c r="A687">
        <f>Centuries!A687</f>
        <v>686</v>
      </c>
      <c r="B687">
        <f>Centuries!B687</f>
        <v>37955</v>
      </c>
      <c r="C687" t="str">
        <f>Sheet7!A687</f>
        <v>CH Gayle (WI)</v>
      </c>
      <c r="D687">
        <f>Centuries!D687</f>
        <v>112</v>
      </c>
      <c r="E687" t="str">
        <f>Centuries!E687</f>
        <v>Notout</v>
      </c>
      <c r="F687">
        <f>Centuries!F687</f>
        <v>127</v>
      </c>
      <c r="G687">
        <f>Centuries!H687</f>
        <v>75</v>
      </c>
      <c r="H687">
        <f>Centuries!I687</f>
        <v>17</v>
      </c>
      <c r="I687">
        <f>Centuries!J687</f>
        <v>2</v>
      </c>
      <c r="J687">
        <f>Centuries!K687</f>
        <v>149.33000000000001</v>
      </c>
      <c r="K687">
        <f>Centuries!L687</f>
        <v>2</v>
      </c>
      <c r="L687" t="str">
        <f>Centuries!M687</f>
        <v>Zimbabwe</v>
      </c>
      <c r="M687" t="str">
        <f>Centuries!N687</f>
        <v>Harare</v>
      </c>
    </row>
    <row r="688" spans="1:13" x14ac:dyDescent="0.3">
      <c r="A688">
        <f>Centuries!A688</f>
        <v>687</v>
      </c>
      <c r="B688">
        <f>Centuries!B688</f>
        <v>37958</v>
      </c>
      <c r="C688" t="str">
        <f>Sheet7!A688</f>
        <v>HJH Marshall (NZ)</v>
      </c>
      <c r="D688">
        <f>Centuries!D688</f>
        <v>101</v>
      </c>
      <c r="E688" t="str">
        <f>Centuries!E688</f>
        <v>Notout</v>
      </c>
      <c r="F688">
        <f>Centuries!F688</f>
        <v>147</v>
      </c>
      <c r="G688">
        <f>Centuries!H688</f>
        <v>109</v>
      </c>
      <c r="H688">
        <f>Centuries!I688</f>
        <v>7</v>
      </c>
      <c r="I688">
        <f>Centuries!J688</f>
        <v>2</v>
      </c>
      <c r="J688">
        <f>Centuries!K688</f>
        <v>92.66</v>
      </c>
      <c r="K688">
        <f>Centuries!L688</f>
        <v>2</v>
      </c>
      <c r="L688" t="str">
        <f>Centuries!M688</f>
        <v>Pakistan</v>
      </c>
      <c r="M688" t="str">
        <f>Centuries!N688</f>
        <v>Faisalabad</v>
      </c>
    </row>
    <row r="689" spans="1:13" x14ac:dyDescent="0.3">
      <c r="A689">
        <f>Centuries!A689</f>
        <v>688</v>
      </c>
      <c r="B689">
        <f>Centuries!B689</f>
        <v>37962</v>
      </c>
      <c r="C689" t="str">
        <f>Sheet7!A689</f>
        <v>Yasir Hameed (Pak)</v>
      </c>
      <c r="D689">
        <f>Centuries!D689</f>
        <v>127</v>
      </c>
      <c r="E689" t="str">
        <f>Centuries!E689</f>
        <v>Notout</v>
      </c>
      <c r="F689" t="str">
        <f>Centuries!F689</f>
        <v>-</v>
      </c>
      <c r="G689">
        <f>Centuries!H689</f>
        <v>154</v>
      </c>
      <c r="H689">
        <f>Centuries!I689</f>
        <v>9</v>
      </c>
      <c r="I689">
        <f>Centuries!J689</f>
        <v>1</v>
      </c>
      <c r="J689">
        <f>Centuries!K689</f>
        <v>82.46</v>
      </c>
      <c r="K689">
        <f>Centuries!L689</f>
        <v>1</v>
      </c>
      <c r="L689" t="str">
        <f>Centuries!M689</f>
        <v>New Zealand</v>
      </c>
      <c r="M689" t="str">
        <f>Centuries!N689</f>
        <v>Rawalpindi</v>
      </c>
    </row>
    <row r="690" spans="1:13" x14ac:dyDescent="0.3">
      <c r="A690">
        <f>Centuries!A690</f>
        <v>689</v>
      </c>
      <c r="B690">
        <f>Centuries!B690</f>
        <v>37962</v>
      </c>
      <c r="C690" t="str">
        <f>Sheet7!A690</f>
        <v>Imran Farhat (Pak)</v>
      </c>
      <c r="D690">
        <f>Centuries!D690</f>
        <v>107</v>
      </c>
      <c r="E690" t="str">
        <f>Centuries!E690</f>
        <v>Out</v>
      </c>
      <c r="F690">
        <f>Centuries!F690</f>
        <v>161</v>
      </c>
      <c r="G690">
        <f>Centuries!H690</f>
        <v>112</v>
      </c>
      <c r="H690">
        <f>Centuries!I690</f>
        <v>12</v>
      </c>
      <c r="I690">
        <f>Centuries!J690</f>
        <v>1</v>
      </c>
      <c r="J690">
        <f>Centuries!K690</f>
        <v>95.53</v>
      </c>
      <c r="K690">
        <f>Centuries!L690</f>
        <v>1</v>
      </c>
      <c r="L690" t="str">
        <f>Centuries!M690</f>
        <v>New Zealand</v>
      </c>
      <c r="M690" t="str">
        <f>Centuries!N690</f>
        <v>Rawalpindi</v>
      </c>
    </row>
    <row r="691" spans="1:13" x14ac:dyDescent="0.3">
      <c r="A691">
        <f>Centuries!A691</f>
        <v>690</v>
      </c>
      <c r="B691">
        <f>Centuries!B691</f>
        <v>37989</v>
      </c>
      <c r="C691" t="str">
        <f>Sheet7!A691</f>
        <v>SB Styris (NZ)</v>
      </c>
      <c r="D691">
        <f>Centuries!D691</f>
        <v>101</v>
      </c>
      <c r="E691" t="str">
        <f>Centuries!E691</f>
        <v>Notout</v>
      </c>
      <c r="F691">
        <f>Centuries!F691</f>
        <v>162</v>
      </c>
      <c r="G691">
        <f>Centuries!H691</f>
        <v>108</v>
      </c>
      <c r="H691">
        <f>Centuries!I691</f>
        <v>10</v>
      </c>
      <c r="I691">
        <f>Centuries!J691</f>
        <v>2</v>
      </c>
      <c r="J691">
        <f>Centuries!K691</f>
        <v>93.51</v>
      </c>
      <c r="K691">
        <f>Centuries!L691</f>
        <v>2</v>
      </c>
      <c r="L691" t="str">
        <f>Centuries!M691</f>
        <v>Pakistan</v>
      </c>
      <c r="M691" t="str">
        <f>Centuries!N691</f>
        <v>Auckland</v>
      </c>
    </row>
    <row r="692" spans="1:13" x14ac:dyDescent="0.3">
      <c r="A692">
        <f>Centuries!A692</f>
        <v>691</v>
      </c>
      <c r="B692">
        <f>Centuries!B692</f>
        <v>37996</v>
      </c>
      <c r="C692" t="str">
        <f>Sheet7!A692</f>
        <v>SP Fleming (NZ)</v>
      </c>
      <c r="D692">
        <f>Centuries!D692</f>
        <v>115</v>
      </c>
      <c r="E692" t="str">
        <f>Centuries!E692</f>
        <v>Notout</v>
      </c>
      <c r="F692">
        <f>Centuries!F692</f>
        <v>213</v>
      </c>
      <c r="G692">
        <f>Centuries!H692</f>
        <v>135</v>
      </c>
      <c r="H692">
        <f>Centuries!I692</f>
        <v>13</v>
      </c>
      <c r="I692">
        <f>Centuries!J692</f>
        <v>0</v>
      </c>
      <c r="J692">
        <f>Centuries!K692</f>
        <v>85.18</v>
      </c>
      <c r="K692">
        <f>Centuries!L692</f>
        <v>2</v>
      </c>
      <c r="L692" t="str">
        <f>Centuries!M692</f>
        <v>Pakistan</v>
      </c>
      <c r="M692" t="str">
        <f>Centuries!N692</f>
        <v>Christchurch</v>
      </c>
    </row>
    <row r="693" spans="1:13" x14ac:dyDescent="0.3">
      <c r="A693">
        <f>Centuries!A693</f>
        <v>692</v>
      </c>
      <c r="B693">
        <f>Centuries!B693</f>
        <v>38002</v>
      </c>
      <c r="C693" t="str">
        <f>Sheet7!A693</f>
        <v>AC Gilchrist (Aus)</v>
      </c>
      <c r="D693">
        <f>Centuries!D693</f>
        <v>172</v>
      </c>
      <c r="E693" t="str">
        <f>Centuries!E693</f>
        <v>Out</v>
      </c>
      <c r="F693">
        <f>Centuries!F693</f>
        <v>197</v>
      </c>
      <c r="G693">
        <f>Centuries!H693</f>
        <v>126</v>
      </c>
      <c r="H693">
        <f>Centuries!I693</f>
        <v>13</v>
      </c>
      <c r="I693">
        <f>Centuries!J693</f>
        <v>3</v>
      </c>
      <c r="J693">
        <f>Centuries!K693</f>
        <v>136.5</v>
      </c>
      <c r="K693">
        <f>Centuries!L693</f>
        <v>1</v>
      </c>
      <c r="L693" t="str">
        <f>Centuries!M693</f>
        <v>Zimbabwe</v>
      </c>
      <c r="M693" t="str">
        <f>Centuries!N693</f>
        <v>Hobart</v>
      </c>
    </row>
    <row r="694" spans="1:13" x14ac:dyDescent="0.3">
      <c r="A694">
        <f>Centuries!A694</f>
        <v>693</v>
      </c>
      <c r="B694">
        <f>Centuries!B694</f>
        <v>38004</v>
      </c>
      <c r="C694" t="str">
        <f>Sheet7!A694</f>
        <v>ML Hayden (Aus)</v>
      </c>
      <c r="D694">
        <f>Centuries!D694</f>
        <v>109</v>
      </c>
      <c r="E694" t="str">
        <f>Centuries!E694</f>
        <v>Out</v>
      </c>
      <c r="F694">
        <f>Centuries!F694</f>
        <v>150</v>
      </c>
      <c r="G694">
        <f>Centuries!H694</f>
        <v>107</v>
      </c>
      <c r="H694">
        <f>Centuries!I694</f>
        <v>12</v>
      </c>
      <c r="I694">
        <f>Centuries!J694</f>
        <v>0</v>
      </c>
      <c r="J694">
        <f>Centuries!K694</f>
        <v>101.86</v>
      </c>
      <c r="K694">
        <f>Centuries!L694</f>
        <v>2</v>
      </c>
      <c r="L694" t="str">
        <f>Centuries!M694</f>
        <v>India</v>
      </c>
      <c r="M694" t="str">
        <f>Centuries!N694</f>
        <v>Brisbane</v>
      </c>
    </row>
    <row r="695" spans="1:13" x14ac:dyDescent="0.3">
      <c r="A695">
        <f>Centuries!A695</f>
        <v>694</v>
      </c>
      <c r="B695">
        <f>Centuries!B695</f>
        <v>38004</v>
      </c>
      <c r="C695" t="str">
        <f>Sheet7!A695</f>
        <v>VVS Laxman (India)</v>
      </c>
      <c r="D695">
        <f>Centuries!D695</f>
        <v>103</v>
      </c>
      <c r="E695" t="str">
        <f>Centuries!E695</f>
        <v>Notout</v>
      </c>
      <c r="F695">
        <f>Centuries!F695</f>
        <v>185</v>
      </c>
      <c r="G695">
        <f>Centuries!H695</f>
        <v>113</v>
      </c>
      <c r="H695">
        <f>Centuries!I695</f>
        <v>8</v>
      </c>
      <c r="I695">
        <f>Centuries!J695</f>
        <v>0</v>
      </c>
      <c r="J695">
        <f>Centuries!K695</f>
        <v>91.15</v>
      </c>
      <c r="K695">
        <f>Centuries!L695</f>
        <v>1</v>
      </c>
      <c r="L695" t="str">
        <f>Centuries!M695</f>
        <v>Australia</v>
      </c>
      <c r="M695" t="str">
        <f>Centuries!N695</f>
        <v>Brisbane</v>
      </c>
    </row>
    <row r="696" spans="1:13" x14ac:dyDescent="0.3">
      <c r="A696">
        <f>Centuries!A696</f>
        <v>695</v>
      </c>
      <c r="B696">
        <f>Centuries!B696</f>
        <v>38008</v>
      </c>
      <c r="C696" t="str">
        <f>Sheet7!A696</f>
        <v>Yuvraj Singh (India)</v>
      </c>
      <c r="D696">
        <f>Centuries!D696</f>
        <v>139</v>
      </c>
      <c r="E696" t="str">
        <f>Centuries!E696</f>
        <v>Out</v>
      </c>
      <c r="F696">
        <f>Centuries!F696</f>
        <v>143</v>
      </c>
      <c r="G696">
        <f>Centuries!H696</f>
        <v>122</v>
      </c>
      <c r="H696">
        <f>Centuries!I696</f>
        <v>16</v>
      </c>
      <c r="I696">
        <f>Centuries!J696</f>
        <v>2</v>
      </c>
      <c r="J696">
        <f>Centuries!K696</f>
        <v>113.93</v>
      </c>
      <c r="K696">
        <f>Centuries!L696</f>
        <v>1</v>
      </c>
      <c r="L696" t="str">
        <f>Centuries!M696</f>
        <v>Australia</v>
      </c>
      <c r="M696" t="str">
        <f>Centuries!N696</f>
        <v>Sydney</v>
      </c>
    </row>
    <row r="697" spans="1:13" x14ac:dyDescent="0.3">
      <c r="A697">
        <f>Centuries!A697</f>
        <v>696</v>
      </c>
      <c r="B697">
        <f>Centuries!B697</f>
        <v>38008</v>
      </c>
      <c r="C697" t="str">
        <f>Sheet7!A697</f>
        <v>VVS Laxman (India)</v>
      </c>
      <c r="D697">
        <f>Centuries!D697</f>
        <v>106</v>
      </c>
      <c r="E697" t="str">
        <f>Centuries!E697</f>
        <v>Notout</v>
      </c>
      <c r="F697">
        <f>Centuries!F697</f>
        <v>219</v>
      </c>
      <c r="G697">
        <f>Centuries!H697</f>
        <v>130</v>
      </c>
      <c r="H697">
        <f>Centuries!I697</f>
        <v>5</v>
      </c>
      <c r="I697">
        <f>Centuries!J697</f>
        <v>0</v>
      </c>
      <c r="J697">
        <f>Centuries!K697</f>
        <v>81.53</v>
      </c>
      <c r="K697">
        <f>Centuries!L697</f>
        <v>1</v>
      </c>
      <c r="L697" t="str">
        <f>Centuries!M697</f>
        <v>Australia</v>
      </c>
      <c r="M697" t="str">
        <f>Centuries!N697</f>
        <v>Sydney</v>
      </c>
    </row>
    <row r="698" spans="1:13" x14ac:dyDescent="0.3">
      <c r="A698">
        <f>Centuries!A698</f>
        <v>697</v>
      </c>
      <c r="B698">
        <f>Centuries!B698</f>
        <v>38010</v>
      </c>
      <c r="C698" t="str">
        <f>Sheet7!A698</f>
        <v>VVS Laxman (India)</v>
      </c>
      <c r="D698">
        <f>Centuries!D698</f>
        <v>131</v>
      </c>
      <c r="E698" t="str">
        <f>Centuries!E698</f>
        <v>Out</v>
      </c>
      <c r="F698">
        <f>Centuries!F698</f>
        <v>203</v>
      </c>
      <c r="G698">
        <f>Centuries!H698</f>
        <v>138</v>
      </c>
      <c r="H698">
        <f>Centuries!I698</f>
        <v>13</v>
      </c>
      <c r="I698">
        <f>Centuries!J698</f>
        <v>1</v>
      </c>
      <c r="J698">
        <f>Centuries!K698</f>
        <v>94.92</v>
      </c>
      <c r="K698">
        <f>Centuries!L698</f>
        <v>1</v>
      </c>
      <c r="L698" t="str">
        <f>Centuries!M698</f>
        <v>Zimbabwe</v>
      </c>
      <c r="M698" t="str">
        <f>Centuries!N698</f>
        <v>Adelaide</v>
      </c>
    </row>
    <row r="699" spans="1:13" x14ac:dyDescent="0.3">
      <c r="A699">
        <f>Centuries!A699</f>
        <v>698</v>
      </c>
      <c r="B699">
        <f>Centuries!B699</f>
        <v>38010</v>
      </c>
      <c r="C699" t="str">
        <f>Sheet7!A699</f>
        <v>SV Carlisle (Zim)</v>
      </c>
      <c r="D699">
        <f>Centuries!D699</f>
        <v>109</v>
      </c>
      <c r="E699" t="str">
        <f>Centuries!E699</f>
        <v>Out</v>
      </c>
      <c r="F699">
        <f>Centuries!F699</f>
        <v>181</v>
      </c>
      <c r="G699">
        <f>Centuries!H699</f>
        <v>128</v>
      </c>
      <c r="H699">
        <f>Centuries!I699</f>
        <v>9</v>
      </c>
      <c r="I699">
        <f>Centuries!J699</f>
        <v>0</v>
      </c>
      <c r="J699">
        <f>Centuries!K699</f>
        <v>85.15</v>
      </c>
      <c r="K699">
        <f>Centuries!L699</f>
        <v>2</v>
      </c>
      <c r="L699" t="str">
        <f>Centuries!M699</f>
        <v>India</v>
      </c>
      <c r="M699" t="str">
        <f>Centuries!N699</f>
        <v>Adelaide</v>
      </c>
    </row>
    <row r="700" spans="1:13" x14ac:dyDescent="0.3">
      <c r="A700">
        <f>Centuries!A700</f>
        <v>699</v>
      </c>
      <c r="B700">
        <f>Centuries!B700</f>
        <v>38010</v>
      </c>
      <c r="C700" t="str">
        <f>Sheet7!A700</f>
        <v>SM Ervine (Zim)</v>
      </c>
      <c r="D700">
        <f>Centuries!D700</f>
        <v>100</v>
      </c>
      <c r="E700" t="str">
        <f>Centuries!E700</f>
        <v>Out</v>
      </c>
      <c r="F700">
        <f>Centuries!F700</f>
        <v>148</v>
      </c>
      <c r="G700">
        <f>Centuries!H700</f>
        <v>100</v>
      </c>
      <c r="H700">
        <f>Centuries!I700</f>
        <v>9</v>
      </c>
      <c r="I700">
        <f>Centuries!J700</f>
        <v>1</v>
      </c>
      <c r="J700">
        <f>Centuries!K700</f>
        <v>100</v>
      </c>
      <c r="K700">
        <f>Centuries!L700</f>
        <v>2</v>
      </c>
      <c r="L700" t="str">
        <f>Centuries!M700</f>
        <v>India</v>
      </c>
      <c r="M700" t="str">
        <f>Centuries!N700</f>
        <v>Adelaide</v>
      </c>
    </row>
    <row r="701" spans="1:13" x14ac:dyDescent="0.3">
      <c r="A701">
        <f>Centuries!A701</f>
        <v>700</v>
      </c>
      <c r="B701">
        <f>Centuries!B701</f>
        <v>38011</v>
      </c>
      <c r="C701" t="str">
        <f>Sheet7!A701</f>
        <v>JH Kallis (SA)</v>
      </c>
      <c r="D701">
        <f>Centuries!D701</f>
        <v>109</v>
      </c>
      <c r="E701" t="str">
        <f>Centuries!E701</f>
        <v>Notout</v>
      </c>
      <c r="F701">
        <f>Centuries!F701</f>
        <v>136</v>
      </c>
      <c r="G701">
        <f>Centuries!H701</f>
        <v>94</v>
      </c>
      <c r="H701">
        <f>Centuries!I701</f>
        <v>6</v>
      </c>
      <c r="I701">
        <f>Centuries!J701</f>
        <v>5</v>
      </c>
      <c r="J701">
        <f>Centuries!K701</f>
        <v>115.95</v>
      </c>
      <c r="K701">
        <f>Centuries!L701</f>
        <v>1</v>
      </c>
      <c r="L701" t="str">
        <f>Centuries!M701</f>
        <v>West Indies</v>
      </c>
      <c r="M701" t="str">
        <f>Centuries!N701</f>
        <v>Cape Town</v>
      </c>
    </row>
    <row r="702" spans="1:13" x14ac:dyDescent="0.3">
      <c r="A702">
        <f>Centuries!A702</f>
        <v>701</v>
      </c>
      <c r="B702">
        <f>Centuries!B702</f>
        <v>38021</v>
      </c>
      <c r="C702" t="str">
        <f>Sheet7!A702</f>
        <v>CH Gayle (WI)</v>
      </c>
      <c r="D702">
        <f>Centuries!D702</f>
        <v>152</v>
      </c>
      <c r="E702" t="str">
        <f>Centuries!E702</f>
        <v>Notout</v>
      </c>
      <c r="F702">
        <f>Centuries!F702</f>
        <v>220</v>
      </c>
      <c r="G702">
        <f>Centuries!H702</f>
        <v>153</v>
      </c>
      <c r="H702">
        <f>Centuries!I702</f>
        <v>12</v>
      </c>
      <c r="I702">
        <f>Centuries!J702</f>
        <v>3</v>
      </c>
      <c r="J702">
        <f>Centuries!K702</f>
        <v>99.34</v>
      </c>
      <c r="K702">
        <f>Centuries!L702</f>
        <v>1</v>
      </c>
      <c r="L702" t="str">
        <f>Centuries!M702</f>
        <v>South Africa</v>
      </c>
      <c r="M702" t="str">
        <f>Centuries!N702</f>
        <v>Johannesburg</v>
      </c>
    </row>
    <row r="703" spans="1:13" x14ac:dyDescent="0.3">
      <c r="A703">
        <f>Centuries!A703</f>
        <v>702</v>
      </c>
      <c r="B703">
        <f>Centuries!B703</f>
        <v>38021</v>
      </c>
      <c r="C703" t="str">
        <f>Sheet7!A703</f>
        <v>JH Kallis (SA)</v>
      </c>
      <c r="D703">
        <f>Centuries!D703</f>
        <v>139</v>
      </c>
      <c r="E703" t="str">
        <f>Centuries!E703</f>
        <v>Out</v>
      </c>
      <c r="F703">
        <f>Centuries!F703</f>
        <v>197</v>
      </c>
      <c r="G703">
        <f>Centuries!H703</f>
        <v>142</v>
      </c>
      <c r="H703">
        <f>Centuries!I703</f>
        <v>11</v>
      </c>
      <c r="I703">
        <f>Centuries!J703</f>
        <v>3</v>
      </c>
      <c r="J703">
        <f>Centuries!K703</f>
        <v>97.88</v>
      </c>
      <c r="K703">
        <f>Centuries!L703</f>
        <v>2</v>
      </c>
      <c r="L703" t="str">
        <f>Centuries!M703</f>
        <v>West Indies</v>
      </c>
      <c r="M703" t="str">
        <f>Centuries!N703</f>
        <v>Johannesburg</v>
      </c>
    </row>
    <row r="704" spans="1:13" x14ac:dyDescent="0.3">
      <c r="A704">
        <f>Centuries!A704</f>
        <v>703</v>
      </c>
      <c r="B704">
        <f>Centuries!B704</f>
        <v>38025</v>
      </c>
      <c r="C704" t="str">
        <f>Sheet7!A704</f>
        <v>ML Hayden (Aus)</v>
      </c>
      <c r="D704">
        <f>Centuries!D704</f>
        <v>126</v>
      </c>
      <c r="E704" t="str">
        <f>Centuries!E704</f>
        <v>Out</v>
      </c>
      <c r="F704">
        <f>Centuries!F704</f>
        <v>172</v>
      </c>
      <c r="G704">
        <f>Centuries!H704</f>
        <v>122</v>
      </c>
      <c r="H704">
        <f>Centuries!I704</f>
        <v>11</v>
      </c>
      <c r="I704">
        <f>Centuries!J704</f>
        <v>3</v>
      </c>
      <c r="J704">
        <f>Centuries!K704</f>
        <v>103.27</v>
      </c>
      <c r="K704">
        <f>Centuries!L704</f>
        <v>1</v>
      </c>
      <c r="L704" t="str">
        <f>Centuries!M704</f>
        <v>India</v>
      </c>
      <c r="M704" t="str">
        <f>Centuries!N704</f>
        <v>Sydney</v>
      </c>
    </row>
    <row r="705" spans="1:13" x14ac:dyDescent="0.3">
      <c r="A705">
        <f>Centuries!A705</f>
        <v>704</v>
      </c>
      <c r="B705">
        <f>Centuries!B705</f>
        <v>38034</v>
      </c>
      <c r="C705" t="str">
        <f>Sheet7!A705</f>
        <v>SP Fleming (NZ)</v>
      </c>
      <c r="D705">
        <f>Centuries!D705</f>
        <v>108</v>
      </c>
      <c r="E705" t="str">
        <f>Centuries!E705</f>
        <v>Out</v>
      </c>
      <c r="F705">
        <f>Centuries!F705</f>
        <v>187</v>
      </c>
      <c r="G705">
        <f>Centuries!H705</f>
        <v>115</v>
      </c>
      <c r="H705">
        <f>Centuries!I705</f>
        <v>10</v>
      </c>
      <c r="I705">
        <f>Centuries!J705</f>
        <v>2</v>
      </c>
      <c r="J705">
        <f>Centuries!K705</f>
        <v>93.91</v>
      </c>
      <c r="K705">
        <f>Centuries!L705</f>
        <v>2</v>
      </c>
      <c r="L705" t="str">
        <f>Centuries!M705</f>
        <v>South Africa</v>
      </c>
      <c r="M705" t="str">
        <f>Centuries!N705</f>
        <v>Christchurch</v>
      </c>
    </row>
    <row r="706" spans="1:13" x14ac:dyDescent="0.3">
      <c r="A706">
        <f>Centuries!A706</f>
        <v>705</v>
      </c>
      <c r="B706">
        <f>Centuries!B706</f>
        <v>38044</v>
      </c>
      <c r="C706" t="str">
        <f>Sheet7!A706</f>
        <v>KC Sangakkara (SL)</v>
      </c>
      <c r="D706">
        <f>Centuries!D706</f>
        <v>101</v>
      </c>
      <c r="E706" t="str">
        <f>Centuries!E706</f>
        <v>Out</v>
      </c>
      <c r="F706">
        <f>Centuries!F706</f>
        <v>139</v>
      </c>
      <c r="G706">
        <f>Centuries!H706</f>
        <v>110</v>
      </c>
      <c r="H706">
        <f>Centuries!I706</f>
        <v>15</v>
      </c>
      <c r="I706">
        <f>Centuries!J706</f>
        <v>0</v>
      </c>
      <c r="J706">
        <f>Centuries!K706</f>
        <v>91.81</v>
      </c>
      <c r="K706">
        <f>Centuries!L706</f>
        <v>2</v>
      </c>
      <c r="L706" t="str">
        <f>Centuries!M706</f>
        <v>Australia</v>
      </c>
      <c r="M706" t="str">
        <f>Centuries!N706</f>
        <v>Colombo (RPS)</v>
      </c>
    </row>
    <row r="707" spans="1:13" x14ac:dyDescent="0.3">
      <c r="A707">
        <f>Centuries!A707</f>
        <v>706</v>
      </c>
      <c r="B707">
        <f>Centuries!B707</f>
        <v>38059</v>
      </c>
      <c r="C707" t="str">
        <f>Sheet7!A707</f>
        <v>Inzamam ul-Haq (Pak)</v>
      </c>
      <c r="D707">
        <f>Centuries!D707</f>
        <v>122</v>
      </c>
      <c r="E707" t="str">
        <f>Centuries!E707</f>
        <v>Out</v>
      </c>
      <c r="F707">
        <f>Centuries!F707</f>
        <v>154</v>
      </c>
      <c r="G707">
        <f>Centuries!H707</f>
        <v>102</v>
      </c>
      <c r="H707">
        <f>Centuries!I707</f>
        <v>12</v>
      </c>
      <c r="I707">
        <f>Centuries!J707</f>
        <v>2</v>
      </c>
      <c r="J707">
        <f>Centuries!K707</f>
        <v>119.6</v>
      </c>
      <c r="K707">
        <f>Centuries!L707</f>
        <v>2</v>
      </c>
      <c r="L707" t="str">
        <f>Centuries!M707</f>
        <v>India</v>
      </c>
      <c r="M707" t="str">
        <f>Centuries!N707</f>
        <v>Karachi</v>
      </c>
    </row>
    <row r="708" spans="1:13" x14ac:dyDescent="0.3">
      <c r="A708">
        <f>Centuries!A708</f>
        <v>707</v>
      </c>
      <c r="B708">
        <f>Centuries!B708</f>
        <v>38062</v>
      </c>
      <c r="C708" t="str">
        <f>Sheet7!A708</f>
        <v>SR Tendulkar (India)</v>
      </c>
      <c r="D708">
        <f>Centuries!D708</f>
        <v>141</v>
      </c>
      <c r="E708" t="str">
        <f>Centuries!E708</f>
        <v>Out</v>
      </c>
      <c r="F708">
        <f>Centuries!F708</f>
        <v>173</v>
      </c>
      <c r="G708">
        <f>Centuries!H708</f>
        <v>135</v>
      </c>
      <c r="H708">
        <f>Centuries!I708</f>
        <v>17</v>
      </c>
      <c r="I708">
        <f>Centuries!J708</f>
        <v>1</v>
      </c>
      <c r="J708">
        <f>Centuries!K708</f>
        <v>104.44</v>
      </c>
      <c r="K708">
        <f>Centuries!L708</f>
        <v>2</v>
      </c>
      <c r="L708" t="str">
        <f>Centuries!M708</f>
        <v>Pakistan</v>
      </c>
      <c r="M708" t="str">
        <f>Centuries!N708</f>
        <v>Rawalpindi</v>
      </c>
    </row>
    <row r="709" spans="1:13" x14ac:dyDescent="0.3">
      <c r="A709">
        <f>Centuries!A709</f>
        <v>708</v>
      </c>
      <c r="B709">
        <f>Centuries!B709</f>
        <v>38067</v>
      </c>
      <c r="C709" t="str">
        <f>Sheet7!A709</f>
        <v>Inzamam ul-Haq (Pak)</v>
      </c>
      <c r="D709">
        <f>Centuries!D709</f>
        <v>123</v>
      </c>
      <c r="E709" t="str">
        <f>Centuries!E709</f>
        <v>Out</v>
      </c>
      <c r="F709">
        <f>Centuries!F709</f>
        <v>160</v>
      </c>
      <c r="G709">
        <f>Centuries!H709</f>
        <v>121</v>
      </c>
      <c r="H709">
        <f>Centuries!I709</f>
        <v>9</v>
      </c>
      <c r="I709">
        <f>Centuries!J709</f>
        <v>4</v>
      </c>
      <c r="J709">
        <f>Centuries!K709</f>
        <v>101.65</v>
      </c>
      <c r="K709">
        <f>Centuries!L709</f>
        <v>1</v>
      </c>
      <c r="L709" t="str">
        <f>Centuries!M709</f>
        <v>India</v>
      </c>
      <c r="M709" t="str">
        <f>Centuries!N709</f>
        <v>Lahore</v>
      </c>
    </row>
    <row r="710" spans="1:13" x14ac:dyDescent="0.3">
      <c r="A710">
        <f>Centuries!A710</f>
        <v>709</v>
      </c>
      <c r="B710">
        <f>Centuries!B710</f>
        <v>38070</v>
      </c>
      <c r="C710" t="str">
        <f>Sheet7!A710</f>
        <v>VVS Laxman (India)</v>
      </c>
      <c r="D710">
        <f>Centuries!D710</f>
        <v>107</v>
      </c>
      <c r="E710" t="str">
        <f>Centuries!E710</f>
        <v>Out</v>
      </c>
      <c r="F710">
        <f>Centuries!F710</f>
        <v>158</v>
      </c>
      <c r="G710">
        <f>Centuries!H710</f>
        <v>104</v>
      </c>
      <c r="H710">
        <f>Centuries!I710</f>
        <v>11</v>
      </c>
      <c r="I710">
        <f>Centuries!J710</f>
        <v>0</v>
      </c>
      <c r="J710">
        <f>Centuries!K710</f>
        <v>102.88</v>
      </c>
      <c r="K710">
        <f>Centuries!L710</f>
        <v>1</v>
      </c>
      <c r="L710" t="str">
        <f>Centuries!M710</f>
        <v>Pakistan</v>
      </c>
      <c r="M710" t="str">
        <f>Centuries!N710</f>
        <v>Lahore</v>
      </c>
    </row>
    <row r="711" spans="1:13" x14ac:dyDescent="0.3">
      <c r="A711">
        <f>Centuries!A711</f>
        <v>710</v>
      </c>
      <c r="B711">
        <f>Centuries!B711</f>
        <v>38108</v>
      </c>
      <c r="C711" t="str">
        <f>Sheet7!A711</f>
        <v>ME Trescothick (Eng)</v>
      </c>
      <c r="D711">
        <f>Centuries!D711</f>
        <v>130</v>
      </c>
      <c r="E711" t="str">
        <f>Centuries!E711</f>
        <v>Out</v>
      </c>
      <c r="F711">
        <f>Centuries!F711</f>
        <v>201</v>
      </c>
      <c r="G711">
        <f>Centuries!H711</f>
        <v>138</v>
      </c>
      <c r="H711">
        <f>Centuries!I711</f>
        <v>13</v>
      </c>
      <c r="I711">
        <f>Centuries!J711</f>
        <v>2</v>
      </c>
      <c r="J711">
        <f>Centuries!K711</f>
        <v>94.2</v>
      </c>
      <c r="K711">
        <f>Centuries!L711</f>
        <v>1</v>
      </c>
      <c r="L711" t="str">
        <f>Centuries!M711</f>
        <v>West Indies</v>
      </c>
      <c r="M711" t="str">
        <f>Centuries!N711</f>
        <v>Gros Islet</v>
      </c>
    </row>
    <row r="712" spans="1:13" x14ac:dyDescent="0.3">
      <c r="A712">
        <f>Centuries!A712</f>
        <v>711</v>
      </c>
      <c r="B712">
        <f>Centuries!B712</f>
        <v>38112</v>
      </c>
      <c r="C712" t="str">
        <f>Sheet7!A712</f>
        <v>RR Sarwan (WI)</v>
      </c>
      <c r="D712">
        <f>Centuries!D712</f>
        <v>104</v>
      </c>
      <c r="E712" t="str">
        <f>Centuries!E712</f>
        <v>Notout</v>
      </c>
      <c r="F712">
        <f>Centuries!F712</f>
        <v>163</v>
      </c>
      <c r="G712">
        <f>Centuries!H712</f>
        <v>105</v>
      </c>
      <c r="H712">
        <f>Centuries!I712</f>
        <v>13</v>
      </c>
      <c r="I712">
        <f>Centuries!J712</f>
        <v>0</v>
      </c>
      <c r="J712">
        <f>Centuries!K712</f>
        <v>99.04</v>
      </c>
      <c r="K712">
        <f>Centuries!L712</f>
        <v>1</v>
      </c>
      <c r="L712" t="str">
        <f>Centuries!M712</f>
        <v>England</v>
      </c>
      <c r="M712" t="str">
        <f>Centuries!N712</f>
        <v>Bridgetown</v>
      </c>
    </row>
    <row r="713" spans="1:13" x14ac:dyDescent="0.3">
      <c r="A713">
        <f>Centuries!A713</f>
        <v>712</v>
      </c>
      <c r="B713">
        <f>Centuries!B713</f>
        <v>38136</v>
      </c>
      <c r="C713" t="str">
        <f>Sheet7!A713</f>
        <v>MJ Clarke (Aus)</v>
      </c>
      <c r="D713">
        <f>Centuries!D713</f>
        <v>105</v>
      </c>
      <c r="E713" t="str">
        <f>Centuries!E713</f>
        <v>Notout</v>
      </c>
      <c r="F713">
        <f>Centuries!F713</f>
        <v>133</v>
      </c>
      <c r="G713">
        <f>Centuries!H713</f>
        <v>102</v>
      </c>
      <c r="H713">
        <f>Centuries!I713</f>
        <v>16</v>
      </c>
      <c r="I713">
        <f>Centuries!J713</f>
        <v>1</v>
      </c>
      <c r="J713">
        <f>Centuries!K713</f>
        <v>102.94</v>
      </c>
      <c r="K713">
        <f>Centuries!L713</f>
        <v>2</v>
      </c>
      <c r="L713" t="str">
        <f>Centuries!M713</f>
        <v>Zimbabwe</v>
      </c>
      <c r="M713" t="str">
        <f>Centuries!N713</f>
        <v>Harare</v>
      </c>
    </row>
    <row r="714" spans="1:13" x14ac:dyDescent="0.3">
      <c r="A714">
        <f>Centuries!A714</f>
        <v>713</v>
      </c>
      <c r="B714">
        <f>Centuries!B714</f>
        <v>38172</v>
      </c>
      <c r="C714" t="str">
        <f>Sheet7!A714</f>
        <v>A Flintoff (Eng)</v>
      </c>
      <c r="D714">
        <f>Centuries!D714</f>
        <v>106</v>
      </c>
      <c r="E714" t="str">
        <f>Centuries!E714</f>
        <v>Out</v>
      </c>
      <c r="F714">
        <f>Centuries!F714</f>
        <v>127</v>
      </c>
      <c r="G714">
        <f>Centuries!H714</f>
        <v>121</v>
      </c>
      <c r="H714">
        <f>Centuries!I714</f>
        <v>11</v>
      </c>
      <c r="I714">
        <f>Centuries!J714</f>
        <v>2</v>
      </c>
      <c r="J714">
        <f>Centuries!K714</f>
        <v>87.6</v>
      </c>
      <c r="K714">
        <f>Centuries!L714</f>
        <v>1</v>
      </c>
      <c r="L714" t="str">
        <f>Centuries!M714</f>
        <v>New Zealand</v>
      </c>
      <c r="M714" t="str">
        <f>Centuries!N714</f>
        <v>Bristol</v>
      </c>
    </row>
    <row r="715" spans="1:13" x14ac:dyDescent="0.3">
      <c r="A715">
        <f>Centuries!A715</f>
        <v>714</v>
      </c>
      <c r="B715">
        <f>Centuries!B715</f>
        <v>38174</v>
      </c>
      <c r="C715" t="str">
        <f>Sheet7!A715</f>
        <v>CH Gayle (WI)</v>
      </c>
      <c r="D715">
        <f>Centuries!D715</f>
        <v>132</v>
      </c>
      <c r="E715" t="str">
        <f>Centuries!E715</f>
        <v>Notout</v>
      </c>
      <c r="F715">
        <f>Centuries!F715</f>
        <v>212</v>
      </c>
      <c r="G715">
        <f>Centuries!H715</f>
        <v>165</v>
      </c>
      <c r="H715">
        <f>Centuries!I715</f>
        <v>12</v>
      </c>
      <c r="I715">
        <f>Centuries!J715</f>
        <v>1</v>
      </c>
      <c r="J715">
        <f>Centuries!K715</f>
        <v>80</v>
      </c>
      <c r="K715">
        <f>Centuries!L715</f>
        <v>2</v>
      </c>
      <c r="L715" t="str">
        <f>Centuries!M715</f>
        <v>England</v>
      </c>
      <c r="M715" t="str">
        <f>Centuries!N715</f>
        <v>Lord's</v>
      </c>
    </row>
    <row r="716" spans="1:13" x14ac:dyDescent="0.3">
      <c r="A716">
        <f>Centuries!A716</f>
        <v>715</v>
      </c>
      <c r="B716">
        <f>Centuries!B716</f>
        <v>38174</v>
      </c>
      <c r="C716" t="str">
        <f>Sheet7!A716</f>
        <v>A Flintoff (Eng)</v>
      </c>
      <c r="D716">
        <f>Centuries!D716</f>
        <v>123</v>
      </c>
      <c r="E716" t="str">
        <f>Centuries!E716</f>
        <v>Out</v>
      </c>
      <c r="F716">
        <f>Centuries!F716</f>
        <v>129</v>
      </c>
      <c r="G716">
        <f>Centuries!H716</f>
        <v>104</v>
      </c>
      <c r="H716">
        <f>Centuries!I716</f>
        <v>8</v>
      </c>
      <c r="I716">
        <f>Centuries!J716</f>
        <v>7</v>
      </c>
      <c r="J716">
        <f>Centuries!K716</f>
        <v>118.26</v>
      </c>
      <c r="K716">
        <f>Centuries!L716</f>
        <v>1</v>
      </c>
      <c r="L716" t="str">
        <f>Centuries!M716</f>
        <v>West Indies</v>
      </c>
      <c r="M716" t="str">
        <f>Centuries!N716</f>
        <v>Lord's</v>
      </c>
    </row>
    <row r="717" spans="1:13" x14ac:dyDescent="0.3">
      <c r="A717">
        <f>Centuries!A717</f>
        <v>716</v>
      </c>
      <c r="B717">
        <f>Centuries!B717</f>
        <v>38174</v>
      </c>
      <c r="C717" t="str">
        <f>Sheet7!A717</f>
        <v>AJ Strauss (Eng)</v>
      </c>
      <c r="D717">
        <f>Centuries!D717</f>
        <v>100</v>
      </c>
      <c r="E717" t="str">
        <f>Centuries!E717</f>
        <v>Out</v>
      </c>
      <c r="F717">
        <f>Centuries!F717</f>
        <v>183</v>
      </c>
      <c r="G717">
        <f>Centuries!H717</f>
        <v>116</v>
      </c>
      <c r="H717">
        <f>Centuries!I717</f>
        <v>8</v>
      </c>
      <c r="I717">
        <f>Centuries!J717</f>
        <v>2</v>
      </c>
      <c r="J717">
        <f>Centuries!K717</f>
        <v>86.2</v>
      </c>
      <c r="K717">
        <f>Centuries!L717</f>
        <v>1</v>
      </c>
      <c r="L717" t="str">
        <f>Centuries!M717</f>
        <v>West Indies</v>
      </c>
      <c r="M717" t="str">
        <f>Centuries!N717</f>
        <v>Lord's</v>
      </c>
    </row>
    <row r="718" spans="1:13" x14ac:dyDescent="0.3">
      <c r="A718">
        <f>Centuries!A718</f>
        <v>717</v>
      </c>
      <c r="B718">
        <f>Centuries!B718</f>
        <v>38184</v>
      </c>
      <c r="C718" t="str">
        <f>Sheet7!A718</f>
        <v>R Dravid (India)</v>
      </c>
      <c r="D718">
        <f>Centuries!D718</f>
        <v>104</v>
      </c>
      <c r="E718" t="str">
        <f>Centuries!E718</f>
        <v>Out</v>
      </c>
      <c r="F718">
        <f>Centuries!F718</f>
        <v>120</v>
      </c>
      <c r="G718">
        <f>Centuries!H718</f>
        <v>93</v>
      </c>
      <c r="H718">
        <f>Centuries!I718</f>
        <v>8</v>
      </c>
      <c r="I718">
        <f>Centuries!J718</f>
        <v>0</v>
      </c>
      <c r="J718">
        <f>Centuries!K718</f>
        <v>111.82</v>
      </c>
      <c r="K718">
        <f>Centuries!L718</f>
        <v>1</v>
      </c>
      <c r="L718" t="str">
        <f>Centuries!M718</f>
        <v>United Arab Emirates</v>
      </c>
      <c r="M718" t="str">
        <f>Centuries!N718</f>
        <v>Dambulla</v>
      </c>
    </row>
    <row r="719" spans="1:13" x14ac:dyDescent="0.3">
      <c r="A719">
        <f>Centuries!A719</f>
        <v>718</v>
      </c>
      <c r="B719">
        <f>Centuries!B719</f>
        <v>38185</v>
      </c>
      <c r="C719" t="str">
        <f>Sheet7!A719</f>
        <v>Yasir Hameed (Pak)</v>
      </c>
      <c r="D719">
        <f>Centuries!D719</f>
        <v>102</v>
      </c>
      <c r="E719" t="str">
        <f>Centuries!E719</f>
        <v>Out</v>
      </c>
      <c r="F719">
        <f>Centuries!F719</f>
        <v>167</v>
      </c>
      <c r="G719">
        <f>Centuries!H719</f>
        <v>123</v>
      </c>
      <c r="H719">
        <f>Centuries!I719</f>
        <v>10</v>
      </c>
      <c r="I719">
        <f>Centuries!J719</f>
        <v>0</v>
      </c>
      <c r="J719">
        <f>Centuries!K719</f>
        <v>82.92</v>
      </c>
      <c r="K719">
        <f>Centuries!L719</f>
        <v>1</v>
      </c>
      <c r="L719" t="str">
        <f>Centuries!M719</f>
        <v>Bangladesh</v>
      </c>
      <c r="M719" t="str">
        <f>Centuries!N719</f>
        <v>Colombo (SSC)</v>
      </c>
    </row>
    <row r="720" spans="1:13" x14ac:dyDescent="0.3">
      <c r="A720">
        <f>Centuries!A720</f>
        <v>719</v>
      </c>
      <c r="B720">
        <f>Centuries!B720</f>
        <v>38186</v>
      </c>
      <c r="C720" t="str">
        <f>Sheet7!A720</f>
        <v>Younis Khan (Pak)</v>
      </c>
      <c r="D720">
        <f>Centuries!D720</f>
        <v>144</v>
      </c>
      <c r="E720" t="str">
        <f>Centuries!E720</f>
        <v>Out</v>
      </c>
      <c r="F720">
        <f>Centuries!F720</f>
        <v>165</v>
      </c>
      <c r="G720">
        <f>Centuries!H720</f>
        <v>122</v>
      </c>
      <c r="H720">
        <f>Centuries!I720</f>
        <v>8</v>
      </c>
      <c r="I720">
        <f>Centuries!J720</f>
        <v>3</v>
      </c>
      <c r="J720">
        <f>Centuries!K720</f>
        <v>118.03</v>
      </c>
      <c r="K720">
        <f>Centuries!L720</f>
        <v>1</v>
      </c>
      <c r="L720" t="str">
        <f>Centuries!M720</f>
        <v>Hong Kong</v>
      </c>
      <c r="M720" t="str">
        <f>Centuries!N720</f>
        <v>Colombo (SSC)</v>
      </c>
    </row>
    <row r="721" spans="1:13" x14ac:dyDescent="0.3">
      <c r="A721">
        <f>Centuries!A721</f>
        <v>720</v>
      </c>
      <c r="B721">
        <f>Centuries!B721</f>
        <v>38186</v>
      </c>
      <c r="C721" t="str">
        <f>Sheet7!A721</f>
        <v>Shoaib Malik (Pak)</v>
      </c>
      <c r="D721">
        <f>Centuries!D721</f>
        <v>118</v>
      </c>
      <c r="E721" t="str">
        <f>Centuries!E721</f>
        <v>Out</v>
      </c>
      <c r="F721">
        <f>Centuries!F721</f>
        <v>153</v>
      </c>
      <c r="G721">
        <f>Centuries!H721</f>
        <v>110</v>
      </c>
      <c r="H721">
        <f>Centuries!I721</f>
        <v>10</v>
      </c>
      <c r="I721">
        <f>Centuries!J721</f>
        <v>2</v>
      </c>
      <c r="J721">
        <f>Centuries!K721</f>
        <v>107.27</v>
      </c>
      <c r="K721">
        <f>Centuries!L721</f>
        <v>1</v>
      </c>
      <c r="L721" t="str">
        <f>Centuries!M721</f>
        <v>Hong Kong</v>
      </c>
      <c r="M721" t="str">
        <f>Centuries!N721</f>
        <v>Colombo (SSC)</v>
      </c>
    </row>
    <row r="722" spans="1:13" x14ac:dyDescent="0.3">
      <c r="A722">
        <f>Centuries!A722</f>
        <v>721</v>
      </c>
      <c r="B722">
        <f>Centuries!B722</f>
        <v>38191</v>
      </c>
      <c r="C722" t="str">
        <f>Sheet7!A722</f>
        <v>ST Jayasuriya (SL)</v>
      </c>
      <c r="D722">
        <f>Centuries!D722</f>
        <v>107</v>
      </c>
      <c r="E722" t="str">
        <f>Centuries!E722</f>
        <v>Notout</v>
      </c>
      <c r="F722">
        <f>Centuries!F722</f>
        <v>130</v>
      </c>
      <c r="G722">
        <f>Centuries!H722</f>
        <v>101</v>
      </c>
      <c r="H722">
        <f>Centuries!I722</f>
        <v>11</v>
      </c>
      <c r="I722">
        <f>Centuries!J722</f>
        <v>0</v>
      </c>
      <c r="J722">
        <f>Centuries!K722</f>
        <v>105.94</v>
      </c>
      <c r="K722">
        <f>Centuries!L722</f>
        <v>2</v>
      </c>
      <c r="L722" t="str">
        <f>Centuries!M722</f>
        <v>Bangladesh</v>
      </c>
      <c r="M722" t="str">
        <f>Centuries!N722</f>
        <v>Colombo (RPS)</v>
      </c>
    </row>
    <row r="723" spans="1:13" x14ac:dyDescent="0.3">
      <c r="A723">
        <f>Centuries!A723</f>
        <v>722</v>
      </c>
      <c r="B723">
        <f>Centuries!B723</f>
        <v>38193</v>
      </c>
      <c r="C723" t="str">
        <f>Sheet7!A723</f>
        <v>Shoaib Malik (Pak)</v>
      </c>
      <c r="D723">
        <f>Centuries!D723</f>
        <v>143</v>
      </c>
      <c r="E723" t="str">
        <f>Centuries!E723</f>
        <v>Out</v>
      </c>
      <c r="F723">
        <f>Centuries!F723</f>
        <v>197</v>
      </c>
      <c r="G723">
        <f>Centuries!H723</f>
        <v>127</v>
      </c>
      <c r="H723">
        <f>Centuries!I723</f>
        <v>18</v>
      </c>
      <c r="I723">
        <f>Centuries!J723</f>
        <v>1</v>
      </c>
      <c r="J723">
        <f>Centuries!K723</f>
        <v>112.59</v>
      </c>
      <c r="K723">
        <f>Centuries!L723</f>
        <v>1</v>
      </c>
      <c r="L723" t="str">
        <f>Centuries!M723</f>
        <v>India</v>
      </c>
      <c r="M723" t="str">
        <f>Centuries!N723</f>
        <v>Colombo (RPS)</v>
      </c>
    </row>
    <row r="724" spans="1:13" x14ac:dyDescent="0.3">
      <c r="A724">
        <f>Centuries!A724</f>
        <v>723</v>
      </c>
      <c r="B724">
        <f>Centuries!B724</f>
        <v>38195</v>
      </c>
      <c r="C724" t="str">
        <f>Sheet7!A724</f>
        <v>ST Jayasuriya (SL)</v>
      </c>
      <c r="D724">
        <f>Centuries!D724</f>
        <v>130</v>
      </c>
      <c r="E724" t="str">
        <f>Centuries!E724</f>
        <v>Out</v>
      </c>
      <c r="F724">
        <f>Centuries!F724</f>
        <v>213</v>
      </c>
      <c r="G724">
        <f>Centuries!H724</f>
        <v>132</v>
      </c>
      <c r="H724">
        <f>Centuries!I724</f>
        <v>14</v>
      </c>
      <c r="I724">
        <f>Centuries!J724</f>
        <v>1</v>
      </c>
      <c r="J724">
        <f>Centuries!K724</f>
        <v>98.48</v>
      </c>
      <c r="K724">
        <f>Centuries!L724</f>
        <v>2</v>
      </c>
      <c r="L724" t="str">
        <f>Centuries!M724</f>
        <v>India</v>
      </c>
      <c r="M724" t="str">
        <f>Centuries!N724</f>
        <v>Colombo (RPS)</v>
      </c>
    </row>
    <row r="725" spans="1:13" x14ac:dyDescent="0.3">
      <c r="A725">
        <f>Centuries!A725</f>
        <v>724</v>
      </c>
      <c r="B725">
        <f>Centuries!B725</f>
        <v>38230</v>
      </c>
      <c r="C725" t="str">
        <f>Sheet7!A725</f>
        <v>JH Kallis (SA)</v>
      </c>
      <c r="D725">
        <f>Centuries!D725</f>
        <v>101</v>
      </c>
      <c r="E725" t="str">
        <f>Centuries!E725</f>
        <v>Out</v>
      </c>
      <c r="F725">
        <f>Centuries!F725</f>
        <v>159</v>
      </c>
      <c r="G725">
        <f>Centuries!H725</f>
        <v>127</v>
      </c>
      <c r="H725">
        <f>Centuries!I725</f>
        <v>7</v>
      </c>
      <c r="I725">
        <f>Centuries!J725</f>
        <v>1</v>
      </c>
      <c r="J725">
        <f>Centuries!K725</f>
        <v>79.52</v>
      </c>
      <c r="K725">
        <f>Centuries!L725</f>
        <v>2</v>
      </c>
      <c r="L725" t="str">
        <f>Centuries!M725</f>
        <v>Sri Lanka</v>
      </c>
      <c r="M725" t="str">
        <f>Centuries!N725</f>
        <v>Colombo (SSC)</v>
      </c>
    </row>
    <row r="726" spans="1:13" x14ac:dyDescent="0.3">
      <c r="A726">
        <f>Centuries!A726</f>
        <v>725</v>
      </c>
      <c r="B726">
        <f>Centuries!B726</f>
        <v>38234</v>
      </c>
      <c r="C726" t="str">
        <f>Sheet7!A726</f>
        <v>A Symonds (Aus)</v>
      </c>
      <c r="D726">
        <f>Centuries!D726</f>
        <v>104</v>
      </c>
      <c r="E726" t="str">
        <f>Centuries!E726</f>
        <v>Notout</v>
      </c>
      <c r="F726">
        <f>Centuries!F726</f>
        <v>107</v>
      </c>
      <c r="G726">
        <f>Centuries!H726</f>
        <v>103</v>
      </c>
      <c r="H726">
        <f>Centuries!I726</f>
        <v>9</v>
      </c>
      <c r="I726">
        <f>Centuries!J726</f>
        <v>1</v>
      </c>
      <c r="J726">
        <f>Centuries!K726</f>
        <v>100.97</v>
      </c>
      <c r="K726">
        <f>Centuries!L726</f>
        <v>1</v>
      </c>
      <c r="L726" t="str">
        <f>Centuries!M726</f>
        <v>Pakistan</v>
      </c>
      <c r="M726" t="str">
        <f>Centuries!N726</f>
        <v>Lord's</v>
      </c>
    </row>
    <row r="727" spans="1:13" x14ac:dyDescent="0.3">
      <c r="A727">
        <f>Centuries!A727</f>
        <v>726</v>
      </c>
      <c r="B727">
        <f>Centuries!B727</f>
        <v>38240</v>
      </c>
      <c r="C727" t="str">
        <f>Sheet7!A727</f>
        <v>NJ Astle (NZ)</v>
      </c>
      <c r="D727">
        <f>Centuries!D727</f>
        <v>145</v>
      </c>
      <c r="E727" t="str">
        <f>Centuries!E727</f>
        <v>Notout</v>
      </c>
      <c r="F727">
        <f>Centuries!F727</f>
        <v>177</v>
      </c>
      <c r="G727">
        <f>Centuries!H727</f>
        <v>151</v>
      </c>
      <c r="H727">
        <f>Centuries!I727</f>
        <v>13</v>
      </c>
      <c r="I727">
        <f>Centuries!J727</f>
        <v>6</v>
      </c>
      <c r="J727">
        <f>Centuries!K727</f>
        <v>96.02</v>
      </c>
      <c r="K727">
        <f>Centuries!L727</f>
        <v>1</v>
      </c>
      <c r="L727" t="str">
        <f>Centuries!M727</f>
        <v>United States of America</v>
      </c>
      <c r="M727" t="str">
        <f>Centuries!N727</f>
        <v>The Oval</v>
      </c>
    </row>
    <row r="728" spans="1:13" x14ac:dyDescent="0.3">
      <c r="A728">
        <f>Centuries!A728</f>
        <v>727</v>
      </c>
      <c r="B728">
        <f>Centuries!B728</f>
        <v>38247</v>
      </c>
      <c r="C728" t="str">
        <f>Sheet7!A728</f>
        <v>A Flintoff (Eng)</v>
      </c>
      <c r="D728">
        <f>Centuries!D728</f>
        <v>104</v>
      </c>
      <c r="E728" t="str">
        <f>Centuries!E728</f>
        <v>Out</v>
      </c>
      <c r="F728">
        <f>Centuries!F728</f>
        <v>120</v>
      </c>
      <c r="G728">
        <f>Centuries!H728</f>
        <v>91</v>
      </c>
      <c r="H728">
        <f>Centuries!I728</f>
        <v>9</v>
      </c>
      <c r="I728">
        <f>Centuries!J728</f>
        <v>3</v>
      </c>
      <c r="J728">
        <f>Centuries!K728</f>
        <v>114.28</v>
      </c>
      <c r="K728">
        <f>Centuries!L728</f>
        <v>1</v>
      </c>
      <c r="L728" t="str">
        <f>Centuries!M728</f>
        <v>Sri Lanka</v>
      </c>
      <c r="M728" t="str">
        <f>Centuries!N728</f>
        <v>Southampton</v>
      </c>
    </row>
    <row r="729" spans="1:13" x14ac:dyDescent="0.3">
      <c r="A729">
        <f>Centuries!A729</f>
        <v>728</v>
      </c>
      <c r="B729">
        <f>Centuries!B729</f>
        <v>38248</v>
      </c>
      <c r="C729" t="str">
        <f>Sheet7!A729</f>
        <v>HH Gibbs (SA)</v>
      </c>
      <c r="D729">
        <f>Centuries!D729</f>
        <v>101</v>
      </c>
      <c r="E729" t="str">
        <f>Centuries!E729</f>
        <v>Out</v>
      </c>
      <c r="F729">
        <f>Centuries!F729</f>
        <v>162</v>
      </c>
      <c r="G729">
        <f>Centuries!H729</f>
        <v>135</v>
      </c>
      <c r="H729">
        <f>Centuries!I729</f>
        <v>9</v>
      </c>
      <c r="I729">
        <f>Centuries!J729</f>
        <v>1</v>
      </c>
      <c r="J729">
        <f>Centuries!K729</f>
        <v>74.81</v>
      </c>
      <c r="K729">
        <f>Centuries!L729</f>
        <v>1</v>
      </c>
      <c r="L729" t="str">
        <f>Centuries!M729</f>
        <v>West Indies</v>
      </c>
      <c r="M729" t="str">
        <f>Centuries!N729</f>
        <v>The Oval</v>
      </c>
    </row>
    <row r="730" spans="1:13" x14ac:dyDescent="0.3">
      <c r="A730">
        <f>Centuries!A730</f>
        <v>729</v>
      </c>
      <c r="B730">
        <f>Centuries!B730</f>
        <v>38255</v>
      </c>
      <c r="C730" t="str">
        <f>Sheet7!A730</f>
        <v>ME Trescothick (Eng)</v>
      </c>
      <c r="D730">
        <f>Centuries!D730</f>
        <v>104</v>
      </c>
      <c r="E730" t="str">
        <f>Centuries!E730</f>
        <v>Out</v>
      </c>
      <c r="F730">
        <f>Centuries!F730</f>
        <v>214</v>
      </c>
      <c r="G730">
        <f>Centuries!H730</f>
        <v>124</v>
      </c>
      <c r="H730">
        <f>Centuries!I730</f>
        <v>14</v>
      </c>
      <c r="I730">
        <f>Centuries!J730</f>
        <v>0</v>
      </c>
      <c r="J730">
        <f>Centuries!K730</f>
        <v>83.87</v>
      </c>
      <c r="K730">
        <f>Centuries!L730</f>
        <v>1</v>
      </c>
      <c r="L730" t="str">
        <f>Centuries!M730</f>
        <v>West Indies</v>
      </c>
      <c r="M730" t="str">
        <f>Centuries!N730</f>
        <v>The Oval</v>
      </c>
    </row>
    <row r="731" spans="1:13" x14ac:dyDescent="0.3">
      <c r="A731">
        <f>Centuries!A731</f>
        <v>730</v>
      </c>
      <c r="B731">
        <f>Centuries!B731</f>
        <v>38260</v>
      </c>
      <c r="C731" t="str">
        <f>Sheet7!A731</f>
        <v>Abdul Razzaq (Pak)</v>
      </c>
      <c r="D731">
        <f>Centuries!D731</f>
        <v>107</v>
      </c>
      <c r="E731" t="str">
        <f>Centuries!E731</f>
        <v>Notout</v>
      </c>
      <c r="F731" t="str">
        <f>Centuries!F731</f>
        <v>-</v>
      </c>
      <c r="G731">
        <f>Centuries!H731</f>
        <v>114</v>
      </c>
      <c r="H731">
        <f>Centuries!I731</f>
        <v>5</v>
      </c>
      <c r="I731">
        <f>Centuries!J731</f>
        <v>5</v>
      </c>
      <c r="J731">
        <f>Centuries!K731</f>
        <v>93.85</v>
      </c>
      <c r="K731">
        <f>Centuries!L731</f>
        <v>1</v>
      </c>
      <c r="L731" t="str">
        <f>Centuries!M731</f>
        <v>Zimbabwe</v>
      </c>
      <c r="M731" t="str">
        <f>Centuries!N731</f>
        <v>Multan</v>
      </c>
    </row>
    <row r="732" spans="1:13" x14ac:dyDescent="0.3">
      <c r="A732">
        <f>Centuries!A732</f>
        <v>731</v>
      </c>
      <c r="B732">
        <f>Centuries!B732</f>
        <v>38266</v>
      </c>
      <c r="C732" t="str">
        <f>Sheet7!A732</f>
        <v>Mohammad Yousuf (Pak)</v>
      </c>
      <c r="D732">
        <f>Centuries!D732</f>
        <v>107</v>
      </c>
      <c r="E732" t="str">
        <f>Centuries!E732</f>
        <v>Notout</v>
      </c>
      <c r="F732" t="str">
        <f>Centuries!F732</f>
        <v>-</v>
      </c>
      <c r="G732">
        <f>Centuries!H732</f>
        <v>121</v>
      </c>
      <c r="H732">
        <f>Centuries!I732</f>
        <v>7</v>
      </c>
      <c r="I732">
        <f>Centuries!J732</f>
        <v>1</v>
      </c>
      <c r="J732">
        <f>Centuries!K732</f>
        <v>88.42</v>
      </c>
      <c r="K732">
        <f>Centuries!L732</f>
        <v>2</v>
      </c>
      <c r="L732" t="str">
        <f>Centuries!M732</f>
        <v>Sri Lanka</v>
      </c>
      <c r="M732" t="str">
        <f>Centuries!N732</f>
        <v>Karachi</v>
      </c>
    </row>
    <row r="733" spans="1:13" x14ac:dyDescent="0.3">
      <c r="A733">
        <f>Centuries!A733</f>
        <v>732</v>
      </c>
      <c r="B733">
        <f>Centuries!B733</f>
        <v>38274</v>
      </c>
      <c r="C733" t="str">
        <f>Sheet7!A733</f>
        <v>MS Atapattu (SL)</v>
      </c>
      <c r="D733">
        <f>Centuries!D733</f>
        <v>111</v>
      </c>
      <c r="E733" t="str">
        <f>Centuries!E733</f>
        <v>Out</v>
      </c>
      <c r="F733">
        <f>Centuries!F733</f>
        <v>160</v>
      </c>
      <c r="G733">
        <f>Centuries!H733</f>
        <v>114</v>
      </c>
      <c r="H733">
        <f>Centuries!I733</f>
        <v>8</v>
      </c>
      <c r="I733">
        <f>Centuries!J733</f>
        <v>2</v>
      </c>
      <c r="J733">
        <f>Centuries!K733</f>
        <v>97.36</v>
      </c>
      <c r="K733">
        <f>Centuries!L733</f>
        <v>1</v>
      </c>
      <c r="L733" t="str">
        <f>Centuries!M733</f>
        <v>Pakistan</v>
      </c>
      <c r="M733" t="str">
        <f>Centuries!N733</f>
        <v>Lahore</v>
      </c>
    </row>
    <row r="734" spans="1:13" x14ac:dyDescent="0.3">
      <c r="A734">
        <f>Centuries!A734</f>
        <v>733</v>
      </c>
      <c r="B734">
        <f>Centuries!B734</f>
        <v>38304</v>
      </c>
      <c r="C734" t="str">
        <f>Sheet7!A734</f>
        <v>Salman Butt (Pak)</v>
      </c>
      <c r="D734">
        <f>Centuries!D734</f>
        <v>108</v>
      </c>
      <c r="E734" t="str">
        <f>Centuries!E734</f>
        <v>Notout</v>
      </c>
      <c r="F734">
        <f>Centuries!F734</f>
        <v>225</v>
      </c>
      <c r="G734">
        <f>Centuries!H734</f>
        <v>130</v>
      </c>
      <c r="H734">
        <f>Centuries!I734</f>
        <v>13</v>
      </c>
      <c r="I734">
        <f>Centuries!J734</f>
        <v>0</v>
      </c>
      <c r="J734">
        <f>Centuries!K734</f>
        <v>83.07</v>
      </c>
      <c r="K734">
        <f>Centuries!L734</f>
        <v>2</v>
      </c>
      <c r="L734" t="str">
        <f>Centuries!M734</f>
        <v>India</v>
      </c>
      <c r="M734" t="str">
        <f>Centuries!N734</f>
        <v>Kolkata</v>
      </c>
    </row>
    <row r="735" spans="1:13" x14ac:dyDescent="0.3">
      <c r="A735">
        <f>Centuries!A735</f>
        <v>734</v>
      </c>
      <c r="B735">
        <f>Centuries!B735</f>
        <v>38325</v>
      </c>
      <c r="C735" t="str">
        <f>Sheet7!A735</f>
        <v>VS Solanki (Eng)</v>
      </c>
      <c r="D735">
        <f>Centuries!D735</f>
        <v>100</v>
      </c>
      <c r="E735" t="str">
        <f>Centuries!E735</f>
        <v>Out</v>
      </c>
      <c r="F735">
        <f>Centuries!F735</f>
        <v>120</v>
      </c>
      <c r="G735">
        <f>Centuries!H735</f>
        <v>93</v>
      </c>
      <c r="H735">
        <f>Centuries!I735</f>
        <v>14</v>
      </c>
      <c r="I735">
        <f>Centuries!J735</f>
        <v>2</v>
      </c>
      <c r="J735">
        <f>Centuries!K735</f>
        <v>107.52</v>
      </c>
      <c r="K735">
        <f>Centuries!L735</f>
        <v>2</v>
      </c>
      <c r="L735" t="str">
        <f>Centuries!M735</f>
        <v>Zimbabwe</v>
      </c>
      <c r="M735" t="str">
        <f>Centuries!N735</f>
        <v>Bulawayo</v>
      </c>
    </row>
    <row r="736" spans="1:13" x14ac:dyDescent="0.3">
      <c r="A736">
        <f>Centuries!A736</f>
        <v>735</v>
      </c>
      <c r="B736">
        <f>Centuries!B736</f>
        <v>38362</v>
      </c>
      <c r="C736" t="str">
        <f>Sheet7!A736</f>
        <v>RT Ponting (ICC)</v>
      </c>
      <c r="D736">
        <f>Centuries!D736</f>
        <v>115</v>
      </c>
      <c r="E736" t="str">
        <f>Centuries!E736</f>
        <v>Out</v>
      </c>
      <c r="F736">
        <f>Centuries!F736</f>
        <v>168</v>
      </c>
      <c r="G736">
        <f>Centuries!H736</f>
        <v>102</v>
      </c>
      <c r="H736">
        <f>Centuries!I736</f>
        <v>8</v>
      </c>
      <c r="I736">
        <f>Centuries!J736</f>
        <v>3</v>
      </c>
      <c r="J736">
        <f>Centuries!K736</f>
        <v>112.74</v>
      </c>
      <c r="K736">
        <f>Centuries!L736</f>
        <v>1</v>
      </c>
      <c r="L736" t="str">
        <f>Centuries!M736</f>
        <v>Asia XI</v>
      </c>
      <c r="M736" t="str">
        <f>Centuries!N736</f>
        <v>Melbourne</v>
      </c>
    </row>
    <row r="737" spans="1:13" x14ac:dyDescent="0.3">
      <c r="A737">
        <f>Centuries!A737</f>
        <v>736</v>
      </c>
      <c r="B737">
        <f>Centuries!B737</f>
        <v>38371</v>
      </c>
      <c r="C737" t="str">
        <f>Sheet7!A737</f>
        <v>Kamran Akmal (Pak)</v>
      </c>
      <c r="D737">
        <f>Centuries!D737</f>
        <v>124</v>
      </c>
      <c r="E737" t="str">
        <f>Centuries!E737</f>
        <v>Out</v>
      </c>
      <c r="F737" t="str">
        <f>Centuries!F737</f>
        <v>-</v>
      </c>
      <c r="G737">
        <f>Centuries!H737</f>
        <v>125</v>
      </c>
      <c r="H737">
        <f>Centuries!I737</f>
        <v>12</v>
      </c>
      <c r="I737">
        <f>Centuries!J737</f>
        <v>0</v>
      </c>
      <c r="J737">
        <f>Centuries!K737</f>
        <v>99.2</v>
      </c>
      <c r="K737">
        <f>Centuries!L737</f>
        <v>2</v>
      </c>
      <c r="L737" t="str">
        <f>Centuries!M737</f>
        <v>West Indies</v>
      </c>
      <c r="M737" t="str">
        <f>Centuries!N737</f>
        <v>Brisbane</v>
      </c>
    </row>
    <row r="738" spans="1:13" x14ac:dyDescent="0.3">
      <c r="A738">
        <f>Centuries!A738</f>
        <v>737</v>
      </c>
      <c r="B738">
        <f>Centuries!B738</f>
        <v>38373</v>
      </c>
      <c r="C738" t="str">
        <f>Sheet7!A738</f>
        <v>WW Hinds (WI)</v>
      </c>
      <c r="D738">
        <f>Centuries!D738</f>
        <v>107</v>
      </c>
      <c r="E738" t="str">
        <f>Centuries!E738</f>
        <v>Out</v>
      </c>
      <c r="F738" t="str">
        <f>Centuries!F738</f>
        <v>-</v>
      </c>
      <c r="G738">
        <f>Centuries!H738</f>
        <v>138</v>
      </c>
      <c r="H738">
        <f>Centuries!I738</f>
        <v>8</v>
      </c>
      <c r="I738">
        <f>Centuries!J738</f>
        <v>0</v>
      </c>
      <c r="J738">
        <f>Centuries!K738</f>
        <v>77.53</v>
      </c>
      <c r="K738">
        <f>Centuries!L738</f>
        <v>1</v>
      </c>
      <c r="L738" t="str">
        <f>Centuries!M738</f>
        <v>Australia</v>
      </c>
      <c r="M738" t="str">
        <f>Centuries!N738</f>
        <v>Brisbane</v>
      </c>
    </row>
    <row r="739" spans="1:13" x14ac:dyDescent="0.3">
      <c r="A739">
        <f>Centuries!A739</f>
        <v>738</v>
      </c>
      <c r="B739">
        <f>Centuries!B739</f>
        <v>38375</v>
      </c>
      <c r="C739" t="str">
        <f>Sheet7!A739</f>
        <v>MJ Clarke (Aus)</v>
      </c>
      <c r="D739">
        <f>Centuries!D739</f>
        <v>103</v>
      </c>
      <c r="E739" t="str">
        <f>Centuries!E739</f>
        <v>Notout</v>
      </c>
      <c r="F739" t="str">
        <f>Centuries!F739</f>
        <v>-</v>
      </c>
      <c r="G739">
        <f>Centuries!H739</f>
        <v>107</v>
      </c>
      <c r="H739">
        <f>Centuries!I739</f>
        <v>14</v>
      </c>
      <c r="I739">
        <f>Centuries!J739</f>
        <v>1</v>
      </c>
      <c r="J739">
        <f>Centuries!K739</f>
        <v>96.26</v>
      </c>
      <c r="K739">
        <f>Centuries!L739</f>
        <v>2</v>
      </c>
      <c r="L739" t="str">
        <f>Centuries!M739</f>
        <v>Pakistan</v>
      </c>
      <c r="M739" t="str">
        <f>Centuries!N739</f>
        <v>Sydney</v>
      </c>
    </row>
    <row r="740" spans="1:13" x14ac:dyDescent="0.3">
      <c r="A740">
        <f>Centuries!A740</f>
        <v>739</v>
      </c>
      <c r="B740">
        <f>Centuries!B740</f>
        <v>38380</v>
      </c>
      <c r="C740" t="str">
        <f>Sheet7!A740</f>
        <v>BC Lara (WI)</v>
      </c>
      <c r="D740">
        <f>Centuries!D740</f>
        <v>156</v>
      </c>
      <c r="E740" t="str">
        <f>Centuries!E740</f>
        <v>Out</v>
      </c>
      <c r="F740">
        <f>Centuries!F740</f>
        <v>176</v>
      </c>
      <c r="G740">
        <f>Centuries!H740</f>
        <v>138</v>
      </c>
      <c r="H740">
        <f>Centuries!I740</f>
        <v>12</v>
      </c>
      <c r="I740">
        <f>Centuries!J740</f>
        <v>5</v>
      </c>
      <c r="J740">
        <f>Centuries!K740</f>
        <v>113.04</v>
      </c>
      <c r="K740">
        <f>Centuries!L740</f>
        <v>1</v>
      </c>
      <c r="L740" t="str">
        <f>Centuries!M740</f>
        <v>Pakistan</v>
      </c>
      <c r="M740" t="str">
        <f>Centuries!N740</f>
        <v>Adelaide</v>
      </c>
    </row>
    <row r="741" spans="1:13" x14ac:dyDescent="0.3">
      <c r="A741">
        <f>Centuries!A741</f>
        <v>740</v>
      </c>
      <c r="B741">
        <f>Centuries!B741</f>
        <v>38384</v>
      </c>
      <c r="C741" t="str">
        <f>Sheet7!A741</f>
        <v>Mohammad Yousuf (Pak)</v>
      </c>
      <c r="D741">
        <f>Centuries!D741</f>
        <v>105</v>
      </c>
      <c r="E741" t="str">
        <f>Centuries!E741</f>
        <v>Out</v>
      </c>
      <c r="F741" t="str">
        <f>Centuries!F741</f>
        <v>-</v>
      </c>
      <c r="G741">
        <f>Centuries!H741</f>
        <v>100</v>
      </c>
      <c r="H741">
        <f>Centuries!I741</f>
        <v>9</v>
      </c>
      <c r="I741">
        <f>Centuries!J741</f>
        <v>0</v>
      </c>
      <c r="J741">
        <f>Centuries!K741</f>
        <v>105</v>
      </c>
      <c r="K741">
        <f>Centuries!L741</f>
        <v>1</v>
      </c>
      <c r="L741" t="str">
        <f>Centuries!M741</f>
        <v>West Indies</v>
      </c>
      <c r="M741" t="str">
        <f>Centuries!N741</f>
        <v>Perth</v>
      </c>
    </row>
    <row r="742" spans="1:13" x14ac:dyDescent="0.3">
      <c r="A742">
        <f>Centuries!A742</f>
        <v>741</v>
      </c>
      <c r="B742">
        <f>Centuries!B742</f>
        <v>38385</v>
      </c>
      <c r="C742" t="str">
        <f>Sheet7!A742</f>
        <v>KP Pietersen (Eng)</v>
      </c>
      <c r="D742">
        <f>Centuries!D742</f>
        <v>108</v>
      </c>
      <c r="E742" t="str">
        <f>Centuries!E742</f>
        <v>Notout</v>
      </c>
      <c r="F742">
        <f>Centuries!F742</f>
        <v>142</v>
      </c>
      <c r="G742">
        <f>Centuries!H742</f>
        <v>96</v>
      </c>
      <c r="H742">
        <f>Centuries!I742</f>
        <v>6</v>
      </c>
      <c r="I742">
        <f>Centuries!J742</f>
        <v>2</v>
      </c>
      <c r="J742">
        <f>Centuries!K742</f>
        <v>112.5</v>
      </c>
      <c r="K742">
        <f>Centuries!L742</f>
        <v>1</v>
      </c>
      <c r="L742" t="str">
        <f>Centuries!M742</f>
        <v>South Africa</v>
      </c>
      <c r="M742" t="str">
        <f>Centuries!N742</f>
        <v>Bloemfontein</v>
      </c>
    </row>
    <row r="743" spans="1:13" x14ac:dyDescent="0.3">
      <c r="A743">
        <f>Centuries!A743</f>
        <v>742</v>
      </c>
      <c r="B743">
        <f>Centuries!B743</f>
        <v>38387</v>
      </c>
      <c r="C743" t="str">
        <f>Sheet7!A743</f>
        <v>GC Smith (SA)</v>
      </c>
      <c r="D743">
        <f>Centuries!D743</f>
        <v>105</v>
      </c>
      <c r="E743" t="str">
        <f>Centuries!E743</f>
        <v>Out</v>
      </c>
      <c r="F743">
        <f>Centuries!F743</f>
        <v>179</v>
      </c>
      <c r="G743">
        <f>Centuries!H743</f>
        <v>131</v>
      </c>
      <c r="H743">
        <f>Centuries!I743</f>
        <v>9</v>
      </c>
      <c r="I743">
        <f>Centuries!J743</f>
        <v>0</v>
      </c>
      <c r="J743">
        <f>Centuries!K743</f>
        <v>80.150000000000006</v>
      </c>
      <c r="K743">
        <f>Centuries!L743</f>
        <v>2</v>
      </c>
      <c r="L743" t="str">
        <f>Centuries!M743</f>
        <v>England</v>
      </c>
      <c r="M743" t="str">
        <f>Centuries!N743</f>
        <v>Port Elizabeth</v>
      </c>
    </row>
    <row r="744" spans="1:13" x14ac:dyDescent="0.3">
      <c r="A744">
        <f>Centuries!A744</f>
        <v>743</v>
      </c>
      <c r="B744">
        <f>Centuries!B744</f>
        <v>38389</v>
      </c>
      <c r="C744" t="str">
        <f>Sheet7!A744</f>
        <v>HH Gibbs (SA)</v>
      </c>
      <c r="D744">
        <f>Centuries!D744</f>
        <v>100</v>
      </c>
      <c r="E744" t="str">
        <f>Centuries!E744</f>
        <v>Out</v>
      </c>
      <c r="F744">
        <f>Centuries!F744</f>
        <v>141</v>
      </c>
      <c r="G744">
        <f>Centuries!H744</f>
        <v>115</v>
      </c>
      <c r="H744">
        <f>Centuries!I744</f>
        <v>8</v>
      </c>
      <c r="I744">
        <f>Centuries!J744</f>
        <v>3</v>
      </c>
      <c r="J744">
        <f>Centuries!K744</f>
        <v>86.95</v>
      </c>
      <c r="K744">
        <f>Centuries!L744</f>
        <v>1</v>
      </c>
      <c r="L744" t="str">
        <f>Centuries!M744</f>
        <v>England</v>
      </c>
      <c r="M744" t="str">
        <f>Centuries!N744</f>
        <v>Cape Town</v>
      </c>
    </row>
    <row r="745" spans="1:13" x14ac:dyDescent="0.3">
      <c r="A745">
        <f>Centuries!A745</f>
        <v>744</v>
      </c>
      <c r="B745">
        <f>Centuries!B745</f>
        <v>38392</v>
      </c>
      <c r="C745" t="str">
        <f>Sheet7!A745</f>
        <v>GC Smith (SA)</v>
      </c>
      <c r="D745">
        <f>Centuries!D745</f>
        <v>115</v>
      </c>
      <c r="E745" t="str">
        <f>Centuries!E745</f>
        <v>Notout</v>
      </c>
      <c r="F745">
        <f>Centuries!F745</f>
        <v>224</v>
      </c>
      <c r="G745">
        <f>Centuries!H745</f>
        <v>131</v>
      </c>
      <c r="H745">
        <f>Centuries!I745</f>
        <v>7</v>
      </c>
      <c r="I745">
        <f>Centuries!J745</f>
        <v>0</v>
      </c>
      <c r="J745">
        <f>Centuries!K745</f>
        <v>87.78</v>
      </c>
      <c r="K745">
        <f>Centuries!L745</f>
        <v>1</v>
      </c>
      <c r="L745" t="str">
        <f>Centuries!M745</f>
        <v>England</v>
      </c>
      <c r="M745" t="str">
        <f>Centuries!N745</f>
        <v>East London</v>
      </c>
    </row>
    <row r="746" spans="1:13" x14ac:dyDescent="0.3">
      <c r="A746">
        <f>Centuries!A746</f>
        <v>745</v>
      </c>
      <c r="B746">
        <f>Centuries!B746</f>
        <v>38392</v>
      </c>
      <c r="C746" t="str">
        <f>Sheet7!A746</f>
        <v>KP Pietersen (Eng)</v>
      </c>
      <c r="D746">
        <f>Centuries!D746</f>
        <v>100</v>
      </c>
      <c r="E746" t="str">
        <f>Centuries!E746</f>
        <v>Notout</v>
      </c>
      <c r="F746">
        <f>Centuries!F746</f>
        <v>104</v>
      </c>
      <c r="G746">
        <f>Centuries!H746</f>
        <v>69</v>
      </c>
      <c r="H746">
        <f>Centuries!I746</f>
        <v>7</v>
      </c>
      <c r="I746">
        <f>Centuries!J746</f>
        <v>4</v>
      </c>
      <c r="J746">
        <f>Centuries!K746</f>
        <v>144.91999999999999</v>
      </c>
      <c r="K746">
        <f>Centuries!L746</f>
        <v>2</v>
      </c>
      <c r="L746" t="str">
        <f>Centuries!M746</f>
        <v>South Africa</v>
      </c>
      <c r="M746" t="str">
        <f>Centuries!N746</f>
        <v>East London</v>
      </c>
    </row>
    <row r="747" spans="1:13" x14ac:dyDescent="0.3">
      <c r="A747">
        <f>Centuries!A747</f>
        <v>746</v>
      </c>
      <c r="B747">
        <f>Centuries!B747</f>
        <v>38394</v>
      </c>
      <c r="C747" t="str">
        <f>Sheet7!A747</f>
        <v>HH Gibbs (SA)</v>
      </c>
      <c r="D747">
        <f>Centuries!D747</f>
        <v>118</v>
      </c>
      <c r="E747" t="str">
        <f>Centuries!E747</f>
        <v>Out</v>
      </c>
      <c r="F747">
        <f>Centuries!F747</f>
        <v>176</v>
      </c>
      <c r="G747">
        <f>Centuries!H747</f>
        <v>133</v>
      </c>
      <c r="H747">
        <f>Centuries!I747</f>
        <v>10</v>
      </c>
      <c r="I747">
        <f>Centuries!J747</f>
        <v>1</v>
      </c>
      <c r="J747">
        <f>Centuries!K747</f>
        <v>88.72</v>
      </c>
      <c r="K747">
        <f>Centuries!L747</f>
        <v>1</v>
      </c>
      <c r="L747" t="str">
        <f>Centuries!M747</f>
        <v>England</v>
      </c>
      <c r="M747" t="str">
        <f>Centuries!N747</f>
        <v>Durban</v>
      </c>
    </row>
    <row r="748" spans="1:13" x14ac:dyDescent="0.3">
      <c r="A748">
        <f>Centuries!A748</f>
        <v>747</v>
      </c>
      <c r="B748">
        <f>Centuries!B748</f>
        <v>38396</v>
      </c>
      <c r="C748" t="str">
        <f>Sheet7!A748</f>
        <v>KP Pietersen (Eng)</v>
      </c>
      <c r="D748">
        <f>Centuries!D748</f>
        <v>116</v>
      </c>
      <c r="E748" t="str">
        <f>Centuries!E748</f>
        <v>Out</v>
      </c>
      <c r="F748">
        <f>Centuries!F748</f>
        <v>153</v>
      </c>
      <c r="G748">
        <f>Centuries!H748</f>
        <v>110</v>
      </c>
      <c r="H748">
        <f>Centuries!I748</f>
        <v>10</v>
      </c>
      <c r="I748">
        <f>Centuries!J748</f>
        <v>6</v>
      </c>
      <c r="J748">
        <f>Centuries!K748</f>
        <v>105.45</v>
      </c>
      <c r="K748">
        <f>Centuries!L748</f>
        <v>1</v>
      </c>
      <c r="L748" t="str">
        <f>Centuries!M748</f>
        <v>South Africa</v>
      </c>
      <c r="M748" t="str">
        <f>Centuries!N748</f>
        <v>Centurion</v>
      </c>
    </row>
    <row r="749" spans="1:13" x14ac:dyDescent="0.3">
      <c r="A749">
        <f>Centuries!A749</f>
        <v>748</v>
      </c>
      <c r="B749">
        <f>Centuries!B749</f>
        <v>38405</v>
      </c>
      <c r="C749" t="str">
        <f>Sheet7!A749</f>
        <v>ML Hayden (Aus)</v>
      </c>
      <c r="D749">
        <f>Centuries!D749</f>
        <v>114</v>
      </c>
      <c r="E749" t="str">
        <f>Centuries!E749</f>
        <v>Out</v>
      </c>
      <c r="F749">
        <f>Centuries!F749</f>
        <v>164</v>
      </c>
      <c r="G749">
        <f>Centuries!H749</f>
        <v>124</v>
      </c>
      <c r="H749">
        <f>Centuries!I749</f>
        <v>12</v>
      </c>
      <c r="I749">
        <f>Centuries!J749</f>
        <v>2</v>
      </c>
      <c r="J749">
        <f>Centuries!K749</f>
        <v>91.93</v>
      </c>
      <c r="K749">
        <f>Centuries!L749</f>
        <v>1</v>
      </c>
      <c r="L749" t="str">
        <f>Centuries!M749</f>
        <v>New Zealand</v>
      </c>
      <c r="M749" t="str">
        <f>Centuries!N749</f>
        <v>Christchurch</v>
      </c>
    </row>
    <row r="750" spans="1:13" x14ac:dyDescent="0.3">
      <c r="A750">
        <f>Centuries!A750</f>
        <v>749</v>
      </c>
      <c r="B750">
        <f>Centuries!B750</f>
        <v>38410</v>
      </c>
      <c r="C750" t="str">
        <f>Sheet7!A750</f>
        <v>GC Smith (SA)</v>
      </c>
      <c r="D750">
        <f>Centuries!D750</f>
        <v>117</v>
      </c>
      <c r="E750" t="str">
        <f>Centuries!E750</f>
        <v>Out</v>
      </c>
      <c r="F750">
        <f>Centuries!F750</f>
        <v>177</v>
      </c>
      <c r="G750">
        <f>Centuries!H750</f>
        <v>129</v>
      </c>
      <c r="H750">
        <f>Centuries!I750</f>
        <v>5</v>
      </c>
      <c r="I750">
        <f>Centuries!J750</f>
        <v>4</v>
      </c>
      <c r="J750">
        <f>Centuries!K750</f>
        <v>90.69</v>
      </c>
      <c r="K750">
        <f>Centuries!L750</f>
        <v>1</v>
      </c>
      <c r="L750" t="str">
        <f>Centuries!M750</f>
        <v>Zimbabwe</v>
      </c>
      <c r="M750" t="str">
        <f>Centuries!N750</f>
        <v>Durban</v>
      </c>
    </row>
    <row r="751" spans="1:13" x14ac:dyDescent="0.3">
      <c r="A751">
        <f>Centuries!A751</f>
        <v>750</v>
      </c>
      <c r="B751">
        <f>Centuries!B751</f>
        <v>38416</v>
      </c>
      <c r="C751" t="str">
        <f>Sheet7!A751</f>
        <v>RT Ponting (Aus)</v>
      </c>
      <c r="D751">
        <f>Centuries!D751</f>
        <v>141</v>
      </c>
      <c r="E751" t="str">
        <f>Centuries!E751</f>
        <v>Notout</v>
      </c>
      <c r="F751">
        <f>Centuries!F751</f>
        <v>170</v>
      </c>
      <c r="G751">
        <f>Centuries!H751</f>
        <v>127</v>
      </c>
      <c r="H751">
        <f>Centuries!I751</f>
        <v>10</v>
      </c>
      <c r="I751">
        <f>Centuries!J751</f>
        <v>5</v>
      </c>
      <c r="J751">
        <f>Centuries!K751</f>
        <v>111.02</v>
      </c>
      <c r="K751">
        <f>Centuries!L751</f>
        <v>1</v>
      </c>
      <c r="L751" t="str">
        <f>Centuries!M751</f>
        <v>New Zealand</v>
      </c>
      <c r="M751" t="str">
        <f>Centuries!N751</f>
        <v>Napier</v>
      </c>
    </row>
    <row r="752" spans="1:13" x14ac:dyDescent="0.3">
      <c r="A752">
        <f>Centuries!A752</f>
        <v>751</v>
      </c>
      <c r="B752">
        <f>Centuries!B752</f>
        <v>38444</v>
      </c>
      <c r="C752" t="str">
        <f>Sheet7!A752</f>
        <v>V Sehwag (India)</v>
      </c>
      <c r="D752">
        <f>Centuries!D752</f>
        <v>108</v>
      </c>
      <c r="E752" t="str">
        <f>Centuries!E752</f>
        <v>Out</v>
      </c>
      <c r="F752">
        <f>Centuries!F752</f>
        <v>156</v>
      </c>
      <c r="G752">
        <f>Centuries!H752</f>
        <v>95</v>
      </c>
      <c r="H752">
        <f>Centuries!I752</f>
        <v>9</v>
      </c>
      <c r="I752">
        <f>Centuries!J752</f>
        <v>3</v>
      </c>
      <c r="J752">
        <f>Centuries!K752</f>
        <v>113.68</v>
      </c>
      <c r="K752">
        <f>Centuries!L752</f>
        <v>1</v>
      </c>
      <c r="L752" t="str">
        <f>Centuries!M752</f>
        <v>Pakistan</v>
      </c>
      <c r="M752" t="str">
        <f>Centuries!N752</f>
        <v>Kochi</v>
      </c>
    </row>
    <row r="753" spans="1:13" x14ac:dyDescent="0.3">
      <c r="A753">
        <f>Centuries!A753</f>
        <v>752</v>
      </c>
      <c r="B753">
        <f>Centuries!B753</f>
        <v>38444</v>
      </c>
      <c r="C753" t="str">
        <f>Sheet7!A753</f>
        <v>R Dravid (India)</v>
      </c>
      <c r="D753">
        <f>Centuries!D753</f>
        <v>104</v>
      </c>
      <c r="E753" t="str">
        <f>Centuries!E753</f>
        <v>Out</v>
      </c>
      <c r="F753">
        <f>Centuries!F753</f>
        <v>199</v>
      </c>
      <c r="G753">
        <f>Centuries!H753</f>
        <v>139</v>
      </c>
      <c r="H753">
        <f>Centuries!I753</f>
        <v>6</v>
      </c>
      <c r="I753">
        <f>Centuries!J753</f>
        <v>0</v>
      </c>
      <c r="J753">
        <f>Centuries!K753</f>
        <v>74.819999999999993</v>
      </c>
      <c r="K753">
        <f>Centuries!L753</f>
        <v>1</v>
      </c>
      <c r="L753" t="str">
        <f>Centuries!M753</f>
        <v>Pakistan</v>
      </c>
      <c r="M753" t="str">
        <f>Centuries!N753</f>
        <v>Kochi</v>
      </c>
    </row>
    <row r="754" spans="1:13" x14ac:dyDescent="0.3">
      <c r="A754">
        <f>Centuries!A754</f>
        <v>753</v>
      </c>
      <c r="B754">
        <f>Centuries!B754</f>
        <v>38447</v>
      </c>
      <c r="C754" t="str">
        <f>Sheet7!A754</f>
        <v>MS Dhoni (India)</v>
      </c>
      <c r="D754">
        <f>Centuries!D754</f>
        <v>148</v>
      </c>
      <c r="E754" t="str">
        <f>Centuries!E754</f>
        <v>Out</v>
      </c>
      <c r="F754">
        <f>Centuries!F754</f>
        <v>155</v>
      </c>
      <c r="G754">
        <f>Centuries!H754</f>
        <v>123</v>
      </c>
      <c r="H754">
        <f>Centuries!I754</f>
        <v>15</v>
      </c>
      <c r="I754">
        <f>Centuries!J754</f>
        <v>4</v>
      </c>
      <c r="J754">
        <f>Centuries!K754</f>
        <v>120.32</v>
      </c>
      <c r="K754">
        <f>Centuries!L754</f>
        <v>1</v>
      </c>
      <c r="L754" t="str">
        <f>Centuries!M754</f>
        <v>Pakistan</v>
      </c>
      <c r="M754" t="str">
        <f>Centuries!N754</f>
        <v>Visakhapatnam</v>
      </c>
    </row>
    <row r="755" spans="1:13" x14ac:dyDescent="0.3">
      <c r="A755">
        <f>Centuries!A755</f>
        <v>754</v>
      </c>
      <c r="B755">
        <f>Centuries!B755</f>
        <v>38451</v>
      </c>
      <c r="C755" t="str">
        <f>Sheet7!A755</f>
        <v>Salman Butt (Pak)</v>
      </c>
      <c r="D755">
        <f>Centuries!D755</f>
        <v>101</v>
      </c>
      <c r="E755" t="str">
        <f>Centuries!E755</f>
        <v>Out</v>
      </c>
      <c r="F755">
        <f>Centuries!F755</f>
        <v>191</v>
      </c>
      <c r="G755">
        <f>Centuries!H755</f>
        <v>116</v>
      </c>
      <c r="H755">
        <f>Centuries!I755</f>
        <v>10</v>
      </c>
      <c r="I755">
        <f>Centuries!J755</f>
        <v>0</v>
      </c>
      <c r="J755">
        <f>Centuries!K755</f>
        <v>87.06</v>
      </c>
      <c r="K755">
        <f>Centuries!L755</f>
        <v>1</v>
      </c>
      <c r="L755" t="str">
        <f>Centuries!M755</f>
        <v>India</v>
      </c>
      <c r="M755" t="str">
        <f>Centuries!N755</f>
        <v>Jamshedpur</v>
      </c>
    </row>
    <row r="756" spans="1:13" x14ac:dyDescent="0.3">
      <c r="A756">
        <f>Centuries!A756</f>
        <v>755</v>
      </c>
      <c r="B756">
        <f>Centuries!B756</f>
        <v>38454</v>
      </c>
      <c r="C756" t="str">
        <f>Sheet7!A756</f>
        <v>SR Tendulkar (India)</v>
      </c>
      <c r="D756">
        <f>Centuries!D756</f>
        <v>123</v>
      </c>
      <c r="E756" t="str">
        <f>Centuries!E756</f>
        <v>Out</v>
      </c>
      <c r="F756">
        <f>Centuries!F756</f>
        <v>192</v>
      </c>
      <c r="G756">
        <f>Centuries!H756</f>
        <v>130</v>
      </c>
      <c r="H756">
        <f>Centuries!I756</f>
        <v>12</v>
      </c>
      <c r="I756">
        <f>Centuries!J756</f>
        <v>2</v>
      </c>
      <c r="J756">
        <f>Centuries!K756</f>
        <v>94.61</v>
      </c>
      <c r="K756">
        <f>Centuries!L756</f>
        <v>1</v>
      </c>
      <c r="L756" t="str">
        <f>Centuries!M756</f>
        <v>Pakistan</v>
      </c>
      <c r="M756" t="str">
        <f>Centuries!N756</f>
        <v>Ahmedabad</v>
      </c>
    </row>
    <row r="757" spans="1:13" x14ac:dyDescent="0.3">
      <c r="A757">
        <f>Centuries!A757</f>
        <v>756</v>
      </c>
      <c r="B757">
        <f>Centuries!B757</f>
        <v>38457</v>
      </c>
      <c r="C757" t="str">
        <f>Sheet7!A757</f>
        <v>Shahid Afridi (Pak)</v>
      </c>
      <c r="D757">
        <f>Centuries!D757</f>
        <v>102</v>
      </c>
      <c r="E757" t="str">
        <f>Centuries!E757</f>
        <v>Out</v>
      </c>
      <c r="F757">
        <f>Centuries!F757</f>
        <v>76</v>
      </c>
      <c r="G757">
        <f>Centuries!H757</f>
        <v>46</v>
      </c>
      <c r="H757">
        <f>Centuries!I757</f>
        <v>10</v>
      </c>
      <c r="I757">
        <f>Centuries!J757</f>
        <v>9</v>
      </c>
      <c r="J757">
        <f>Centuries!K757</f>
        <v>221.73</v>
      </c>
      <c r="K757">
        <f>Centuries!L757</f>
        <v>2</v>
      </c>
      <c r="L757" t="str">
        <f>Centuries!M757</f>
        <v>India</v>
      </c>
      <c r="M757" t="str">
        <f>Centuries!N757</f>
        <v>Kanpur</v>
      </c>
    </row>
    <row r="758" spans="1:13" x14ac:dyDescent="0.3">
      <c r="A758">
        <f>Centuries!A758</f>
        <v>757</v>
      </c>
      <c r="B758">
        <f>Centuries!B758</f>
        <v>38479</v>
      </c>
      <c r="C758" t="str">
        <f>Sheet7!A758</f>
        <v>GC Smith (SA)</v>
      </c>
      <c r="D758">
        <f>Centuries!D758</f>
        <v>103</v>
      </c>
      <c r="E758" t="str">
        <f>Centuries!E758</f>
        <v>Out</v>
      </c>
      <c r="F758">
        <f>Centuries!F758</f>
        <v>152</v>
      </c>
      <c r="G758">
        <f>Centuries!H758</f>
        <v>102</v>
      </c>
      <c r="H758">
        <f>Centuries!I758</f>
        <v>13</v>
      </c>
      <c r="I758">
        <f>Centuries!J758</f>
        <v>0</v>
      </c>
      <c r="J758">
        <f>Centuries!K758</f>
        <v>100.98</v>
      </c>
      <c r="K758">
        <f>Centuries!L758</f>
        <v>2</v>
      </c>
      <c r="L758" t="str">
        <f>Centuries!M758</f>
        <v>West Indies</v>
      </c>
      <c r="M758" t="str">
        <f>Centuries!N758</f>
        <v>Kingston</v>
      </c>
    </row>
    <row r="759" spans="1:13" x14ac:dyDescent="0.3">
      <c r="A759">
        <f>Centuries!A759</f>
        <v>758</v>
      </c>
      <c r="B759">
        <f>Centuries!B759</f>
        <v>38483</v>
      </c>
      <c r="C759" t="str">
        <f>Sheet7!A759</f>
        <v>CH Gayle (WI)</v>
      </c>
      <c r="D759">
        <f>Centuries!D759</f>
        <v>132</v>
      </c>
      <c r="E759" t="str">
        <f>Centuries!E759</f>
        <v>Out</v>
      </c>
      <c r="F759">
        <f>Centuries!F759</f>
        <v>219</v>
      </c>
      <c r="G759">
        <f>Centuries!H759</f>
        <v>152</v>
      </c>
      <c r="H759">
        <f>Centuries!I759</f>
        <v>7</v>
      </c>
      <c r="I759">
        <f>Centuries!J759</f>
        <v>2</v>
      </c>
      <c r="J759">
        <f>Centuries!K759</f>
        <v>86.84</v>
      </c>
      <c r="K759">
        <f>Centuries!L759</f>
        <v>2</v>
      </c>
      <c r="L759" t="str">
        <f>Centuries!M759</f>
        <v>South Africa</v>
      </c>
      <c r="M759" t="str">
        <f>Centuries!N759</f>
        <v>Bridgetown</v>
      </c>
    </row>
    <row r="760" spans="1:13" x14ac:dyDescent="0.3">
      <c r="A760">
        <f>Centuries!A760</f>
        <v>759</v>
      </c>
      <c r="B760">
        <f>Centuries!B760</f>
        <v>38483</v>
      </c>
      <c r="C760" t="str">
        <f>Sheet7!A760</f>
        <v>HH Dippenaar (SA)</v>
      </c>
      <c r="D760">
        <f>Centuries!D760</f>
        <v>123</v>
      </c>
      <c r="E760" t="str">
        <f>Centuries!E760</f>
        <v>Out</v>
      </c>
      <c r="F760">
        <f>Centuries!F760</f>
        <v>184</v>
      </c>
      <c r="G760">
        <f>Centuries!H760</f>
        <v>129</v>
      </c>
      <c r="H760">
        <f>Centuries!I760</f>
        <v>12</v>
      </c>
      <c r="I760">
        <f>Centuries!J760</f>
        <v>0</v>
      </c>
      <c r="J760">
        <f>Centuries!K760</f>
        <v>95.34</v>
      </c>
      <c r="K760">
        <f>Centuries!L760</f>
        <v>1</v>
      </c>
      <c r="L760" t="str">
        <f>Centuries!M760</f>
        <v>West Indies</v>
      </c>
      <c r="M760" t="str">
        <f>Centuries!N760</f>
        <v>Bridgetown</v>
      </c>
    </row>
    <row r="761" spans="1:13" x14ac:dyDescent="0.3">
      <c r="A761">
        <f>Centuries!A761</f>
        <v>760</v>
      </c>
      <c r="B761">
        <f>Centuries!B761</f>
        <v>38494</v>
      </c>
      <c r="C761" t="str">
        <f>Sheet7!A761</f>
        <v>CH Gayle (WI)</v>
      </c>
      <c r="D761">
        <f>Centuries!D761</f>
        <v>124</v>
      </c>
      <c r="E761" t="str">
        <f>Centuries!E761</f>
        <v>Out</v>
      </c>
      <c r="F761">
        <f>Centuries!F761</f>
        <v>190</v>
      </c>
      <c r="G761">
        <f>Centuries!H761</f>
        <v>137</v>
      </c>
      <c r="H761">
        <f>Centuries!I761</f>
        <v>13</v>
      </c>
      <c r="I761">
        <f>Centuries!J761</f>
        <v>0</v>
      </c>
      <c r="J761">
        <f>Centuries!K761</f>
        <v>90.51</v>
      </c>
      <c r="K761">
        <f>Centuries!L761</f>
        <v>2</v>
      </c>
      <c r="L761" t="str">
        <f>Centuries!M761</f>
        <v>Pakistan</v>
      </c>
      <c r="M761" t="str">
        <f>Centuries!N761</f>
        <v>Gros Islet</v>
      </c>
    </row>
    <row r="762" spans="1:13" x14ac:dyDescent="0.3">
      <c r="A762">
        <f>Centuries!A762</f>
        <v>761</v>
      </c>
      <c r="B762">
        <f>Centuries!B762</f>
        <v>38519</v>
      </c>
      <c r="C762" t="str">
        <f>Sheet7!A762</f>
        <v>ME Trescothick (Eng)</v>
      </c>
      <c r="D762">
        <f>Centuries!D762</f>
        <v>100</v>
      </c>
      <c r="E762" t="str">
        <f>Centuries!E762</f>
        <v>Notout</v>
      </c>
      <c r="F762">
        <f>Centuries!F762</f>
        <v>103</v>
      </c>
      <c r="G762">
        <f>Centuries!H762</f>
        <v>76</v>
      </c>
      <c r="H762">
        <f>Centuries!I762</f>
        <v>16</v>
      </c>
      <c r="I762">
        <f>Centuries!J762</f>
        <v>0</v>
      </c>
      <c r="J762">
        <f>Centuries!K762</f>
        <v>131.57</v>
      </c>
      <c r="K762">
        <f>Centuries!L762</f>
        <v>2</v>
      </c>
      <c r="L762" t="str">
        <f>Centuries!M762</f>
        <v>Bangladesh</v>
      </c>
      <c r="M762" t="str">
        <f>Centuries!N762</f>
        <v>The Oval</v>
      </c>
    </row>
    <row r="763" spans="1:13" x14ac:dyDescent="0.3">
      <c r="A763">
        <f>Centuries!A763</f>
        <v>762</v>
      </c>
      <c r="B763">
        <f>Centuries!B763</f>
        <v>38521</v>
      </c>
      <c r="C763" t="str">
        <f>Sheet7!A763</f>
        <v>Mohammad Ashraful (Ban)</v>
      </c>
      <c r="D763">
        <f>Centuries!D763</f>
        <v>100</v>
      </c>
      <c r="E763" t="str">
        <f>Centuries!E763</f>
        <v>Out</v>
      </c>
      <c r="F763">
        <f>Centuries!F763</f>
        <v>118</v>
      </c>
      <c r="G763">
        <f>Centuries!H763</f>
        <v>101</v>
      </c>
      <c r="H763">
        <f>Centuries!I763</f>
        <v>11</v>
      </c>
      <c r="I763">
        <f>Centuries!J763</f>
        <v>0</v>
      </c>
      <c r="J763">
        <f>Centuries!K763</f>
        <v>99</v>
      </c>
      <c r="K763">
        <f>Centuries!L763</f>
        <v>2</v>
      </c>
      <c r="L763" t="str">
        <f>Centuries!M763</f>
        <v>Australia</v>
      </c>
      <c r="M763" t="str">
        <f>Centuries!N763</f>
        <v>Cardiff</v>
      </c>
    </row>
    <row r="764" spans="1:13" x14ac:dyDescent="0.3">
      <c r="A764">
        <f>Centuries!A764</f>
        <v>763</v>
      </c>
      <c r="B764">
        <f>Centuries!B764</f>
        <v>38524</v>
      </c>
      <c r="C764" t="str">
        <f>Sheet7!A764</f>
        <v>AJ Strauss (Eng)</v>
      </c>
      <c r="D764">
        <f>Centuries!D764</f>
        <v>152</v>
      </c>
      <c r="E764" t="str">
        <f>Centuries!E764</f>
        <v>Out</v>
      </c>
      <c r="F764">
        <f>Centuries!F764</f>
        <v>207</v>
      </c>
      <c r="G764">
        <f>Centuries!H764</f>
        <v>128</v>
      </c>
      <c r="H764">
        <f>Centuries!I764</f>
        <v>19</v>
      </c>
      <c r="I764">
        <f>Centuries!J764</f>
        <v>0</v>
      </c>
      <c r="J764">
        <f>Centuries!K764</f>
        <v>118.75</v>
      </c>
      <c r="K764">
        <f>Centuries!L764</f>
        <v>1</v>
      </c>
      <c r="L764" t="str">
        <f>Centuries!M764</f>
        <v>Bangladesh</v>
      </c>
      <c r="M764" t="str">
        <f>Centuries!N764</f>
        <v>Nottingham</v>
      </c>
    </row>
    <row r="765" spans="1:13" x14ac:dyDescent="0.3">
      <c r="A765">
        <f>Centuries!A765</f>
        <v>764</v>
      </c>
      <c r="B765">
        <f>Centuries!B765</f>
        <v>38524</v>
      </c>
      <c r="C765" t="str">
        <f>Sheet7!A765</f>
        <v>PD Collingwood (Eng)</v>
      </c>
      <c r="D765">
        <f>Centuries!D765</f>
        <v>112</v>
      </c>
      <c r="E765" t="str">
        <f>Centuries!E765</f>
        <v>Notout</v>
      </c>
      <c r="F765">
        <f>Centuries!F765</f>
        <v>96</v>
      </c>
      <c r="G765">
        <f>Centuries!H765</f>
        <v>86</v>
      </c>
      <c r="H765">
        <f>Centuries!I765</f>
        <v>10</v>
      </c>
      <c r="I765">
        <f>Centuries!J765</f>
        <v>5</v>
      </c>
      <c r="J765">
        <f>Centuries!K765</f>
        <v>130.22999999999999</v>
      </c>
      <c r="K765">
        <f>Centuries!L765</f>
        <v>1</v>
      </c>
      <c r="L765" t="str">
        <f>Centuries!M765</f>
        <v>Bangladesh</v>
      </c>
      <c r="M765" t="str">
        <f>Centuries!N765</f>
        <v>Nottingham</v>
      </c>
    </row>
    <row r="766" spans="1:13" x14ac:dyDescent="0.3">
      <c r="A766">
        <f>Centuries!A766</f>
        <v>765</v>
      </c>
      <c r="B766">
        <f>Centuries!B766</f>
        <v>38540</v>
      </c>
      <c r="C766" t="str">
        <f>Sheet7!A766</f>
        <v>ME Trescothick (Eng)</v>
      </c>
      <c r="D766">
        <f>Centuries!D766</f>
        <v>104</v>
      </c>
      <c r="E766" t="str">
        <f>Centuries!E766</f>
        <v>Notout</v>
      </c>
      <c r="F766">
        <f>Centuries!F766</f>
        <v>197</v>
      </c>
      <c r="G766">
        <f>Centuries!H766</f>
        <v>134</v>
      </c>
      <c r="H766">
        <f>Centuries!I766</f>
        <v>8</v>
      </c>
      <c r="I766">
        <f>Centuries!J766</f>
        <v>1</v>
      </c>
      <c r="J766">
        <f>Centuries!K766</f>
        <v>77.61</v>
      </c>
      <c r="K766">
        <f>Centuries!L766</f>
        <v>2</v>
      </c>
      <c r="L766" t="str">
        <f>Centuries!M766</f>
        <v>Australia</v>
      </c>
      <c r="M766" t="str">
        <f>Centuries!N766</f>
        <v>Leeds</v>
      </c>
    </row>
    <row r="767" spans="1:13" x14ac:dyDescent="0.3">
      <c r="A767">
        <f>Centuries!A767</f>
        <v>766</v>
      </c>
      <c r="B767">
        <f>Centuries!B767</f>
        <v>38543</v>
      </c>
      <c r="C767" t="str">
        <f>Sheet7!A767</f>
        <v>RT Ponting (Aus)</v>
      </c>
      <c r="D767">
        <f>Centuries!D767</f>
        <v>111</v>
      </c>
      <c r="E767" t="str">
        <f>Centuries!E767</f>
        <v>Out</v>
      </c>
      <c r="F767">
        <f>Centuries!F767</f>
        <v>157</v>
      </c>
      <c r="G767">
        <f>Centuries!H767</f>
        <v>115</v>
      </c>
      <c r="H767">
        <f>Centuries!I767</f>
        <v>14</v>
      </c>
      <c r="I767">
        <f>Centuries!J767</f>
        <v>1</v>
      </c>
      <c r="J767">
        <f>Centuries!K767</f>
        <v>96.52</v>
      </c>
      <c r="K767">
        <f>Centuries!L767</f>
        <v>2</v>
      </c>
      <c r="L767" t="str">
        <f>Centuries!M767</f>
        <v>England</v>
      </c>
      <c r="M767" t="str">
        <f>Centuries!N767</f>
        <v>Lord's</v>
      </c>
    </row>
    <row r="768" spans="1:13" x14ac:dyDescent="0.3">
      <c r="A768">
        <f>Centuries!A768</f>
        <v>767</v>
      </c>
      <c r="B768">
        <f>Centuries!B768</f>
        <v>38545</v>
      </c>
      <c r="C768" t="str">
        <f>Sheet7!A768</f>
        <v>AC Gilchrist (Aus)</v>
      </c>
      <c r="D768">
        <f>Centuries!D768</f>
        <v>121</v>
      </c>
      <c r="E768" t="str">
        <f>Centuries!E768</f>
        <v>Notout</v>
      </c>
      <c r="F768">
        <f>Centuries!F768</f>
        <v>160</v>
      </c>
      <c r="G768">
        <f>Centuries!H768</f>
        <v>101</v>
      </c>
      <c r="H768">
        <f>Centuries!I768</f>
        <v>17</v>
      </c>
      <c r="I768">
        <f>Centuries!J768</f>
        <v>2</v>
      </c>
      <c r="J768">
        <f>Centuries!K768</f>
        <v>119.8</v>
      </c>
      <c r="K768">
        <f>Centuries!L768</f>
        <v>2</v>
      </c>
      <c r="L768" t="str">
        <f>Centuries!M768</f>
        <v>England</v>
      </c>
      <c r="M768" t="str">
        <f>Centuries!N768</f>
        <v>The Oval</v>
      </c>
    </row>
    <row r="769" spans="1:13" x14ac:dyDescent="0.3">
      <c r="A769">
        <f>Centuries!A769</f>
        <v>768</v>
      </c>
      <c r="B769">
        <f>Centuries!B769</f>
        <v>38571</v>
      </c>
      <c r="C769" t="str">
        <f>Sheet7!A769</f>
        <v>Yuvraj Singh (India)</v>
      </c>
      <c r="D769">
        <f>Centuries!D769</f>
        <v>110</v>
      </c>
      <c r="E769" t="str">
        <f>Centuries!E769</f>
        <v>Out</v>
      </c>
      <c r="F769">
        <f>Centuries!F769</f>
        <v>149</v>
      </c>
      <c r="G769">
        <f>Centuries!H769</f>
        <v>114</v>
      </c>
      <c r="H769">
        <f>Centuries!I769</f>
        <v>11</v>
      </c>
      <c r="I769">
        <f>Centuries!J769</f>
        <v>1</v>
      </c>
      <c r="J769">
        <f>Centuries!K769</f>
        <v>96.49</v>
      </c>
      <c r="K769">
        <f>Centuries!L769</f>
        <v>1</v>
      </c>
      <c r="L769" t="str">
        <f>Centuries!M769</f>
        <v>West Indies</v>
      </c>
      <c r="M769" t="str">
        <f>Centuries!N769</f>
        <v>Colombo (RPS)</v>
      </c>
    </row>
    <row r="770" spans="1:13" x14ac:dyDescent="0.3">
      <c r="A770">
        <f>Centuries!A770</f>
        <v>769</v>
      </c>
      <c r="B770">
        <f>Centuries!B770</f>
        <v>38588</v>
      </c>
      <c r="C770" t="str">
        <f>Sheet7!A770</f>
        <v>L Vincent (NZ)</v>
      </c>
      <c r="D770">
        <f>Centuries!D770</f>
        <v>172</v>
      </c>
      <c r="E770" t="str">
        <f>Centuries!E770</f>
        <v>Out</v>
      </c>
      <c r="F770">
        <f>Centuries!F770</f>
        <v>168</v>
      </c>
      <c r="G770">
        <f>Centuries!H770</f>
        <v>120</v>
      </c>
      <c r="H770">
        <f>Centuries!I770</f>
        <v>16</v>
      </c>
      <c r="I770">
        <f>Centuries!J770</f>
        <v>9</v>
      </c>
      <c r="J770">
        <f>Centuries!K770</f>
        <v>143.33000000000001</v>
      </c>
      <c r="K770">
        <f>Centuries!L770</f>
        <v>1</v>
      </c>
      <c r="L770" t="str">
        <f>Centuries!M770</f>
        <v>Zimbabwe</v>
      </c>
      <c r="M770" t="str">
        <f>Centuries!N770</f>
        <v>Bulawayo</v>
      </c>
    </row>
    <row r="771" spans="1:13" x14ac:dyDescent="0.3">
      <c r="A771">
        <f>Centuries!A771</f>
        <v>770</v>
      </c>
      <c r="B771">
        <f>Centuries!B771</f>
        <v>38597</v>
      </c>
      <c r="C771" t="str">
        <f>Sheet7!A771</f>
        <v>WU Tharanga (SL)</v>
      </c>
      <c r="D771">
        <f>Centuries!D771</f>
        <v>105</v>
      </c>
      <c r="E771" t="str">
        <f>Centuries!E771</f>
        <v>Out</v>
      </c>
      <c r="F771">
        <f>Centuries!F771</f>
        <v>157</v>
      </c>
      <c r="G771">
        <f>Centuries!H771</f>
        <v>110</v>
      </c>
      <c r="H771">
        <f>Centuries!I771</f>
        <v>9</v>
      </c>
      <c r="I771">
        <f>Centuries!J771</f>
        <v>0</v>
      </c>
      <c r="J771">
        <f>Centuries!K771</f>
        <v>95.45</v>
      </c>
      <c r="K771">
        <f>Centuries!L771</f>
        <v>1</v>
      </c>
      <c r="L771" t="str">
        <f>Centuries!M771</f>
        <v>Bangladesh</v>
      </c>
      <c r="M771" t="str">
        <f>Centuries!N771</f>
        <v>Colombo (RPS)</v>
      </c>
    </row>
    <row r="772" spans="1:13" x14ac:dyDescent="0.3">
      <c r="A772">
        <f>Centuries!A772</f>
        <v>771</v>
      </c>
      <c r="B772">
        <f>Centuries!B772</f>
        <v>38597</v>
      </c>
      <c r="C772" t="str">
        <f>Sheet7!A772</f>
        <v>M Kaif (India)</v>
      </c>
      <c r="D772">
        <f>Centuries!D772</f>
        <v>102</v>
      </c>
      <c r="E772" t="str">
        <f>Centuries!E772</f>
        <v>Notout</v>
      </c>
      <c r="F772" t="str">
        <f>Centuries!F772</f>
        <v>-</v>
      </c>
      <c r="G772">
        <f>Centuries!H772</f>
        <v>121</v>
      </c>
      <c r="H772">
        <f>Centuries!I772</f>
        <v>11</v>
      </c>
      <c r="I772">
        <f>Centuries!J772</f>
        <v>0</v>
      </c>
      <c r="J772">
        <f>Centuries!K772</f>
        <v>84.29</v>
      </c>
      <c r="K772">
        <f>Centuries!L772</f>
        <v>2</v>
      </c>
      <c r="L772" t="str">
        <f>Centuries!M772</f>
        <v>New Zealand</v>
      </c>
      <c r="M772" t="str">
        <f>Centuries!N772</f>
        <v>Harare</v>
      </c>
    </row>
    <row r="773" spans="1:13" x14ac:dyDescent="0.3">
      <c r="A773">
        <f>Centuries!A773</f>
        <v>772</v>
      </c>
      <c r="B773">
        <f>Centuries!B773</f>
        <v>38599</v>
      </c>
      <c r="C773" t="str">
        <f>Sheet7!A773</f>
        <v>Yuvraj Singh (India)</v>
      </c>
      <c r="D773">
        <f>Centuries!D773</f>
        <v>120</v>
      </c>
      <c r="E773" t="str">
        <f>Centuries!E773</f>
        <v>Out</v>
      </c>
      <c r="F773">
        <f>Centuries!F773</f>
        <v>155</v>
      </c>
      <c r="G773">
        <f>Centuries!H773</f>
        <v>124</v>
      </c>
      <c r="H773">
        <f>Centuries!I773</f>
        <v>12</v>
      </c>
      <c r="I773">
        <f>Centuries!J773</f>
        <v>1</v>
      </c>
      <c r="J773">
        <f>Centuries!K773</f>
        <v>96.77</v>
      </c>
      <c r="K773">
        <f>Centuries!L773</f>
        <v>2</v>
      </c>
      <c r="L773" t="str">
        <f>Centuries!M773</f>
        <v>Zimbabwe</v>
      </c>
      <c r="M773" t="str">
        <f>Centuries!N773</f>
        <v>Harare</v>
      </c>
    </row>
    <row r="774" spans="1:13" x14ac:dyDescent="0.3">
      <c r="A774">
        <f>Centuries!A774</f>
        <v>773</v>
      </c>
      <c r="B774">
        <f>Centuries!B774</f>
        <v>38601</v>
      </c>
      <c r="C774" t="str">
        <f>Sheet7!A774</f>
        <v>NJ Astle (NZ)</v>
      </c>
      <c r="D774">
        <f>Centuries!D774</f>
        <v>115</v>
      </c>
      <c r="E774" t="str">
        <f>Centuries!E774</f>
        <v>Notout</v>
      </c>
      <c r="F774">
        <f>Centuries!F774</f>
        <v>188</v>
      </c>
      <c r="G774">
        <f>Centuries!H774</f>
        <v>131</v>
      </c>
      <c r="H774">
        <f>Centuries!I774</f>
        <v>13</v>
      </c>
      <c r="I774">
        <f>Centuries!J774</f>
        <v>1</v>
      </c>
      <c r="J774">
        <f>Centuries!K774</f>
        <v>87.78</v>
      </c>
      <c r="K774">
        <f>Centuries!L774</f>
        <v>2</v>
      </c>
      <c r="L774" t="str">
        <f>Centuries!M774</f>
        <v>India</v>
      </c>
      <c r="M774" t="str">
        <f>Centuries!N774</f>
        <v>Harare</v>
      </c>
    </row>
    <row r="775" spans="1:13" x14ac:dyDescent="0.3">
      <c r="A775">
        <f>Centuries!A775</f>
        <v>774</v>
      </c>
      <c r="B775">
        <f>Centuries!B775</f>
        <v>38632</v>
      </c>
      <c r="C775" t="str">
        <f>Sheet7!A775</f>
        <v>AC Gilchrist (Aus)</v>
      </c>
      <c r="D775">
        <f>Centuries!D775</f>
        <v>103</v>
      </c>
      <c r="E775" t="str">
        <f>Centuries!E775</f>
        <v>Out</v>
      </c>
      <c r="F775">
        <f>Centuries!F775</f>
        <v>129</v>
      </c>
      <c r="G775">
        <f>Centuries!H775</f>
        <v>79</v>
      </c>
      <c r="H775">
        <f>Centuries!I775</f>
        <v>8</v>
      </c>
      <c r="I775">
        <f>Centuries!J775</f>
        <v>4</v>
      </c>
      <c r="J775">
        <f>Centuries!K775</f>
        <v>130.37</v>
      </c>
      <c r="K775">
        <f>Centuries!L775</f>
        <v>1</v>
      </c>
      <c r="L775" t="str">
        <f>Centuries!M775</f>
        <v>ICC World XI</v>
      </c>
      <c r="M775" t="str">
        <f>Centuries!N775</f>
        <v>Melbourne (Docklands)</v>
      </c>
    </row>
    <row r="776" spans="1:13" x14ac:dyDescent="0.3">
      <c r="A776">
        <f>Centuries!A776</f>
        <v>775</v>
      </c>
      <c r="B776">
        <f>Centuries!B776</f>
        <v>38656</v>
      </c>
      <c r="C776" t="str">
        <f>Sheet7!A776</f>
        <v>MS Dhoni (India)</v>
      </c>
      <c r="D776">
        <f>Centuries!D776</f>
        <v>183</v>
      </c>
      <c r="E776" t="str">
        <f>Centuries!E776</f>
        <v>Notout</v>
      </c>
      <c r="F776">
        <f>Centuries!F776</f>
        <v>210</v>
      </c>
      <c r="G776">
        <f>Centuries!H776</f>
        <v>145</v>
      </c>
      <c r="H776">
        <f>Centuries!I776</f>
        <v>15</v>
      </c>
      <c r="I776">
        <f>Centuries!J776</f>
        <v>10</v>
      </c>
      <c r="J776">
        <f>Centuries!K776</f>
        <v>126.2</v>
      </c>
      <c r="K776">
        <f>Centuries!L776</f>
        <v>2</v>
      </c>
      <c r="L776" t="str">
        <f>Centuries!M776</f>
        <v>Sri Lanka</v>
      </c>
      <c r="M776" t="str">
        <f>Centuries!N776</f>
        <v>Jaipur</v>
      </c>
    </row>
    <row r="777" spans="1:13" x14ac:dyDescent="0.3">
      <c r="A777">
        <f>Centuries!A777</f>
        <v>776</v>
      </c>
      <c r="B777">
        <f>Centuries!B777</f>
        <v>38656</v>
      </c>
      <c r="C777" t="str">
        <f>Sheet7!A777</f>
        <v>KC Sangakkara (SL)</v>
      </c>
      <c r="D777">
        <f>Centuries!D777</f>
        <v>138</v>
      </c>
      <c r="E777" t="str">
        <f>Centuries!E777</f>
        <v>Notout</v>
      </c>
      <c r="F777">
        <f>Centuries!F777</f>
        <v>210</v>
      </c>
      <c r="G777">
        <f>Centuries!H777</f>
        <v>147</v>
      </c>
      <c r="H777">
        <f>Centuries!I777</f>
        <v>13</v>
      </c>
      <c r="I777">
        <f>Centuries!J777</f>
        <v>2</v>
      </c>
      <c r="J777">
        <f>Centuries!K777</f>
        <v>93.87</v>
      </c>
      <c r="K777">
        <f>Centuries!L777</f>
        <v>1</v>
      </c>
      <c r="L777" t="str">
        <f>Centuries!M777</f>
        <v>India</v>
      </c>
      <c r="M777" t="str">
        <f>Centuries!N777</f>
        <v>Jaipur</v>
      </c>
    </row>
    <row r="778" spans="1:13" x14ac:dyDescent="0.3">
      <c r="A778">
        <f>Centuries!A778</f>
        <v>777</v>
      </c>
      <c r="B778">
        <f>Centuries!B778</f>
        <v>38662</v>
      </c>
      <c r="C778" t="str">
        <f>Sheet7!A778</f>
        <v>G Gambhir (India)</v>
      </c>
      <c r="D778">
        <f>Centuries!D778</f>
        <v>103</v>
      </c>
      <c r="E778" t="str">
        <f>Centuries!E778</f>
        <v>Out</v>
      </c>
      <c r="F778">
        <f>Centuries!F778</f>
        <v>160</v>
      </c>
      <c r="G778">
        <f>Centuries!H778</f>
        <v>97</v>
      </c>
      <c r="H778">
        <f>Centuries!I778</f>
        <v>13</v>
      </c>
      <c r="I778">
        <f>Centuries!J778</f>
        <v>1</v>
      </c>
      <c r="J778">
        <f>Centuries!K778</f>
        <v>106.18</v>
      </c>
      <c r="K778">
        <f>Centuries!L778</f>
        <v>1</v>
      </c>
      <c r="L778" t="str">
        <f>Centuries!M778</f>
        <v>Sri Lanka</v>
      </c>
      <c r="M778" t="str">
        <f>Centuries!N778</f>
        <v>Ahmedabad</v>
      </c>
    </row>
    <row r="779" spans="1:13" x14ac:dyDescent="0.3">
      <c r="A779">
        <f>Centuries!A779</f>
        <v>778</v>
      </c>
      <c r="B779">
        <f>Centuries!B779</f>
        <v>38662</v>
      </c>
      <c r="C779" t="str">
        <f>Sheet7!A779</f>
        <v>R Dravid (India)</v>
      </c>
      <c r="D779">
        <f>Centuries!D779</f>
        <v>103</v>
      </c>
      <c r="E779" t="str">
        <f>Centuries!E779</f>
        <v>Notout</v>
      </c>
      <c r="F779">
        <f>Centuries!F779</f>
        <v>157</v>
      </c>
      <c r="G779">
        <f>Centuries!H779</f>
        <v>120</v>
      </c>
      <c r="H779">
        <f>Centuries!I779</f>
        <v>8</v>
      </c>
      <c r="I779">
        <f>Centuries!J779</f>
        <v>1</v>
      </c>
      <c r="J779">
        <f>Centuries!K779</f>
        <v>85.83</v>
      </c>
      <c r="K779">
        <f>Centuries!L779</f>
        <v>1</v>
      </c>
      <c r="L779" t="str">
        <f>Centuries!M779</f>
        <v>Sri Lanka</v>
      </c>
      <c r="M779" t="str">
        <f>Centuries!N779</f>
        <v>Ahmedabad</v>
      </c>
    </row>
    <row r="780" spans="1:13" x14ac:dyDescent="0.3">
      <c r="A780">
        <f>Centuries!A780</f>
        <v>779</v>
      </c>
      <c r="B780">
        <f>Centuries!B780</f>
        <v>38672</v>
      </c>
      <c r="C780" t="str">
        <f>Sheet7!A780</f>
        <v>Yuvraj Singh (India)</v>
      </c>
      <c r="D780">
        <f>Centuries!D780</f>
        <v>103</v>
      </c>
      <c r="E780" t="str">
        <f>Centuries!E780</f>
        <v>Out</v>
      </c>
      <c r="F780">
        <f>Centuries!F780</f>
        <v>192</v>
      </c>
      <c r="G780">
        <f>Centuries!H780</f>
        <v>122</v>
      </c>
      <c r="H780">
        <f>Centuries!I780</f>
        <v>10</v>
      </c>
      <c r="I780">
        <f>Centuries!J780</f>
        <v>3</v>
      </c>
      <c r="J780">
        <f>Centuries!K780</f>
        <v>84.42</v>
      </c>
      <c r="K780">
        <f>Centuries!L780</f>
        <v>1</v>
      </c>
      <c r="L780" t="str">
        <f>Centuries!M780</f>
        <v>South Africa</v>
      </c>
      <c r="M780" t="str">
        <f>Centuries!N780</f>
        <v>Hyderabad (Deccan)</v>
      </c>
    </row>
    <row r="781" spans="1:13" x14ac:dyDescent="0.3">
      <c r="A781">
        <f>Centuries!A781</f>
        <v>780</v>
      </c>
      <c r="B781">
        <f>Centuries!B781</f>
        <v>38681</v>
      </c>
      <c r="C781" t="str">
        <f>Sheet7!A781</f>
        <v>GC Smith (SA)</v>
      </c>
      <c r="D781">
        <f>Centuries!D781</f>
        <v>134</v>
      </c>
      <c r="E781" t="str">
        <f>Centuries!E781</f>
        <v>Notout</v>
      </c>
      <c r="F781">
        <f>Centuries!F781</f>
        <v>146</v>
      </c>
      <c r="G781">
        <f>Centuries!H781</f>
        <v>124</v>
      </c>
      <c r="H781">
        <f>Centuries!I781</f>
        <v>20</v>
      </c>
      <c r="I781">
        <f>Centuries!J781</f>
        <v>1</v>
      </c>
      <c r="J781">
        <f>Centuries!K781</f>
        <v>108.06</v>
      </c>
      <c r="K781">
        <f>Centuries!L781</f>
        <v>2</v>
      </c>
      <c r="L781" t="str">
        <f>Centuries!M781</f>
        <v>India</v>
      </c>
      <c r="M781" t="str">
        <f>Centuries!N781</f>
        <v>Kolkata</v>
      </c>
    </row>
    <row r="782" spans="1:13" x14ac:dyDescent="0.3">
      <c r="A782">
        <f>Centuries!A782</f>
        <v>781</v>
      </c>
      <c r="B782">
        <f>Centuries!B782</f>
        <v>38693</v>
      </c>
      <c r="C782" t="str">
        <f>Sheet7!A782</f>
        <v>A Symonds (Aus)</v>
      </c>
      <c r="D782">
        <f>Centuries!D782</f>
        <v>156</v>
      </c>
      <c r="E782" t="str">
        <f>Centuries!E782</f>
        <v>Out</v>
      </c>
      <c r="F782">
        <f>Centuries!F782</f>
        <v>149</v>
      </c>
      <c r="G782">
        <f>Centuries!H782</f>
        <v>127</v>
      </c>
      <c r="H782">
        <f>Centuries!I782</f>
        <v>12</v>
      </c>
      <c r="I782">
        <f>Centuries!J782</f>
        <v>8</v>
      </c>
      <c r="J782">
        <f>Centuries!K782</f>
        <v>122.83</v>
      </c>
      <c r="K782">
        <f>Centuries!L782</f>
        <v>1</v>
      </c>
      <c r="L782" t="str">
        <f>Centuries!M782</f>
        <v>New Zealand</v>
      </c>
      <c r="M782" t="str">
        <f>Centuries!N782</f>
        <v>Wellington</v>
      </c>
    </row>
    <row r="783" spans="1:13" x14ac:dyDescent="0.3">
      <c r="A783">
        <f>Centuries!A783</f>
        <v>782</v>
      </c>
      <c r="B783">
        <f>Centuries!B783</f>
        <v>38696</v>
      </c>
      <c r="C783" t="str">
        <f>Sheet7!A783</f>
        <v>SB Styris (NZ)</v>
      </c>
      <c r="D783">
        <f>Centuries!D783</f>
        <v>101</v>
      </c>
      <c r="E783" t="str">
        <f>Centuries!E783</f>
        <v>Out</v>
      </c>
      <c r="F783">
        <f>Centuries!F783</f>
        <v>142</v>
      </c>
      <c r="G783">
        <f>Centuries!H783</f>
        <v>96</v>
      </c>
      <c r="H783">
        <f>Centuries!I783</f>
        <v>12</v>
      </c>
      <c r="I783">
        <f>Centuries!J783</f>
        <v>2</v>
      </c>
      <c r="J783">
        <f>Centuries!K783</f>
        <v>105.2</v>
      </c>
      <c r="K783">
        <f>Centuries!L783</f>
        <v>2</v>
      </c>
      <c r="L783" t="str">
        <f>Centuries!M783</f>
        <v>Australia</v>
      </c>
      <c r="M783" t="str">
        <f>Centuries!N783</f>
        <v>Christchurch</v>
      </c>
    </row>
    <row r="784" spans="1:13" x14ac:dyDescent="0.3">
      <c r="A784">
        <f>Centuries!A784</f>
        <v>783</v>
      </c>
      <c r="B784">
        <f>Centuries!B784</f>
        <v>38698</v>
      </c>
      <c r="C784" t="str">
        <f>Sheet7!A784</f>
        <v>Kamran Akmal (Pak)</v>
      </c>
      <c r="D784">
        <f>Centuries!D784</f>
        <v>102</v>
      </c>
      <c r="E784" t="str">
        <f>Centuries!E784</f>
        <v>Out</v>
      </c>
      <c r="F784">
        <f>Centuries!F784</f>
        <v>156</v>
      </c>
      <c r="G784">
        <f>Centuries!H784</f>
        <v>111</v>
      </c>
      <c r="H784">
        <f>Centuries!I784</f>
        <v>15</v>
      </c>
      <c r="I784">
        <f>Centuries!J784</f>
        <v>1</v>
      </c>
      <c r="J784">
        <f>Centuries!K784</f>
        <v>91.89</v>
      </c>
      <c r="K784">
        <f>Centuries!L784</f>
        <v>2</v>
      </c>
      <c r="L784" t="str">
        <f>Centuries!M784</f>
        <v>England</v>
      </c>
      <c r="M784" t="str">
        <f>Centuries!N784</f>
        <v>Lahore</v>
      </c>
    </row>
    <row r="785" spans="1:13" x14ac:dyDescent="0.3">
      <c r="A785">
        <f>Centuries!A785</f>
        <v>784</v>
      </c>
      <c r="B785">
        <f>Centuries!B785</f>
        <v>38701</v>
      </c>
      <c r="C785" t="str">
        <f>Sheet7!A785</f>
        <v>Kamran Akmal (Pak)</v>
      </c>
      <c r="D785">
        <f>Centuries!D785</f>
        <v>109</v>
      </c>
      <c r="E785" t="str">
        <f>Centuries!E785</f>
        <v>Out</v>
      </c>
      <c r="F785">
        <f>Centuries!F785</f>
        <v>128</v>
      </c>
      <c r="G785">
        <f>Centuries!H785</f>
        <v>111</v>
      </c>
      <c r="H785">
        <f>Centuries!I785</f>
        <v>12</v>
      </c>
      <c r="I785">
        <f>Centuries!J785</f>
        <v>0</v>
      </c>
      <c r="J785">
        <f>Centuries!K785</f>
        <v>98.19</v>
      </c>
      <c r="K785">
        <f>Centuries!L785</f>
        <v>1</v>
      </c>
      <c r="L785" t="str">
        <f>Centuries!M785</f>
        <v>England</v>
      </c>
      <c r="M785" t="str">
        <f>Centuries!N785</f>
        <v>Karachi</v>
      </c>
    </row>
    <row r="786" spans="1:13" x14ac:dyDescent="0.3">
      <c r="A786">
        <f>Centuries!A786</f>
        <v>785</v>
      </c>
      <c r="B786">
        <f>Centuries!B786</f>
        <v>38720</v>
      </c>
      <c r="C786" t="str">
        <f>Sheet7!A786</f>
        <v>WU Tharanga (SL)</v>
      </c>
      <c r="D786">
        <f>Centuries!D786</f>
        <v>103</v>
      </c>
      <c r="E786" t="str">
        <f>Centuries!E786</f>
        <v>Out</v>
      </c>
      <c r="F786">
        <f>Centuries!F786</f>
        <v>155</v>
      </c>
      <c r="G786">
        <f>Centuries!H786</f>
        <v>125</v>
      </c>
      <c r="H786">
        <f>Centuries!I786</f>
        <v>14</v>
      </c>
      <c r="I786">
        <f>Centuries!J786</f>
        <v>0</v>
      </c>
      <c r="J786">
        <f>Centuries!K786</f>
        <v>82.4</v>
      </c>
      <c r="K786">
        <f>Centuries!L786</f>
        <v>1</v>
      </c>
      <c r="L786" t="str">
        <f>Centuries!M786</f>
        <v>New Zealand</v>
      </c>
      <c r="M786" t="str">
        <f>Centuries!N786</f>
        <v>Christchurch</v>
      </c>
    </row>
    <row r="787" spans="1:13" x14ac:dyDescent="0.3">
      <c r="A787">
        <f>Centuries!A787</f>
        <v>786</v>
      </c>
      <c r="B787">
        <f>Centuries!B787</f>
        <v>38725</v>
      </c>
      <c r="C787" t="str">
        <f>Sheet7!A787</f>
        <v>PG Fulton (NZ)</v>
      </c>
      <c r="D787">
        <f>Centuries!D787</f>
        <v>112</v>
      </c>
      <c r="E787" t="str">
        <f>Centuries!E787</f>
        <v>Out</v>
      </c>
      <c r="F787">
        <f>Centuries!F787</f>
        <v>180</v>
      </c>
      <c r="G787">
        <f>Centuries!H787</f>
        <v>131</v>
      </c>
      <c r="H787">
        <f>Centuries!I787</f>
        <v>8</v>
      </c>
      <c r="I787">
        <f>Centuries!J787</f>
        <v>2</v>
      </c>
      <c r="J787">
        <f>Centuries!K787</f>
        <v>85.49</v>
      </c>
      <c r="K787">
        <f>Centuries!L787</f>
        <v>2</v>
      </c>
      <c r="L787" t="str">
        <f>Centuries!M787</f>
        <v>Sri Lanka</v>
      </c>
      <c r="M787" t="str">
        <f>Centuries!N787</f>
        <v>Napier</v>
      </c>
    </row>
    <row r="788" spans="1:13" x14ac:dyDescent="0.3">
      <c r="A788">
        <f>Centuries!A788</f>
        <v>787</v>
      </c>
      <c r="B788">
        <f>Centuries!B788</f>
        <v>38739</v>
      </c>
      <c r="C788" t="str">
        <f>Sheet7!A788</f>
        <v>ST Jayasuriya (SL)</v>
      </c>
      <c r="D788">
        <f>Centuries!D788</f>
        <v>114</v>
      </c>
      <c r="E788" t="str">
        <f>Centuries!E788</f>
        <v>Out</v>
      </c>
      <c r="F788">
        <f>Centuries!F788</f>
        <v>132</v>
      </c>
      <c r="G788">
        <f>Centuries!H788</f>
        <v>96</v>
      </c>
      <c r="H788">
        <f>Centuries!I788</f>
        <v>10</v>
      </c>
      <c r="I788">
        <f>Centuries!J788</f>
        <v>4</v>
      </c>
      <c r="J788">
        <f>Centuries!K788</f>
        <v>118.75</v>
      </c>
      <c r="K788">
        <f>Centuries!L788</f>
        <v>1</v>
      </c>
      <c r="L788" t="str">
        <f>Centuries!M788</f>
        <v>Australia</v>
      </c>
      <c r="M788" t="str">
        <f>Centuries!N788</f>
        <v>Sydney</v>
      </c>
    </row>
    <row r="789" spans="1:13" x14ac:dyDescent="0.3">
      <c r="A789">
        <f>Centuries!A789</f>
        <v>788</v>
      </c>
      <c r="B789">
        <f>Centuries!B789</f>
        <v>38741</v>
      </c>
      <c r="C789" t="str">
        <f>Sheet7!A789</f>
        <v>HH Dippenaar (SA)</v>
      </c>
      <c r="D789">
        <f>Centuries!D789</f>
        <v>125</v>
      </c>
      <c r="E789" t="str">
        <f>Centuries!E789</f>
        <v>Notout</v>
      </c>
      <c r="F789">
        <f>Centuries!F789</f>
        <v>209</v>
      </c>
      <c r="G789">
        <f>Centuries!H789</f>
        <v>145</v>
      </c>
      <c r="H789">
        <f>Centuries!I789</f>
        <v>7</v>
      </c>
      <c r="I789">
        <f>Centuries!J789</f>
        <v>0</v>
      </c>
      <c r="J789">
        <f>Centuries!K789</f>
        <v>86.2</v>
      </c>
      <c r="K789">
        <f>Centuries!L789</f>
        <v>1</v>
      </c>
      <c r="L789" t="str">
        <f>Centuries!M789</f>
        <v>Sri Lanka</v>
      </c>
      <c r="M789" t="str">
        <f>Centuries!N789</f>
        <v>Adelaide</v>
      </c>
    </row>
    <row r="790" spans="1:13" x14ac:dyDescent="0.3">
      <c r="A790">
        <f>Centuries!A790</f>
        <v>789</v>
      </c>
      <c r="B790">
        <f>Centuries!B790</f>
        <v>38746</v>
      </c>
      <c r="C790" t="str">
        <f>Sheet7!A790</f>
        <v>AC Gilchrist (Aus)</v>
      </c>
      <c r="D790">
        <f>Centuries!D790</f>
        <v>116</v>
      </c>
      <c r="E790" t="str">
        <f>Centuries!E790</f>
        <v>Out</v>
      </c>
      <c r="F790">
        <f>Centuries!F790</f>
        <v>131</v>
      </c>
      <c r="G790">
        <f>Centuries!H790</f>
        <v>105</v>
      </c>
      <c r="H790">
        <f>Centuries!I790</f>
        <v>11</v>
      </c>
      <c r="I790">
        <f>Centuries!J790</f>
        <v>4</v>
      </c>
      <c r="J790">
        <f>Centuries!K790</f>
        <v>110.47</v>
      </c>
      <c r="K790">
        <f>Centuries!L790</f>
        <v>2</v>
      </c>
      <c r="L790" t="str">
        <f>Centuries!M790</f>
        <v>Sri Lanka</v>
      </c>
      <c r="M790" t="str">
        <f>Centuries!N790</f>
        <v>Perth</v>
      </c>
    </row>
    <row r="791" spans="1:13" x14ac:dyDescent="0.3">
      <c r="A791">
        <f>Centuries!A791</f>
        <v>790</v>
      </c>
      <c r="B791">
        <f>Centuries!B791</f>
        <v>38754</v>
      </c>
      <c r="C791" t="str">
        <f>Sheet7!A791</f>
        <v>Salman Butt (Pak)</v>
      </c>
      <c r="D791">
        <f>Centuries!D791</f>
        <v>101</v>
      </c>
      <c r="E791" t="str">
        <f>Centuries!E791</f>
        <v>Out</v>
      </c>
      <c r="F791">
        <f>Centuries!F791</f>
        <v>147</v>
      </c>
      <c r="G791">
        <f>Centuries!H791</f>
        <v>111</v>
      </c>
      <c r="H791">
        <f>Centuries!I791</f>
        <v>15</v>
      </c>
      <c r="I791">
        <f>Centuries!J791</f>
        <v>0</v>
      </c>
      <c r="J791">
        <f>Centuries!K791</f>
        <v>90.99</v>
      </c>
      <c r="K791">
        <f>Centuries!L791</f>
        <v>2</v>
      </c>
      <c r="L791" t="str">
        <f>Centuries!M791</f>
        <v>India</v>
      </c>
      <c r="M791" t="str">
        <f>Centuries!N791</f>
        <v>Peshawar</v>
      </c>
    </row>
    <row r="792" spans="1:13" x14ac:dyDescent="0.3">
      <c r="A792">
        <f>Centuries!A792</f>
        <v>791</v>
      </c>
      <c r="B792">
        <f>Centuries!B792</f>
        <v>38754</v>
      </c>
      <c r="C792" t="str">
        <f>Sheet7!A792</f>
        <v>SR Tendulkar (India)</v>
      </c>
      <c r="D792">
        <f>Centuries!D792</f>
        <v>100</v>
      </c>
      <c r="E792" t="str">
        <f>Centuries!E792</f>
        <v>Out</v>
      </c>
      <c r="F792">
        <f>Centuries!F792</f>
        <v>188</v>
      </c>
      <c r="G792">
        <f>Centuries!H792</f>
        <v>113</v>
      </c>
      <c r="H792">
        <f>Centuries!I792</f>
        <v>10</v>
      </c>
      <c r="I792">
        <f>Centuries!J792</f>
        <v>1</v>
      </c>
      <c r="J792">
        <f>Centuries!K792</f>
        <v>88.49</v>
      </c>
      <c r="K792">
        <f>Centuries!L792</f>
        <v>1</v>
      </c>
      <c r="L792" t="str">
        <f>Centuries!M792</f>
        <v>Pakistan</v>
      </c>
      <c r="M792" t="str">
        <f>Centuries!N792</f>
        <v>Peshawar</v>
      </c>
    </row>
    <row r="793" spans="1:13" x14ac:dyDescent="0.3">
      <c r="A793">
        <f>Centuries!A793</f>
        <v>792</v>
      </c>
      <c r="B793">
        <f>Centuries!B793</f>
        <v>38760</v>
      </c>
      <c r="C793" t="str">
        <f>Sheet7!A793</f>
        <v>A Symonds (Aus)</v>
      </c>
      <c r="D793">
        <f>Centuries!D793</f>
        <v>151</v>
      </c>
      <c r="E793" t="str">
        <f>Centuries!E793</f>
        <v>Out</v>
      </c>
      <c r="F793">
        <f>Centuries!F793</f>
        <v>194</v>
      </c>
      <c r="G793">
        <f>Centuries!H793</f>
        <v>127</v>
      </c>
      <c r="H793">
        <f>Centuries!I793</f>
        <v>13</v>
      </c>
      <c r="I793">
        <f>Centuries!J793</f>
        <v>3</v>
      </c>
      <c r="J793">
        <f>Centuries!K793</f>
        <v>118.89</v>
      </c>
      <c r="K793">
        <f>Centuries!L793</f>
        <v>1</v>
      </c>
      <c r="L793" t="str">
        <f>Centuries!M793</f>
        <v>Sri Lanka</v>
      </c>
      <c r="M793" t="str">
        <f>Centuries!N793</f>
        <v>Sydney</v>
      </c>
    </row>
    <row r="794" spans="1:13" x14ac:dyDescent="0.3">
      <c r="A794">
        <f>Centuries!A794</f>
        <v>793</v>
      </c>
      <c r="B794">
        <f>Centuries!B794</f>
        <v>38760</v>
      </c>
      <c r="C794" t="str">
        <f>Sheet7!A794</f>
        <v>RT Ponting (Aus)</v>
      </c>
      <c r="D794">
        <f>Centuries!D794</f>
        <v>124</v>
      </c>
      <c r="E794" t="str">
        <f>Centuries!E794</f>
        <v>Out</v>
      </c>
      <c r="F794">
        <f>Centuries!F794</f>
        <v>178</v>
      </c>
      <c r="G794">
        <f>Centuries!H794</f>
        <v>127</v>
      </c>
      <c r="H794">
        <f>Centuries!I794</f>
        <v>9</v>
      </c>
      <c r="I794">
        <f>Centuries!J794</f>
        <v>3</v>
      </c>
      <c r="J794">
        <f>Centuries!K794</f>
        <v>97.63</v>
      </c>
      <c r="K794">
        <f>Centuries!L794</f>
        <v>1</v>
      </c>
      <c r="L794" t="str">
        <f>Centuries!M794</f>
        <v>Sri Lanka</v>
      </c>
      <c r="M794" t="str">
        <f>Centuries!N794</f>
        <v>Sydney</v>
      </c>
    </row>
    <row r="795" spans="1:13" x14ac:dyDescent="0.3">
      <c r="A795">
        <f>Centuries!A795</f>
        <v>794</v>
      </c>
      <c r="B795">
        <f>Centuries!B795</f>
        <v>38761</v>
      </c>
      <c r="C795" t="str">
        <f>Sheet7!A795</f>
        <v>Shoaib Malik (Pak)</v>
      </c>
      <c r="D795">
        <f>Centuries!D795</f>
        <v>108</v>
      </c>
      <c r="E795" t="str">
        <f>Centuries!E795</f>
        <v>Out</v>
      </c>
      <c r="F795">
        <f>Centuries!F795</f>
        <v>168</v>
      </c>
      <c r="G795">
        <f>Centuries!H795</f>
        <v>120</v>
      </c>
      <c r="H795">
        <f>Centuries!I795</f>
        <v>11</v>
      </c>
      <c r="I795">
        <f>Centuries!J795</f>
        <v>1</v>
      </c>
      <c r="J795">
        <f>Centuries!K795</f>
        <v>90</v>
      </c>
      <c r="K795">
        <f>Centuries!L795</f>
        <v>1</v>
      </c>
      <c r="L795" t="str">
        <f>Centuries!M795</f>
        <v>India</v>
      </c>
      <c r="M795" t="str">
        <f>Centuries!N795</f>
        <v>Lahore</v>
      </c>
    </row>
    <row r="796" spans="1:13" x14ac:dyDescent="0.3">
      <c r="A796">
        <f>Centuries!A796</f>
        <v>795</v>
      </c>
      <c r="B796">
        <f>Centuries!B796</f>
        <v>38762</v>
      </c>
      <c r="C796" t="str">
        <f>Sheet7!A796</f>
        <v>AC Gilchrist (Aus)</v>
      </c>
      <c r="D796">
        <f>Centuries!D796</f>
        <v>122</v>
      </c>
      <c r="E796" t="str">
        <f>Centuries!E796</f>
        <v>Out</v>
      </c>
      <c r="F796" t="str">
        <f>Centuries!F796</f>
        <v>-</v>
      </c>
      <c r="G796">
        <f>Centuries!H796</f>
        <v>91</v>
      </c>
      <c r="H796">
        <f>Centuries!I796</f>
        <v>13</v>
      </c>
      <c r="I796">
        <f>Centuries!J796</f>
        <v>4</v>
      </c>
      <c r="J796">
        <f>Centuries!K796</f>
        <v>134.06</v>
      </c>
      <c r="K796">
        <f>Centuries!L796</f>
        <v>2</v>
      </c>
      <c r="L796" t="str">
        <f>Centuries!M796</f>
        <v>Sri Lanka</v>
      </c>
      <c r="M796" t="str">
        <f>Centuries!N796</f>
        <v>Brisbane</v>
      </c>
    </row>
    <row r="797" spans="1:13" x14ac:dyDescent="0.3">
      <c r="A797">
        <f>Centuries!A797</f>
        <v>796</v>
      </c>
      <c r="B797">
        <f>Centuries!B797</f>
        <v>38762</v>
      </c>
      <c r="C797" t="str">
        <f>Sheet7!A797</f>
        <v>SM Katich (Aus)</v>
      </c>
      <c r="D797">
        <f>Centuries!D797</f>
        <v>107</v>
      </c>
      <c r="E797" t="str">
        <f>Centuries!E797</f>
        <v>Notout</v>
      </c>
      <c r="F797" t="str">
        <f>Centuries!F797</f>
        <v>-</v>
      </c>
      <c r="G797">
        <f>Centuries!H797</f>
        <v>142</v>
      </c>
      <c r="H797">
        <f>Centuries!I797</f>
        <v>9</v>
      </c>
      <c r="I797">
        <f>Centuries!J797</f>
        <v>0</v>
      </c>
      <c r="J797">
        <f>Centuries!K797</f>
        <v>75.349999999999994</v>
      </c>
      <c r="K797">
        <f>Centuries!L797</f>
        <v>2</v>
      </c>
      <c r="L797" t="str">
        <f>Centuries!M797</f>
        <v>Sri Lanka</v>
      </c>
      <c r="M797" t="str">
        <f>Centuries!N797</f>
        <v>Brisbane</v>
      </c>
    </row>
    <row r="798" spans="1:13" x14ac:dyDescent="0.3">
      <c r="A798">
        <f>Centuries!A798</f>
        <v>797</v>
      </c>
      <c r="B798">
        <f>Centuries!B798</f>
        <v>38767</v>
      </c>
      <c r="C798" t="str">
        <f>Sheet7!A798</f>
        <v>Yuvraj Singh (India)</v>
      </c>
      <c r="D798">
        <f>Centuries!D798</f>
        <v>107</v>
      </c>
      <c r="E798" t="str">
        <f>Centuries!E798</f>
        <v>Notout</v>
      </c>
      <c r="F798">
        <f>Centuries!F798</f>
        <v>155</v>
      </c>
      <c r="G798">
        <f>Centuries!H798</f>
        <v>93</v>
      </c>
      <c r="H798">
        <f>Centuries!I798</f>
        <v>14</v>
      </c>
      <c r="I798">
        <f>Centuries!J798</f>
        <v>0</v>
      </c>
      <c r="J798">
        <f>Centuries!K798</f>
        <v>115.05</v>
      </c>
      <c r="K798">
        <f>Centuries!L798</f>
        <v>2</v>
      </c>
      <c r="L798" t="str">
        <f>Centuries!M798</f>
        <v>Pakistan</v>
      </c>
      <c r="M798" t="str">
        <f>Centuries!N798</f>
        <v>Karachi</v>
      </c>
    </row>
    <row r="799" spans="1:13" x14ac:dyDescent="0.3">
      <c r="A799">
        <f>Centuries!A799</f>
        <v>798</v>
      </c>
      <c r="B799">
        <f>Centuries!B799</f>
        <v>38773</v>
      </c>
      <c r="C799" t="str">
        <f>Sheet7!A799</f>
        <v>NJ Astle (NZ)</v>
      </c>
      <c r="D799">
        <f>Centuries!D799</f>
        <v>118</v>
      </c>
      <c r="E799" t="str">
        <f>Centuries!E799</f>
        <v>Notout</v>
      </c>
      <c r="F799">
        <f>Centuries!F799</f>
        <v>179</v>
      </c>
      <c r="G799">
        <f>Centuries!H799</f>
        <v>126</v>
      </c>
      <c r="H799">
        <f>Centuries!I799</f>
        <v>7</v>
      </c>
      <c r="I799">
        <f>Centuries!J799</f>
        <v>3</v>
      </c>
      <c r="J799">
        <f>Centuries!K799</f>
        <v>93.65</v>
      </c>
      <c r="K799">
        <f>Centuries!L799</f>
        <v>1</v>
      </c>
      <c r="L799" t="str">
        <f>Centuries!M799</f>
        <v>West Indies</v>
      </c>
      <c r="M799" t="str">
        <f>Centuries!N799</f>
        <v>Christchurch</v>
      </c>
    </row>
    <row r="800" spans="1:13" x14ac:dyDescent="0.3">
      <c r="A800">
        <f>Centuries!A800</f>
        <v>799</v>
      </c>
      <c r="B800">
        <f>Centuries!B800</f>
        <v>38773</v>
      </c>
      <c r="C800" t="str">
        <f>Sheet7!A800</f>
        <v>KC Sangakkara (SL)</v>
      </c>
      <c r="D800">
        <f>Centuries!D800</f>
        <v>109</v>
      </c>
      <c r="E800" t="str">
        <f>Centuries!E800</f>
        <v>Out</v>
      </c>
      <c r="F800">
        <f>Centuries!F800</f>
        <v>200</v>
      </c>
      <c r="G800">
        <f>Centuries!H800</f>
        <v>125</v>
      </c>
      <c r="H800">
        <f>Centuries!I800</f>
        <v>11</v>
      </c>
      <c r="I800">
        <f>Centuries!J800</f>
        <v>0</v>
      </c>
      <c r="J800">
        <f>Centuries!K800</f>
        <v>87.2</v>
      </c>
      <c r="K800">
        <f>Centuries!L800</f>
        <v>1</v>
      </c>
      <c r="L800" t="str">
        <f>Centuries!M800</f>
        <v>Bangladesh</v>
      </c>
      <c r="M800" t="str">
        <f>Centuries!N800</f>
        <v>Chittagong</v>
      </c>
    </row>
    <row r="801" spans="1:13" x14ac:dyDescent="0.3">
      <c r="A801">
        <f>Centuries!A801</f>
        <v>800</v>
      </c>
      <c r="B801">
        <f>Centuries!B801</f>
        <v>38774</v>
      </c>
      <c r="C801" t="str">
        <f>Sheet7!A801</f>
        <v>GC Smith (SA)</v>
      </c>
      <c r="D801">
        <f>Centuries!D801</f>
        <v>119</v>
      </c>
      <c r="E801" t="str">
        <f>Centuries!E801</f>
        <v>Notout</v>
      </c>
      <c r="F801">
        <f>Centuries!F801</f>
        <v>172</v>
      </c>
      <c r="G801">
        <f>Centuries!H801</f>
        <v>124</v>
      </c>
      <c r="H801">
        <f>Centuries!I801</f>
        <v>12</v>
      </c>
      <c r="I801">
        <f>Centuries!J801</f>
        <v>1</v>
      </c>
      <c r="J801">
        <f>Centuries!K801</f>
        <v>95.96</v>
      </c>
      <c r="K801">
        <f>Centuries!L801</f>
        <v>2</v>
      </c>
      <c r="L801" t="str">
        <f>Centuries!M801</f>
        <v>Australia</v>
      </c>
      <c r="M801" t="str">
        <f>Centuries!N801</f>
        <v>Centurion</v>
      </c>
    </row>
    <row r="802" spans="1:13" x14ac:dyDescent="0.3">
      <c r="A802">
        <f>Centuries!A802</f>
        <v>801</v>
      </c>
      <c r="B802">
        <f>Centuries!B802</f>
        <v>38777</v>
      </c>
      <c r="C802" t="str">
        <f>Sheet7!A802</f>
        <v>RS Morton (WI)</v>
      </c>
      <c r="D802">
        <f>Centuries!D802</f>
        <v>110</v>
      </c>
      <c r="E802" t="str">
        <f>Centuries!E802</f>
        <v>Notout</v>
      </c>
      <c r="F802">
        <f>Centuries!F802</f>
        <v>197</v>
      </c>
      <c r="G802">
        <f>Centuries!H802</f>
        <v>155</v>
      </c>
      <c r="H802">
        <f>Centuries!I802</f>
        <v>7</v>
      </c>
      <c r="I802">
        <f>Centuries!J802</f>
        <v>0</v>
      </c>
      <c r="J802">
        <f>Centuries!K802</f>
        <v>70.959999999999994</v>
      </c>
      <c r="K802">
        <f>Centuries!L802</f>
        <v>2</v>
      </c>
      <c r="L802" t="str">
        <f>Centuries!M802</f>
        <v>New Zealand</v>
      </c>
      <c r="M802" t="str">
        <f>Centuries!N802</f>
        <v>Napier</v>
      </c>
    </row>
    <row r="803" spans="1:13" x14ac:dyDescent="0.3">
      <c r="A803">
        <f>Centuries!A803</f>
        <v>802</v>
      </c>
      <c r="B803">
        <f>Centuries!B803</f>
        <v>38777</v>
      </c>
      <c r="C803" t="str">
        <f>Sheet7!A803</f>
        <v>L Vincent (NZ)</v>
      </c>
      <c r="D803">
        <f>Centuries!D803</f>
        <v>102</v>
      </c>
      <c r="E803" t="str">
        <f>Centuries!E803</f>
        <v>Out</v>
      </c>
      <c r="F803">
        <f>Centuries!F803</f>
        <v>187</v>
      </c>
      <c r="G803">
        <f>Centuries!H803</f>
        <v>117</v>
      </c>
      <c r="H803">
        <f>Centuries!I803</f>
        <v>10</v>
      </c>
      <c r="I803">
        <f>Centuries!J803</f>
        <v>1</v>
      </c>
      <c r="J803">
        <f>Centuries!K803</f>
        <v>87.17</v>
      </c>
      <c r="K803">
        <f>Centuries!L803</f>
        <v>1</v>
      </c>
      <c r="L803" t="str">
        <f>Centuries!M803</f>
        <v>West Indies</v>
      </c>
      <c r="M803" t="str">
        <f>Centuries!N803</f>
        <v>Napier</v>
      </c>
    </row>
    <row r="804" spans="1:13" x14ac:dyDescent="0.3">
      <c r="A804">
        <f>Centuries!A804</f>
        <v>803</v>
      </c>
      <c r="B804">
        <f>Centuries!B804</f>
        <v>38786</v>
      </c>
      <c r="C804" t="str">
        <f>Sheet7!A804</f>
        <v>HH Dippenaar (SA)</v>
      </c>
      <c r="D804">
        <f>Centuries!D804</f>
        <v>101</v>
      </c>
      <c r="E804" t="str">
        <f>Centuries!E804</f>
        <v>Out</v>
      </c>
      <c r="F804">
        <f>Centuries!F804</f>
        <v>220</v>
      </c>
      <c r="G804">
        <f>Centuries!H804</f>
        <v>145</v>
      </c>
      <c r="H804">
        <f>Centuries!I804</f>
        <v>9</v>
      </c>
      <c r="I804">
        <f>Centuries!J804</f>
        <v>0</v>
      </c>
      <c r="J804">
        <f>Centuries!K804</f>
        <v>69.650000000000006</v>
      </c>
      <c r="K804">
        <f>Centuries!L804</f>
        <v>1</v>
      </c>
      <c r="L804" t="str">
        <f>Centuries!M804</f>
        <v>Australia</v>
      </c>
      <c r="M804" t="str">
        <f>Centuries!N804</f>
        <v>Durban</v>
      </c>
    </row>
    <row r="805" spans="1:13" x14ac:dyDescent="0.3">
      <c r="A805">
        <f>Centuries!A805</f>
        <v>804</v>
      </c>
      <c r="B805">
        <f>Centuries!B805</f>
        <v>38788</v>
      </c>
      <c r="C805" t="str">
        <f>Sheet7!A805</f>
        <v>HH Gibbs (SA)</v>
      </c>
      <c r="D805">
        <f>Centuries!D805</f>
        <v>175</v>
      </c>
      <c r="E805" t="str">
        <f>Centuries!E805</f>
        <v>Out</v>
      </c>
      <c r="F805">
        <f>Centuries!F805</f>
        <v>142</v>
      </c>
      <c r="G805">
        <f>Centuries!H805</f>
        <v>111</v>
      </c>
      <c r="H805">
        <f>Centuries!I805</f>
        <v>21</v>
      </c>
      <c r="I805">
        <f>Centuries!J805</f>
        <v>7</v>
      </c>
      <c r="J805">
        <f>Centuries!K805</f>
        <v>157.65</v>
      </c>
      <c r="K805">
        <f>Centuries!L805</f>
        <v>2</v>
      </c>
      <c r="L805" t="str">
        <f>Centuries!M805</f>
        <v>Australia</v>
      </c>
      <c r="M805" t="str">
        <f>Centuries!N805</f>
        <v>Johannesburg</v>
      </c>
    </row>
    <row r="806" spans="1:13" x14ac:dyDescent="0.3">
      <c r="A806">
        <f>Centuries!A806</f>
        <v>805</v>
      </c>
      <c r="B806">
        <f>Centuries!B806</f>
        <v>38788</v>
      </c>
      <c r="C806" t="str">
        <f>Sheet7!A806</f>
        <v>RT Ponting (Aus)</v>
      </c>
      <c r="D806">
        <f>Centuries!D806</f>
        <v>164</v>
      </c>
      <c r="E806" t="str">
        <f>Centuries!E806</f>
        <v>Out</v>
      </c>
      <c r="F806">
        <f>Centuries!F806</f>
        <v>154</v>
      </c>
      <c r="G806">
        <f>Centuries!H806</f>
        <v>105</v>
      </c>
      <c r="H806">
        <f>Centuries!I806</f>
        <v>13</v>
      </c>
      <c r="I806">
        <f>Centuries!J806</f>
        <v>9</v>
      </c>
      <c r="J806">
        <f>Centuries!K806</f>
        <v>156.19</v>
      </c>
      <c r="K806">
        <f>Centuries!L806</f>
        <v>1</v>
      </c>
      <c r="L806" t="str">
        <f>Centuries!M806</f>
        <v>South Africa</v>
      </c>
      <c r="M806" t="str">
        <f>Centuries!N806</f>
        <v>Johannesburg</v>
      </c>
    </row>
    <row r="807" spans="1:13" x14ac:dyDescent="0.3">
      <c r="A807">
        <f>Centuries!A807</f>
        <v>806</v>
      </c>
      <c r="B807">
        <f>Centuries!B807</f>
        <v>38801</v>
      </c>
      <c r="C807" t="str">
        <f>Sheet7!A807</f>
        <v>Rajin Saleh (Ban)</v>
      </c>
      <c r="D807">
        <f>Centuries!D807</f>
        <v>108</v>
      </c>
      <c r="E807" t="str">
        <f>Centuries!E807</f>
        <v>Notout</v>
      </c>
      <c r="F807">
        <f>Centuries!F807</f>
        <v>178</v>
      </c>
      <c r="G807">
        <f>Centuries!H807</f>
        <v>113</v>
      </c>
      <c r="H807">
        <f>Centuries!I807</f>
        <v>16</v>
      </c>
      <c r="I807">
        <f>Centuries!J807</f>
        <v>0</v>
      </c>
      <c r="J807">
        <f>Centuries!K807</f>
        <v>95.57</v>
      </c>
      <c r="K807">
        <f>Centuries!L807</f>
        <v>2</v>
      </c>
      <c r="L807" t="str">
        <f>Centuries!M807</f>
        <v>Kenya</v>
      </c>
      <c r="M807" t="str">
        <f>Centuries!N807</f>
        <v>Fatullah</v>
      </c>
    </row>
    <row r="808" spans="1:13" x14ac:dyDescent="0.3">
      <c r="A808">
        <f>Centuries!A808</f>
        <v>807</v>
      </c>
      <c r="B808">
        <f>Centuries!B808</f>
        <v>38810</v>
      </c>
      <c r="C808" t="str">
        <f>Sheet7!A808</f>
        <v>Yuvraj Singh (India)</v>
      </c>
      <c r="D808">
        <f>Centuries!D808</f>
        <v>103</v>
      </c>
      <c r="E808" t="str">
        <f>Centuries!E808</f>
        <v>Out</v>
      </c>
      <c r="F808">
        <f>Centuries!F808</f>
        <v>114</v>
      </c>
      <c r="G808">
        <f>Centuries!H808</f>
        <v>76</v>
      </c>
      <c r="H808">
        <f>Centuries!I808</f>
        <v>10</v>
      </c>
      <c r="I808">
        <f>Centuries!J808</f>
        <v>3</v>
      </c>
      <c r="J808">
        <f>Centuries!K808</f>
        <v>135.52000000000001</v>
      </c>
      <c r="K808">
        <f>Centuries!L808</f>
        <v>1</v>
      </c>
      <c r="L808" t="str">
        <f>Centuries!M808</f>
        <v>England</v>
      </c>
      <c r="M808" t="str">
        <f>Centuries!N808</f>
        <v>Margao</v>
      </c>
    </row>
    <row r="809" spans="1:13" x14ac:dyDescent="0.3">
      <c r="A809">
        <f>Centuries!A809</f>
        <v>808</v>
      </c>
      <c r="B809">
        <f>Centuries!B809</f>
        <v>38833</v>
      </c>
      <c r="C809" t="str">
        <f>Sheet7!A809</f>
        <v>A Symonds (Aus)</v>
      </c>
      <c r="D809">
        <f>Centuries!D809</f>
        <v>103</v>
      </c>
      <c r="E809" t="str">
        <f>Centuries!E809</f>
        <v>Notout</v>
      </c>
      <c r="F809">
        <f>Centuries!F809</f>
        <v>143</v>
      </c>
      <c r="G809">
        <f>Centuries!H809</f>
        <v>125</v>
      </c>
      <c r="H809">
        <f>Centuries!I809</f>
        <v>6</v>
      </c>
      <c r="I809">
        <f>Centuries!J809</f>
        <v>2</v>
      </c>
      <c r="J809">
        <f>Centuries!K809</f>
        <v>82.4</v>
      </c>
      <c r="K809">
        <f>Centuries!L809</f>
        <v>1</v>
      </c>
      <c r="L809" t="str">
        <f>Centuries!M809</f>
        <v>Bangladesh</v>
      </c>
      <c r="M809" t="str">
        <f>Centuries!N809</f>
        <v>Fatullah</v>
      </c>
    </row>
    <row r="810" spans="1:13" x14ac:dyDescent="0.3">
      <c r="A810">
        <f>Centuries!A810</f>
        <v>809</v>
      </c>
      <c r="B810">
        <f>Centuries!B810</f>
        <v>38850</v>
      </c>
      <c r="C810" t="str">
        <f>Sheet7!A810</f>
        <v>RS Morton (WI)</v>
      </c>
      <c r="D810">
        <f>Centuries!D810</f>
        <v>109</v>
      </c>
      <c r="E810" t="str">
        <f>Centuries!E810</f>
        <v>Out</v>
      </c>
      <c r="F810" t="str">
        <f>Centuries!F810</f>
        <v>-</v>
      </c>
      <c r="G810">
        <f>Centuries!H810</f>
        <v>150</v>
      </c>
      <c r="H810">
        <f>Centuries!I810</f>
        <v>12</v>
      </c>
      <c r="I810">
        <f>Centuries!J810</f>
        <v>1</v>
      </c>
      <c r="J810">
        <f>Centuries!K810</f>
        <v>72.66</v>
      </c>
      <c r="K810">
        <f>Centuries!L810</f>
        <v>1</v>
      </c>
      <c r="L810" t="str">
        <f>Centuries!M810</f>
        <v>Zimbabwe</v>
      </c>
      <c r="M810" t="str">
        <f>Centuries!N810</f>
        <v>Port of Spain</v>
      </c>
    </row>
    <row r="811" spans="1:13" x14ac:dyDescent="0.3">
      <c r="A811">
        <f>Centuries!A811</f>
        <v>810</v>
      </c>
      <c r="B811">
        <f>Centuries!B811</f>
        <v>38855</v>
      </c>
      <c r="C811" t="str">
        <f>Sheet7!A811</f>
        <v>CH Gayle (WI)</v>
      </c>
      <c r="D811">
        <f>Centuries!D811</f>
        <v>123</v>
      </c>
      <c r="E811" t="str">
        <f>Centuries!E811</f>
        <v>Out</v>
      </c>
      <c r="F811">
        <f>Centuries!F811</f>
        <v>187</v>
      </c>
      <c r="G811">
        <f>Centuries!H811</f>
        <v>130</v>
      </c>
      <c r="H811">
        <f>Centuries!I811</f>
        <v>18</v>
      </c>
      <c r="I811">
        <f>Centuries!J811</f>
        <v>2</v>
      </c>
      <c r="J811">
        <f>Centuries!K811</f>
        <v>94.61</v>
      </c>
      <c r="K811">
        <f>Centuries!L811</f>
        <v>1</v>
      </c>
      <c r="L811" t="str">
        <f>Centuries!M811</f>
        <v>India</v>
      </c>
      <c r="M811" t="str">
        <f>Centuries!N811</f>
        <v>Kingston</v>
      </c>
    </row>
    <row r="812" spans="1:13" x14ac:dyDescent="0.3">
      <c r="A812">
        <f>Centuries!A812</f>
        <v>811</v>
      </c>
      <c r="B812">
        <f>Centuries!B812</f>
        <v>38855</v>
      </c>
      <c r="C812" t="str">
        <f>Sheet7!A812</f>
        <v>R Dravid (India)</v>
      </c>
      <c r="D812">
        <f>Centuries!D812</f>
        <v>105</v>
      </c>
      <c r="E812" t="str">
        <f>Centuries!E812</f>
        <v>Out</v>
      </c>
      <c r="F812">
        <f>Centuries!F812</f>
        <v>184</v>
      </c>
      <c r="G812">
        <f>Centuries!H812</f>
        <v>102</v>
      </c>
      <c r="H812">
        <f>Centuries!I812</f>
        <v>10</v>
      </c>
      <c r="I812">
        <f>Centuries!J812</f>
        <v>2</v>
      </c>
      <c r="J812">
        <f>Centuries!K812</f>
        <v>102.94</v>
      </c>
      <c r="K812">
        <f>Centuries!L812</f>
        <v>2</v>
      </c>
      <c r="L812" t="str">
        <f>Centuries!M812</f>
        <v>West Indies</v>
      </c>
      <c r="M812" t="str">
        <f>Centuries!N812</f>
        <v>Kingston</v>
      </c>
    </row>
    <row r="813" spans="1:13" x14ac:dyDescent="0.3">
      <c r="A813">
        <f>Centuries!A813</f>
        <v>812</v>
      </c>
      <c r="B813">
        <f>Centuries!B813</f>
        <v>38857</v>
      </c>
      <c r="C813" t="str">
        <f>Sheet7!A813</f>
        <v>V Sibanda (Zim)</v>
      </c>
      <c r="D813">
        <f>Centuries!D813</f>
        <v>116</v>
      </c>
      <c r="E813" t="str">
        <f>Centuries!E813</f>
        <v>Out</v>
      </c>
      <c r="F813">
        <f>Centuries!F813</f>
        <v>181</v>
      </c>
      <c r="G813">
        <f>Centuries!H813</f>
        <v>137</v>
      </c>
      <c r="H813">
        <f>Centuries!I813</f>
        <v>9</v>
      </c>
      <c r="I813">
        <f>Centuries!J813</f>
        <v>1</v>
      </c>
      <c r="J813">
        <f>Centuries!K813</f>
        <v>84.67</v>
      </c>
      <c r="K813">
        <f>Centuries!L813</f>
        <v>1</v>
      </c>
      <c r="L813" t="str">
        <f>Centuries!M813</f>
        <v>Bermuda</v>
      </c>
      <c r="M813" t="str">
        <f>Centuries!N813</f>
        <v>Port of Spain</v>
      </c>
    </row>
    <row r="814" spans="1:13" x14ac:dyDescent="0.3">
      <c r="A814">
        <f>Centuries!A814</f>
        <v>813</v>
      </c>
      <c r="B814">
        <f>Centuries!B814</f>
        <v>38860</v>
      </c>
      <c r="C814" t="str">
        <f>Sheet7!A814</f>
        <v>RR Sarwan (WI)</v>
      </c>
      <c r="D814">
        <f>Centuries!D814</f>
        <v>115</v>
      </c>
      <c r="E814" t="str">
        <f>Centuries!E814</f>
        <v>Notout</v>
      </c>
      <c r="F814" t="str">
        <f>Centuries!F814</f>
        <v>-</v>
      </c>
      <c r="G814">
        <f>Centuries!H814</f>
        <v>119</v>
      </c>
      <c r="H814">
        <f>Centuries!I814</f>
        <v>10</v>
      </c>
      <c r="I814">
        <f>Centuries!J814</f>
        <v>2</v>
      </c>
      <c r="J814">
        <f>Centuries!K814</f>
        <v>96.63</v>
      </c>
      <c r="K814">
        <f>Centuries!L814</f>
        <v>2</v>
      </c>
      <c r="L814" t="str">
        <f>Centuries!M814</f>
        <v>India</v>
      </c>
      <c r="M814" t="str">
        <f>Centuries!N814</f>
        <v>Basseterre</v>
      </c>
    </row>
    <row r="815" spans="1:13" x14ac:dyDescent="0.3">
      <c r="A815">
        <f>Centuries!A815</f>
        <v>814</v>
      </c>
      <c r="B815">
        <f>Centuries!B815</f>
        <v>38881</v>
      </c>
      <c r="C815" t="str">
        <f>Sheet7!A815</f>
        <v>ME Trescothick (Eng)</v>
      </c>
      <c r="D815">
        <f>Centuries!D815</f>
        <v>113</v>
      </c>
      <c r="E815" t="str">
        <f>Centuries!E815</f>
        <v>Out</v>
      </c>
      <c r="F815">
        <f>Centuries!F815</f>
        <v>172</v>
      </c>
      <c r="G815">
        <f>Centuries!H815</f>
        <v>114</v>
      </c>
      <c r="H815">
        <f>Centuries!I815</f>
        <v>12</v>
      </c>
      <c r="I815">
        <f>Centuries!J815</f>
        <v>0</v>
      </c>
      <c r="J815">
        <f>Centuries!K815</f>
        <v>99.12</v>
      </c>
      <c r="K815">
        <f>Centuries!L815</f>
        <v>1</v>
      </c>
      <c r="L815" t="str">
        <f>Centuries!M815</f>
        <v>Ireland</v>
      </c>
      <c r="M815" t="str">
        <f>Centuries!N815</f>
        <v>Belfast</v>
      </c>
    </row>
    <row r="816" spans="1:13" x14ac:dyDescent="0.3">
      <c r="A816">
        <f>Centuries!A816</f>
        <v>815</v>
      </c>
      <c r="B816">
        <f>Centuries!B816</f>
        <v>38885</v>
      </c>
      <c r="C816" t="str">
        <f>Sheet7!A816</f>
        <v>WU Tharanga (SL)</v>
      </c>
      <c r="D816">
        <f>Centuries!D816</f>
        <v>120</v>
      </c>
      <c r="E816" t="str">
        <f>Centuries!E816</f>
        <v>Out</v>
      </c>
      <c r="F816">
        <f>Centuries!F816</f>
        <v>221</v>
      </c>
      <c r="G816">
        <f>Centuries!H816</f>
        <v>156</v>
      </c>
      <c r="H816">
        <f>Centuries!I816</f>
        <v>14</v>
      </c>
      <c r="I816">
        <f>Centuries!J816</f>
        <v>0</v>
      </c>
      <c r="J816">
        <f>Centuries!K816</f>
        <v>76.92</v>
      </c>
      <c r="K816">
        <f>Centuries!L816</f>
        <v>1</v>
      </c>
      <c r="L816" t="str">
        <f>Centuries!M816</f>
        <v>England</v>
      </c>
      <c r="M816" t="str">
        <f>Centuries!N816</f>
        <v>Lord's</v>
      </c>
    </row>
    <row r="817" spans="1:13" x14ac:dyDescent="0.3">
      <c r="A817">
        <f>Centuries!A817</f>
        <v>816</v>
      </c>
      <c r="B817">
        <f>Centuries!B817</f>
        <v>38888</v>
      </c>
      <c r="C817" t="str">
        <f>Sheet7!A817</f>
        <v>ST Jayasuriya (SL)</v>
      </c>
      <c r="D817">
        <f>Centuries!D817</f>
        <v>122</v>
      </c>
      <c r="E817" t="str">
        <f>Centuries!E817</f>
        <v>Out</v>
      </c>
      <c r="F817">
        <f>Centuries!F817</f>
        <v>173</v>
      </c>
      <c r="G817">
        <f>Centuries!H817</f>
        <v>136</v>
      </c>
      <c r="H817">
        <f>Centuries!I817</f>
        <v>15</v>
      </c>
      <c r="I817">
        <f>Centuries!J817</f>
        <v>2</v>
      </c>
      <c r="J817">
        <f>Centuries!K817</f>
        <v>89.7</v>
      </c>
      <c r="K817">
        <f>Centuries!L817</f>
        <v>1</v>
      </c>
      <c r="L817" t="str">
        <f>Centuries!M817</f>
        <v>England</v>
      </c>
      <c r="M817" t="str">
        <f>Centuries!N817</f>
        <v>The Oval</v>
      </c>
    </row>
    <row r="818" spans="1:13" x14ac:dyDescent="0.3">
      <c r="A818">
        <f>Centuries!A818</f>
        <v>817</v>
      </c>
      <c r="B818">
        <f>Centuries!B818</f>
        <v>38892</v>
      </c>
      <c r="C818" t="str">
        <f>Sheet7!A818</f>
        <v>DPMD Jayawardene (SL)</v>
      </c>
      <c r="D818">
        <f>Centuries!D818</f>
        <v>126</v>
      </c>
      <c r="E818" t="str">
        <f>Centuries!E818</f>
        <v>Notout</v>
      </c>
      <c r="F818">
        <f>Centuries!F818</f>
        <v>153</v>
      </c>
      <c r="G818">
        <f>Centuries!H818</f>
        <v>127</v>
      </c>
      <c r="H818">
        <f>Centuries!I818</f>
        <v>19</v>
      </c>
      <c r="I818">
        <f>Centuries!J818</f>
        <v>0</v>
      </c>
      <c r="J818">
        <f>Centuries!K818</f>
        <v>99.21</v>
      </c>
      <c r="K818">
        <f>Centuries!L818</f>
        <v>2</v>
      </c>
      <c r="L818" t="str">
        <f>Centuries!M818</f>
        <v>England</v>
      </c>
      <c r="M818" t="str">
        <f>Centuries!N818</f>
        <v>Chester-le-Street</v>
      </c>
    </row>
    <row r="819" spans="1:13" x14ac:dyDescent="0.3">
      <c r="A819">
        <f>Centuries!A819</f>
        <v>818</v>
      </c>
      <c r="B819">
        <f>Centuries!B819</f>
        <v>38896</v>
      </c>
      <c r="C819" t="str">
        <f>Sheet7!A819</f>
        <v>DPMD Jayawardene (SL)</v>
      </c>
      <c r="D819">
        <f>Centuries!D819</f>
        <v>100</v>
      </c>
      <c r="E819" t="str">
        <f>Centuries!E819</f>
        <v>Out</v>
      </c>
      <c r="F819">
        <f>Centuries!F819</f>
        <v>155</v>
      </c>
      <c r="G819">
        <f>Centuries!H819</f>
        <v>83</v>
      </c>
      <c r="H819">
        <f>Centuries!I819</f>
        <v>9</v>
      </c>
      <c r="I819">
        <f>Centuries!J819</f>
        <v>0</v>
      </c>
      <c r="J819">
        <f>Centuries!K819</f>
        <v>120.48</v>
      </c>
      <c r="K819">
        <f>Centuries!L819</f>
        <v>1</v>
      </c>
      <c r="L819" t="str">
        <f>Centuries!M819</f>
        <v>England</v>
      </c>
      <c r="M819" t="str">
        <f>Centuries!N819</f>
        <v>Manchester</v>
      </c>
    </row>
    <row r="820" spans="1:13" x14ac:dyDescent="0.3">
      <c r="A820">
        <f>Centuries!A820</f>
        <v>819</v>
      </c>
      <c r="B820">
        <f>Centuries!B820</f>
        <v>38899</v>
      </c>
      <c r="C820" t="str">
        <f>Sheet7!A820</f>
        <v>ST Jayasuriya (SL)</v>
      </c>
      <c r="D820">
        <f>Centuries!D820</f>
        <v>152</v>
      </c>
      <c r="E820" t="str">
        <f>Centuries!E820</f>
        <v>Out</v>
      </c>
      <c r="F820">
        <f>Centuries!F820</f>
        <v>148</v>
      </c>
      <c r="G820">
        <f>Centuries!H820</f>
        <v>99</v>
      </c>
      <c r="H820">
        <f>Centuries!I820</f>
        <v>20</v>
      </c>
      <c r="I820">
        <f>Centuries!J820</f>
        <v>4</v>
      </c>
      <c r="J820">
        <f>Centuries!K820</f>
        <v>153.53</v>
      </c>
      <c r="K820">
        <f>Centuries!L820</f>
        <v>2</v>
      </c>
      <c r="L820" t="str">
        <f>Centuries!M820</f>
        <v>England</v>
      </c>
      <c r="M820" t="str">
        <f>Centuries!N820</f>
        <v>Leeds</v>
      </c>
    </row>
    <row r="821" spans="1:13" x14ac:dyDescent="0.3">
      <c r="A821">
        <f>Centuries!A821</f>
        <v>820</v>
      </c>
      <c r="B821">
        <f>Centuries!B821</f>
        <v>38899</v>
      </c>
      <c r="C821" t="str">
        <f>Sheet7!A821</f>
        <v>ME Trescothick (Eng)</v>
      </c>
      <c r="D821">
        <f>Centuries!D821</f>
        <v>121</v>
      </c>
      <c r="E821" t="str">
        <f>Centuries!E821</f>
        <v>Out</v>
      </c>
      <c r="F821">
        <f>Centuries!F821</f>
        <v>176</v>
      </c>
      <c r="G821">
        <f>Centuries!H821</f>
        <v>118</v>
      </c>
      <c r="H821">
        <f>Centuries!I821</f>
        <v>16</v>
      </c>
      <c r="I821">
        <f>Centuries!J821</f>
        <v>1</v>
      </c>
      <c r="J821">
        <f>Centuries!K821</f>
        <v>102.54</v>
      </c>
      <c r="K821">
        <f>Centuries!L821</f>
        <v>1</v>
      </c>
      <c r="L821" t="str">
        <f>Centuries!M821</f>
        <v>Sri Lanka</v>
      </c>
      <c r="M821" t="str">
        <f>Centuries!N821</f>
        <v>Leeds</v>
      </c>
    </row>
    <row r="822" spans="1:13" x14ac:dyDescent="0.3">
      <c r="A822">
        <f>Centuries!A822</f>
        <v>821</v>
      </c>
      <c r="B822">
        <f>Centuries!B822</f>
        <v>38899</v>
      </c>
      <c r="C822" t="str">
        <f>Sheet7!A822</f>
        <v>WU Tharanga (SL)</v>
      </c>
      <c r="D822">
        <f>Centuries!D822</f>
        <v>109</v>
      </c>
      <c r="E822" t="str">
        <f>Centuries!E822</f>
        <v>Out</v>
      </c>
      <c r="F822">
        <f>Centuries!F822</f>
        <v>144</v>
      </c>
      <c r="G822">
        <f>Centuries!H822</f>
        <v>102</v>
      </c>
      <c r="H822">
        <f>Centuries!I822</f>
        <v>14</v>
      </c>
      <c r="I822">
        <f>Centuries!J822</f>
        <v>1</v>
      </c>
      <c r="J822">
        <f>Centuries!K822</f>
        <v>106.86</v>
      </c>
      <c r="K822">
        <f>Centuries!L822</f>
        <v>2</v>
      </c>
      <c r="L822" t="str">
        <f>Centuries!M822</f>
        <v>England</v>
      </c>
      <c r="M822" t="str">
        <f>Centuries!N822</f>
        <v>Leeds</v>
      </c>
    </row>
    <row r="823" spans="1:13" x14ac:dyDescent="0.3">
      <c r="A823">
        <f>Centuries!A823</f>
        <v>822</v>
      </c>
      <c r="B823">
        <f>Centuries!B823</f>
        <v>38902</v>
      </c>
      <c r="C823" t="str">
        <f>Sheet7!A823</f>
        <v>ST Jayasuriya (SL)</v>
      </c>
      <c r="D823">
        <f>Centuries!D823</f>
        <v>157</v>
      </c>
      <c r="E823" t="str">
        <f>Centuries!E823</f>
        <v>Out</v>
      </c>
      <c r="F823">
        <f>Centuries!F823</f>
        <v>157</v>
      </c>
      <c r="G823">
        <f>Centuries!H823</f>
        <v>104</v>
      </c>
      <c r="H823">
        <f>Centuries!I823</f>
        <v>24</v>
      </c>
      <c r="I823">
        <f>Centuries!J823</f>
        <v>1</v>
      </c>
      <c r="J823">
        <f>Centuries!K823</f>
        <v>150.96</v>
      </c>
      <c r="K823">
        <f>Centuries!L823</f>
        <v>1</v>
      </c>
      <c r="L823" t="str">
        <f>Centuries!M823</f>
        <v>Netherlands</v>
      </c>
      <c r="M823" t="str">
        <f>Centuries!N823</f>
        <v>Amstelveen</v>
      </c>
    </row>
    <row r="824" spans="1:13" x14ac:dyDescent="0.3">
      <c r="A824">
        <f>Centuries!A824</f>
        <v>823</v>
      </c>
      <c r="B824">
        <f>Centuries!B824</f>
        <v>38902</v>
      </c>
      <c r="C824" t="str">
        <f>Sheet7!A824</f>
        <v>TM Dilshan (SL)</v>
      </c>
      <c r="D824">
        <f>Centuries!D824</f>
        <v>117</v>
      </c>
      <c r="E824" t="str">
        <f>Centuries!E824</f>
        <v>Notout</v>
      </c>
      <c r="F824">
        <f>Centuries!F824</f>
        <v>97</v>
      </c>
      <c r="G824">
        <f>Centuries!H824</f>
        <v>78</v>
      </c>
      <c r="H824">
        <f>Centuries!I824</f>
        <v>15</v>
      </c>
      <c r="I824">
        <f>Centuries!J824</f>
        <v>2</v>
      </c>
      <c r="J824">
        <f>Centuries!K824</f>
        <v>150</v>
      </c>
      <c r="K824">
        <f>Centuries!L824</f>
        <v>1</v>
      </c>
      <c r="L824" t="str">
        <f>Centuries!M824</f>
        <v>Netherlands</v>
      </c>
      <c r="M824" t="str">
        <f>Centuries!N824</f>
        <v>Amstelveen</v>
      </c>
    </row>
    <row r="825" spans="1:13" x14ac:dyDescent="0.3">
      <c r="A825">
        <f>Centuries!A825</f>
        <v>824</v>
      </c>
      <c r="B825">
        <f>Centuries!B825</f>
        <v>38935</v>
      </c>
      <c r="C825" t="str">
        <f>Sheet7!A825</f>
        <v>Shahriar Nafees (Ban)</v>
      </c>
      <c r="D825">
        <f>Centuries!D825</f>
        <v>118</v>
      </c>
      <c r="E825" t="str">
        <f>Centuries!E825</f>
        <v>Notout</v>
      </c>
      <c r="F825">
        <f>Centuries!F825</f>
        <v>184</v>
      </c>
      <c r="G825">
        <f>Centuries!H825</f>
        <v>148</v>
      </c>
      <c r="H825">
        <f>Centuries!I825</f>
        <v>12</v>
      </c>
      <c r="I825">
        <f>Centuries!J825</f>
        <v>0</v>
      </c>
      <c r="J825">
        <f>Centuries!K825</f>
        <v>79.72</v>
      </c>
      <c r="K825">
        <f>Centuries!L825</f>
        <v>2</v>
      </c>
      <c r="L825" t="str">
        <f>Centuries!M825</f>
        <v>Zimbabwe</v>
      </c>
      <c r="M825" t="str">
        <f>Centuries!N825</f>
        <v>Harare</v>
      </c>
    </row>
    <row r="826" spans="1:13" x14ac:dyDescent="0.3">
      <c r="A826">
        <f>Centuries!A826</f>
        <v>825</v>
      </c>
      <c r="B826">
        <f>Centuries!B826</f>
        <v>38950</v>
      </c>
      <c r="C826" t="str">
        <f>Sheet7!A826</f>
        <v>IH Romaine (Ber)</v>
      </c>
      <c r="D826">
        <f>Centuries!D826</f>
        <v>101</v>
      </c>
      <c r="E826" t="str">
        <f>Centuries!E826</f>
        <v>Out</v>
      </c>
      <c r="F826">
        <f>Centuries!F826</f>
        <v>147</v>
      </c>
      <c r="G826">
        <f>Centuries!H826</f>
        <v>111</v>
      </c>
      <c r="H826">
        <f>Centuries!I826</f>
        <v>13</v>
      </c>
      <c r="I826">
        <f>Centuries!J826</f>
        <v>5</v>
      </c>
      <c r="J826">
        <f>Centuries!K826</f>
        <v>90.99</v>
      </c>
      <c r="K826">
        <f>Centuries!L826</f>
        <v>1</v>
      </c>
      <c r="L826" t="str">
        <f>Centuries!M826</f>
        <v>Canada</v>
      </c>
      <c r="M826" t="str">
        <f>Centuries!N826</f>
        <v>Toronto</v>
      </c>
    </row>
    <row r="827" spans="1:13" x14ac:dyDescent="0.3">
      <c r="A827">
        <f>Centuries!A827</f>
        <v>826</v>
      </c>
      <c r="B827">
        <f>Centuries!B827</f>
        <v>38965</v>
      </c>
      <c r="C827" t="str">
        <f>Sheet7!A827</f>
        <v>Younis Khan (Pak)</v>
      </c>
      <c r="D827">
        <f>Centuries!D827</f>
        <v>101</v>
      </c>
      <c r="E827" t="str">
        <f>Centuries!E827</f>
        <v>Out</v>
      </c>
      <c r="F827">
        <f>Centuries!F827</f>
        <v>155</v>
      </c>
      <c r="G827">
        <f>Centuries!H827</f>
        <v>109</v>
      </c>
      <c r="H827">
        <f>Centuries!I827</f>
        <v>13</v>
      </c>
      <c r="I827">
        <f>Centuries!J827</f>
        <v>1</v>
      </c>
      <c r="J827">
        <f>Centuries!K827</f>
        <v>92.66</v>
      </c>
      <c r="K827">
        <f>Centuries!L827</f>
        <v>2</v>
      </c>
      <c r="L827" t="str">
        <f>Centuries!M827</f>
        <v>England</v>
      </c>
      <c r="M827" t="str">
        <f>Centuries!N827</f>
        <v>Southampton</v>
      </c>
    </row>
    <row r="828" spans="1:13" x14ac:dyDescent="0.3">
      <c r="A828">
        <f>Centuries!A828</f>
        <v>827</v>
      </c>
      <c r="B828">
        <f>Centuries!B828</f>
        <v>38974</v>
      </c>
      <c r="C828" t="str">
        <f>Sheet7!A828</f>
        <v>SR Tendulkar (India)</v>
      </c>
      <c r="D828">
        <f>Centuries!D828</f>
        <v>141</v>
      </c>
      <c r="E828" t="str">
        <f>Centuries!E828</f>
        <v>Notout</v>
      </c>
      <c r="F828" t="str">
        <f>Centuries!F828</f>
        <v>-</v>
      </c>
      <c r="G828">
        <f>Centuries!H828</f>
        <v>148</v>
      </c>
      <c r="H828">
        <f>Centuries!I828</f>
        <v>13</v>
      </c>
      <c r="I828">
        <f>Centuries!J828</f>
        <v>5</v>
      </c>
      <c r="J828">
        <f>Centuries!K828</f>
        <v>95.27</v>
      </c>
      <c r="K828">
        <f>Centuries!L828</f>
        <v>1</v>
      </c>
      <c r="L828" t="str">
        <f>Centuries!M828</f>
        <v>West Indies</v>
      </c>
      <c r="M828" t="str">
        <f>Centuries!N828</f>
        <v>Kuala Lumpur</v>
      </c>
    </row>
    <row r="829" spans="1:13" x14ac:dyDescent="0.3">
      <c r="A829">
        <f>Centuries!A829</f>
        <v>828</v>
      </c>
      <c r="B829">
        <f>Centuries!B829</f>
        <v>38978</v>
      </c>
      <c r="C829" t="str">
        <f>Sheet7!A829</f>
        <v>MEK Hussey (Aus)</v>
      </c>
      <c r="D829">
        <f>Centuries!D829</f>
        <v>109</v>
      </c>
      <c r="E829" t="str">
        <f>Centuries!E829</f>
        <v>Notout</v>
      </c>
      <c r="F829">
        <f>Centuries!F829</f>
        <v>130</v>
      </c>
      <c r="G829">
        <f>Centuries!H829</f>
        <v>90</v>
      </c>
      <c r="H829">
        <f>Centuries!I829</f>
        <v>10</v>
      </c>
      <c r="I829">
        <f>Centuries!J829</f>
        <v>3</v>
      </c>
      <c r="J829">
        <f>Centuries!K829</f>
        <v>121.11</v>
      </c>
      <c r="K829">
        <f>Centuries!L829</f>
        <v>1</v>
      </c>
      <c r="L829" t="str">
        <f>Centuries!M829</f>
        <v>West Indies</v>
      </c>
      <c r="M829" t="str">
        <f>Centuries!N829</f>
        <v>Kuala Lumpur</v>
      </c>
    </row>
    <row r="830" spans="1:13" x14ac:dyDescent="0.3">
      <c r="A830">
        <f>Centuries!A830</f>
        <v>829</v>
      </c>
      <c r="B830">
        <f>Centuries!B830</f>
        <v>38980</v>
      </c>
      <c r="C830" t="str">
        <f>Sheet7!A830</f>
        <v>MV Boucher (SA)</v>
      </c>
      <c r="D830">
        <f>Centuries!D830</f>
        <v>147</v>
      </c>
      <c r="E830" t="str">
        <f>Centuries!E830</f>
        <v>Notout</v>
      </c>
      <c r="F830">
        <f>Centuries!F830</f>
        <v>90</v>
      </c>
      <c r="G830">
        <f>Centuries!H830</f>
        <v>68</v>
      </c>
      <c r="H830">
        <f>Centuries!I830</f>
        <v>8</v>
      </c>
      <c r="I830">
        <f>Centuries!J830</f>
        <v>10</v>
      </c>
      <c r="J830">
        <f>Centuries!K830</f>
        <v>216.17</v>
      </c>
      <c r="K830">
        <f>Centuries!L830</f>
        <v>1</v>
      </c>
      <c r="L830" t="str">
        <f>Centuries!M830</f>
        <v>Zimbabwe</v>
      </c>
      <c r="M830" t="str">
        <f>Centuries!N830</f>
        <v>Potchefstroom</v>
      </c>
    </row>
    <row r="831" spans="1:13" x14ac:dyDescent="0.3">
      <c r="A831">
        <f>Centuries!A831</f>
        <v>830</v>
      </c>
      <c r="B831">
        <f>Centuries!B831</f>
        <v>38997</v>
      </c>
      <c r="C831" t="str">
        <f>Sheet7!A831</f>
        <v>WU Tharanga (SL)</v>
      </c>
      <c r="D831">
        <f>Centuries!D831</f>
        <v>105</v>
      </c>
      <c r="E831" t="str">
        <f>Centuries!E831</f>
        <v>Out</v>
      </c>
      <c r="F831">
        <f>Centuries!F831</f>
        <v>177</v>
      </c>
      <c r="G831">
        <f>Centuries!H831</f>
        <v>129</v>
      </c>
      <c r="H831">
        <f>Centuries!I831</f>
        <v>11</v>
      </c>
      <c r="I831">
        <f>Centuries!J831</f>
        <v>1</v>
      </c>
      <c r="J831">
        <f>Centuries!K831</f>
        <v>81.39</v>
      </c>
      <c r="K831">
        <f>Centuries!L831</f>
        <v>1</v>
      </c>
      <c r="L831" t="str">
        <f>Centuries!M831</f>
        <v>Bangladesh</v>
      </c>
      <c r="M831" t="str">
        <f>Centuries!N831</f>
        <v>Mohali</v>
      </c>
    </row>
    <row r="832" spans="1:13" x14ac:dyDescent="0.3">
      <c r="A832">
        <f>Centuries!A832</f>
        <v>831</v>
      </c>
      <c r="B832">
        <f>Centuries!B832</f>
        <v>39000</v>
      </c>
      <c r="C832" t="str">
        <f>Sheet7!A832</f>
        <v>WU Tharanga (SL)</v>
      </c>
      <c r="D832">
        <f>Centuries!D832</f>
        <v>110</v>
      </c>
      <c r="E832" t="str">
        <f>Centuries!E832</f>
        <v>Out</v>
      </c>
      <c r="F832">
        <f>Centuries!F832</f>
        <v>158</v>
      </c>
      <c r="G832">
        <f>Centuries!H832</f>
        <v>130</v>
      </c>
      <c r="H832">
        <f>Centuries!I832</f>
        <v>13</v>
      </c>
      <c r="I832">
        <f>Centuries!J832</f>
        <v>1</v>
      </c>
      <c r="J832">
        <f>Centuries!K832</f>
        <v>84.61</v>
      </c>
      <c r="K832">
        <f>Centuries!L832</f>
        <v>1</v>
      </c>
      <c r="L832" t="str">
        <f>Centuries!M832</f>
        <v>Zimbabwe</v>
      </c>
      <c r="M832" t="str">
        <f>Centuries!N832</f>
        <v>Ahmedabad</v>
      </c>
    </row>
    <row r="833" spans="1:13" x14ac:dyDescent="0.3">
      <c r="A833">
        <f>Centuries!A833</f>
        <v>832</v>
      </c>
      <c r="B833">
        <f>Centuries!B833</f>
        <v>39001</v>
      </c>
      <c r="C833" t="str">
        <f>Sheet7!A833</f>
        <v>CH Gayle (WI)</v>
      </c>
      <c r="D833">
        <f>Centuries!D833</f>
        <v>104</v>
      </c>
      <c r="E833" t="str">
        <f>Centuries!E833</f>
        <v>Notout</v>
      </c>
      <c r="F833">
        <f>Centuries!F833</f>
        <v>132</v>
      </c>
      <c r="G833">
        <f>Centuries!H833</f>
        <v>118</v>
      </c>
      <c r="H833">
        <f>Centuries!I833</f>
        <v>11</v>
      </c>
      <c r="I833">
        <f>Centuries!J833</f>
        <v>3</v>
      </c>
      <c r="J833">
        <f>Centuries!K833</f>
        <v>88.13</v>
      </c>
      <c r="K833">
        <f>Centuries!L833</f>
        <v>2</v>
      </c>
      <c r="L833" t="str">
        <f>Centuries!M833</f>
        <v>Bangladesh</v>
      </c>
      <c r="M833" t="str">
        <f>Centuries!N833</f>
        <v>Jaipur</v>
      </c>
    </row>
    <row r="834" spans="1:13" x14ac:dyDescent="0.3">
      <c r="A834">
        <f>Centuries!A834</f>
        <v>833</v>
      </c>
      <c r="B834">
        <f>Centuries!B834</f>
        <v>39003</v>
      </c>
      <c r="C834" t="str">
        <f>Sheet7!A834</f>
        <v>Shahriar Nafees (Ban)</v>
      </c>
      <c r="D834">
        <f>Centuries!D834</f>
        <v>123</v>
      </c>
      <c r="E834" t="str">
        <f>Centuries!E834</f>
        <v>Notout</v>
      </c>
      <c r="F834">
        <f>Centuries!F834</f>
        <v>201</v>
      </c>
      <c r="G834">
        <f>Centuries!H834</f>
        <v>161</v>
      </c>
      <c r="H834">
        <f>Centuries!I834</f>
        <v>17</v>
      </c>
      <c r="I834">
        <f>Centuries!J834</f>
        <v>1</v>
      </c>
      <c r="J834">
        <f>Centuries!K834</f>
        <v>76.39</v>
      </c>
      <c r="K834">
        <f>Centuries!L834</f>
        <v>1</v>
      </c>
      <c r="L834" t="str">
        <f>Centuries!M834</f>
        <v>Zimbabwe</v>
      </c>
      <c r="M834" t="str">
        <f>Centuries!N834</f>
        <v>Jaipur</v>
      </c>
    </row>
    <row r="835" spans="1:13" x14ac:dyDescent="0.3">
      <c r="A835">
        <f>Centuries!A835</f>
        <v>834</v>
      </c>
      <c r="B835">
        <f>Centuries!B835</f>
        <v>39018</v>
      </c>
      <c r="C835" t="str">
        <f>Sheet7!A835</f>
        <v>DJ Bravo (WI)</v>
      </c>
      <c r="D835">
        <f>Centuries!D835</f>
        <v>112</v>
      </c>
      <c r="E835" t="str">
        <f>Centuries!E835</f>
        <v>Notout</v>
      </c>
      <c r="F835">
        <f>Centuries!F835</f>
        <v>182</v>
      </c>
      <c r="G835">
        <f>Centuries!H835</f>
        <v>124</v>
      </c>
      <c r="H835">
        <f>Centuries!I835</f>
        <v>14</v>
      </c>
      <c r="I835">
        <f>Centuries!J835</f>
        <v>1</v>
      </c>
      <c r="J835">
        <f>Centuries!K835</f>
        <v>90.32</v>
      </c>
      <c r="K835">
        <f>Centuries!L835</f>
        <v>1</v>
      </c>
      <c r="L835" t="str">
        <f>Centuries!M835</f>
        <v>England</v>
      </c>
      <c r="M835" t="str">
        <f>Centuries!N835</f>
        <v>Ahmedabad</v>
      </c>
    </row>
    <row r="836" spans="1:13" x14ac:dyDescent="0.3">
      <c r="A836">
        <f>Centuries!A836</f>
        <v>835</v>
      </c>
      <c r="B836">
        <f>Centuries!B836</f>
        <v>39018</v>
      </c>
      <c r="C836" t="str">
        <f>Sheet7!A836</f>
        <v>CH Gayle (WI)</v>
      </c>
      <c r="D836">
        <f>Centuries!D836</f>
        <v>101</v>
      </c>
      <c r="E836" t="str">
        <f>Centuries!E836</f>
        <v>Out</v>
      </c>
      <c r="F836">
        <f>Centuries!F836</f>
        <v>177</v>
      </c>
      <c r="G836">
        <f>Centuries!H836</f>
        <v>128</v>
      </c>
      <c r="H836">
        <f>Centuries!I836</f>
        <v>10</v>
      </c>
      <c r="I836">
        <f>Centuries!J836</f>
        <v>1</v>
      </c>
      <c r="J836">
        <f>Centuries!K836</f>
        <v>78.900000000000006</v>
      </c>
      <c r="K836">
        <f>Centuries!L836</f>
        <v>1</v>
      </c>
      <c r="L836" t="str">
        <f>Centuries!M836</f>
        <v>England</v>
      </c>
      <c r="M836" t="str">
        <f>Centuries!N836</f>
        <v>Ahmedabad</v>
      </c>
    </row>
    <row r="837" spans="1:13" x14ac:dyDescent="0.3">
      <c r="A837">
        <f>Centuries!A837</f>
        <v>836</v>
      </c>
      <c r="B837">
        <f>Centuries!B837</f>
        <v>39023</v>
      </c>
      <c r="C837" t="str">
        <f>Sheet7!A837</f>
        <v>CH Gayle (WI)</v>
      </c>
      <c r="D837">
        <f>Centuries!D837</f>
        <v>133</v>
      </c>
      <c r="E837" t="str">
        <f>Centuries!E837</f>
        <v>Notout</v>
      </c>
      <c r="F837">
        <f>Centuries!F837</f>
        <v>197</v>
      </c>
      <c r="G837">
        <f>Centuries!H837</f>
        <v>135</v>
      </c>
      <c r="H837">
        <f>Centuries!I837</f>
        <v>17</v>
      </c>
      <c r="I837">
        <f>Centuries!J837</f>
        <v>3</v>
      </c>
      <c r="J837">
        <f>Centuries!K837</f>
        <v>98.51</v>
      </c>
      <c r="K837">
        <f>Centuries!L837</f>
        <v>2</v>
      </c>
      <c r="L837" t="str">
        <f>Centuries!M837</f>
        <v>South Africa</v>
      </c>
      <c r="M837" t="str">
        <f>Centuries!N837</f>
        <v>Jaipur</v>
      </c>
    </row>
    <row r="838" spans="1:13" x14ac:dyDescent="0.3">
      <c r="A838">
        <f>Centuries!A838</f>
        <v>837</v>
      </c>
      <c r="B838">
        <f>Centuries!B838</f>
        <v>39035</v>
      </c>
      <c r="C838" t="str">
        <f>Sheet7!A838</f>
        <v>SO Tikolo (Kenya)</v>
      </c>
      <c r="D838">
        <f>Centuries!D838</f>
        <v>111</v>
      </c>
      <c r="E838" t="str">
        <f>Centuries!E838</f>
        <v>Out</v>
      </c>
      <c r="F838">
        <f>Centuries!F838</f>
        <v>121</v>
      </c>
      <c r="G838">
        <f>Centuries!H838</f>
        <v>98</v>
      </c>
      <c r="H838">
        <f>Centuries!I838</f>
        <v>9</v>
      </c>
      <c r="I838">
        <f>Centuries!J838</f>
        <v>1</v>
      </c>
      <c r="J838">
        <f>Centuries!K838</f>
        <v>113.26</v>
      </c>
      <c r="K838">
        <f>Centuries!L838</f>
        <v>1</v>
      </c>
      <c r="L838" t="str">
        <f>Centuries!M838</f>
        <v>Bermuda</v>
      </c>
      <c r="M838" t="str">
        <f>Centuries!N838</f>
        <v>Mombasa</v>
      </c>
    </row>
    <row r="839" spans="1:13" x14ac:dyDescent="0.3">
      <c r="A839">
        <f>Centuries!A839</f>
        <v>838</v>
      </c>
      <c r="B839">
        <f>Centuries!B839</f>
        <v>39043</v>
      </c>
      <c r="C839" t="str">
        <f>Sheet7!A839</f>
        <v>JH Kallis (SA)</v>
      </c>
      <c r="D839">
        <f>Centuries!D839</f>
        <v>119</v>
      </c>
      <c r="E839" t="str">
        <f>Centuries!E839</f>
        <v>Notout</v>
      </c>
      <c r="F839">
        <f>Centuries!F839</f>
        <v>189</v>
      </c>
      <c r="G839">
        <f>Centuries!H839</f>
        <v>160</v>
      </c>
      <c r="H839">
        <f>Centuries!I839</f>
        <v>15</v>
      </c>
      <c r="I839">
        <f>Centuries!J839</f>
        <v>0</v>
      </c>
      <c r="J839">
        <f>Centuries!K839</f>
        <v>74.37</v>
      </c>
      <c r="K839">
        <f>Centuries!L839</f>
        <v>1</v>
      </c>
      <c r="L839" t="str">
        <f>Centuries!M839</f>
        <v>India</v>
      </c>
      <c r="M839" t="str">
        <f>Centuries!N839</f>
        <v>Durban</v>
      </c>
    </row>
    <row r="840" spans="1:13" x14ac:dyDescent="0.3">
      <c r="A840">
        <f>Centuries!A840</f>
        <v>839</v>
      </c>
      <c r="B840">
        <f>Centuries!B840</f>
        <v>39047</v>
      </c>
      <c r="C840" t="str">
        <f>Sheet7!A840</f>
        <v>JM Kemp (SA)</v>
      </c>
      <c r="D840">
        <f>Centuries!D840</f>
        <v>100</v>
      </c>
      <c r="E840" t="str">
        <f>Centuries!E840</f>
        <v>Notout</v>
      </c>
      <c r="F840">
        <f>Centuries!F840</f>
        <v>125</v>
      </c>
      <c r="G840">
        <f>Centuries!H840</f>
        <v>89</v>
      </c>
      <c r="H840">
        <f>Centuries!I840</f>
        <v>6</v>
      </c>
      <c r="I840">
        <f>Centuries!J840</f>
        <v>7</v>
      </c>
      <c r="J840">
        <f>Centuries!K840</f>
        <v>112.35</v>
      </c>
      <c r="K840">
        <f>Centuries!L840</f>
        <v>1</v>
      </c>
      <c r="L840" t="str">
        <f>Centuries!M840</f>
        <v>India</v>
      </c>
      <c r="M840" t="str">
        <f>Centuries!N840</f>
        <v>Cape Town</v>
      </c>
    </row>
    <row r="841" spans="1:13" x14ac:dyDescent="0.3">
      <c r="A841">
        <f>Centuries!A841</f>
        <v>840</v>
      </c>
      <c r="B841">
        <f>Centuries!B841</f>
        <v>39051</v>
      </c>
      <c r="C841" t="str">
        <f>Sheet7!A841</f>
        <v>Shahriar Nafees (Ban)</v>
      </c>
      <c r="D841">
        <f>Centuries!D841</f>
        <v>105</v>
      </c>
      <c r="E841" t="str">
        <f>Centuries!E841</f>
        <v>Notout</v>
      </c>
      <c r="F841">
        <f>Centuries!F841</f>
        <v>165</v>
      </c>
      <c r="G841">
        <f>Centuries!H841</f>
        <v>138</v>
      </c>
      <c r="H841">
        <f>Centuries!I841</f>
        <v>13</v>
      </c>
      <c r="I841">
        <f>Centuries!J841</f>
        <v>1</v>
      </c>
      <c r="J841">
        <f>Centuries!K841</f>
        <v>76.08</v>
      </c>
      <c r="K841">
        <f>Centuries!L841</f>
        <v>2</v>
      </c>
      <c r="L841" t="str">
        <f>Centuries!M841</f>
        <v>Zimbabwe</v>
      </c>
      <c r="M841" t="str">
        <f>Centuries!N841</f>
        <v>Khulna</v>
      </c>
    </row>
    <row r="842" spans="1:13" x14ac:dyDescent="0.3">
      <c r="A842">
        <f>Centuries!A842</f>
        <v>841</v>
      </c>
      <c r="B842">
        <f>Centuries!B842</f>
        <v>39064</v>
      </c>
      <c r="C842" t="str">
        <f>Sheet7!A842</f>
        <v>MN Samuels (WI)</v>
      </c>
      <c r="D842">
        <f>Centuries!D842</f>
        <v>100</v>
      </c>
      <c r="E842" t="str">
        <f>Centuries!E842</f>
        <v>Notout</v>
      </c>
      <c r="F842">
        <f>Centuries!F842</f>
        <v>142</v>
      </c>
      <c r="G842">
        <f>Centuries!H842</f>
        <v>99</v>
      </c>
      <c r="H842">
        <f>Centuries!I842</f>
        <v>17</v>
      </c>
      <c r="I842">
        <f>Centuries!J842</f>
        <v>1</v>
      </c>
      <c r="J842">
        <f>Centuries!K842</f>
        <v>101.01</v>
      </c>
      <c r="K842">
        <f>Centuries!L842</f>
        <v>2</v>
      </c>
      <c r="L842" t="str">
        <f>Centuries!M842</f>
        <v>Pakistan</v>
      </c>
      <c r="M842" t="str">
        <f>Centuries!N842</f>
        <v>Multan</v>
      </c>
    </row>
    <row r="843" spans="1:13" x14ac:dyDescent="0.3">
      <c r="A843">
        <f>Centuries!A843</f>
        <v>842</v>
      </c>
      <c r="B843">
        <f>Centuries!B843</f>
        <v>39067</v>
      </c>
      <c r="C843" t="str">
        <f>Sheet7!A843</f>
        <v>S Chanderpaul (WI)</v>
      </c>
      <c r="D843">
        <f>Centuries!D843</f>
        <v>101</v>
      </c>
      <c r="E843" t="str">
        <f>Centuries!E843</f>
        <v>Out</v>
      </c>
      <c r="F843">
        <f>Centuries!F843</f>
        <v>166</v>
      </c>
      <c r="G843">
        <f>Centuries!H843</f>
        <v>142</v>
      </c>
      <c r="H843">
        <f>Centuries!I843</f>
        <v>8</v>
      </c>
      <c r="I843">
        <f>Centuries!J843</f>
        <v>0</v>
      </c>
      <c r="J843">
        <f>Centuries!K843</f>
        <v>71.12</v>
      </c>
      <c r="K843">
        <f>Centuries!L843</f>
        <v>1</v>
      </c>
      <c r="L843" t="str">
        <f>Centuries!M843</f>
        <v>Pakistan</v>
      </c>
      <c r="M843" t="str">
        <f>Centuries!N843</f>
        <v>Karachi</v>
      </c>
    </row>
    <row r="844" spans="1:13" x14ac:dyDescent="0.3">
      <c r="A844">
        <f>Centuries!A844</f>
        <v>843</v>
      </c>
      <c r="B844">
        <f>Centuries!B844</f>
        <v>39079</v>
      </c>
      <c r="C844" t="str">
        <f>Sheet7!A844</f>
        <v>LRPL Taylor (NZ)</v>
      </c>
      <c r="D844">
        <f>Centuries!D844</f>
        <v>128</v>
      </c>
      <c r="E844" t="str">
        <f>Centuries!E844</f>
        <v>Notout</v>
      </c>
      <c r="F844">
        <f>Centuries!F844</f>
        <v>191</v>
      </c>
      <c r="G844">
        <f>Centuries!H844</f>
        <v>133</v>
      </c>
      <c r="H844">
        <f>Centuries!I844</f>
        <v>12</v>
      </c>
      <c r="I844">
        <f>Centuries!J844</f>
        <v>4</v>
      </c>
      <c r="J844">
        <f>Centuries!K844</f>
        <v>96.24</v>
      </c>
      <c r="K844">
        <f>Centuries!L844</f>
        <v>1</v>
      </c>
      <c r="L844" t="str">
        <f>Centuries!M844</f>
        <v>Sri Lanka</v>
      </c>
      <c r="M844" t="str">
        <f>Centuries!N844</f>
        <v>Napier</v>
      </c>
    </row>
    <row r="845" spans="1:13" x14ac:dyDescent="0.3">
      <c r="A845">
        <f>Centuries!A845</f>
        <v>844</v>
      </c>
      <c r="B845">
        <f>Centuries!B845</f>
        <v>39079</v>
      </c>
      <c r="C845" t="str">
        <f>Sheet7!A845</f>
        <v>ST Jayasuriya (SL)</v>
      </c>
      <c r="D845">
        <f>Centuries!D845</f>
        <v>111</v>
      </c>
      <c r="E845" t="str">
        <f>Centuries!E845</f>
        <v>Out</v>
      </c>
      <c r="F845">
        <f>Centuries!F845</f>
        <v>105</v>
      </c>
      <c r="G845">
        <f>Centuries!H845</f>
        <v>82</v>
      </c>
      <c r="H845">
        <f>Centuries!I845</f>
        <v>12</v>
      </c>
      <c r="I845">
        <f>Centuries!J845</f>
        <v>5</v>
      </c>
      <c r="J845">
        <f>Centuries!K845</f>
        <v>135.36000000000001</v>
      </c>
      <c r="K845">
        <f>Centuries!L845</f>
        <v>2</v>
      </c>
      <c r="L845" t="str">
        <f>Centuries!M845</f>
        <v>New Zealand</v>
      </c>
      <c r="M845" t="str">
        <f>Centuries!N845</f>
        <v>Napier</v>
      </c>
    </row>
    <row r="846" spans="1:13" x14ac:dyDescent="0.3">
      <c r="A846">
        <f>Centuries!A846</f>
        <v>845</v>
      </c>
      <c r="B846">
        <f>Centuries!B846</f>
        <v>39100</v>
      </c>
      <c r="C846" t="str">
        <f>Sheet7!A846</f>
        <v>RR Watson (Scot)</v>
      </c>
      <c r="D846">
        <f>Centuries!D846</f>
        <v>123</v>
      </c>
      <c r="E846" t="str">
        <f>Centuries!E846</f>
        <v>Notout</v>
      </c>
      <c r="F846">
        <f>Centuries!F846</f>
        <v>175</v>
      </c>
      <c r="G846">
        <f>Centuries!H846</f>
        <v>120</v>
      </c>
      <c r="H846">
        <f>Centuries!I846</f>
        <v>10</v>
      </c>
      <c r="I846">
        <f>Centuries!J846</f>
        <v>2</v>
      </c>
      <c r="J846">
        <f>Centuries!K846</f>
        <v>102.5</v>
      </c>
      <c r="K846">
        <f>Centuries!L846</f>
        <v>2</v>
      </c>
      <c r="L846" t="str">
        <f>Centuries!M846</f>
        <v>Canada</v>
      </c>
      <c r="M846" t="str">
        <f>Centuries!N846</f>
        <v>Mombasa</v>
      </c>
    </row>
    <row r="847" spans="1:13" x14ac:dyDescent="0.3">
      <c r="A847">
        <f>Centuries!A847</f>
        <v>846</v>
      </c>
      <c r="B847">
        <f>Centuries!B847</f>
        <v>39103</v>
      </c>
      <c r="C847" t="str">
        <f>Sheet7!A847</f>
        <v>S Chanderpaul (WI)</v>
      </c>
      <c r="D847">
        <f>Centuries!D847</f>
        <v>149</v>
      </c>
      <c r="E847" t="str">
        <f>Centuries!E847</f>
        <v>Notout</v>
      </c>
      <c r="F847">
        <f>Centuries!F847</f>
        <v>233</v>
      </c>
      <c r="G847">
        <f>Centuries!H847</f>
        <v>136</v>
      </c>
      <c r="H847">
        <f>Centuries!I847</f>
        <v>16</v>
      </c>
      <c r="I847">
        <f>Centuries!J847</f>
        <v>3</v>
      </c>
      <c r="J847">
        <f>Centuries!K847</f>
        <v>109.55</v>
      </c>
      <c r="K847">
        <f>Centuries!L847</f>
        <v>2</v>
      </c>
      <c r="L847" t="str">
        <f>Centuries!M847</f>
        <v>India</v>
      </c>
      <c r="M847" t="str">
        <f>Centuries!N847</f>
        <v>Nagpur</v>
      </c>
    </row>
    <row r="848" spans="1:13" x14ac:dyDescent="0.3">
      <c r="A848">
        <f>Centuries!A848</f>
        <v>847</v>
      </c>
      <c r="B848">
        <f>Centuries!B848</f>
        <v>39103</v>
      </c>
      <c r="C848" t="str">
        <f>Sheet7!A848</f>
        <v>RD Shah (Kenya)</v>
      </c>
      <c r="D848">
        <f>Centuries!D848</f>
        <v>113</v>
      </c>
      <c r="E848" t="str">
        <f>Centuries!E848</f>
        <v>Out</v>
      </c>
      <c r="F848">
        <f>Centuries!F848</f>
        <v>167</v>
      </c>
      <c r="G848">
        <f>Centuries!H848</f>
        <v>121</v>
      </c>
      <c r="H848">
        <f>Centuries!I848</f>
        <v>8</v>
      </c>
      <c r="I848">
        <f>Centuries!J848</f>
        <v>3</v>
      </c>
      <c r="J848">
        <f>Centuries!K848</f>
        <v>93.38</v>
      </c>
      <c r="K848">
        <f>Centuries!L848</f>
        <v>1</v>
      </c>
      <c r="L848" t="str">
        <f>Centuries!M848</f>
        <v>Scotland</v>
      </c>
      <c r="M848" t="str">
        <f>Centuries!N848</f>
        <v>Mombasa</v>
      </c>
    </row>
    <row r="849" spans="1:13" x14ac:dyDescent="0.3">
      <c r="A849">
        <f>Centuries!A849</f>
        <v>848</v>
      </c>
      <c r="B849">
        <f>Centuries!B849</f>
        <v>39110</v>
      </c>
      <c r="C849" t="str">
        <f>Sheet7!A849</f>
        <v>ML Hayden (Aus)</v>
      </c>
      <c r="D849">
        <f>Centuries!D849</f>
        <v>117</v>
      </c>
      <c r="E849" t="str">
        <f>Centuries!E849</f>
        <v>Out</v>
      </c>
      <c r="F849">
        <f>Centuries!F849</f>
        <v>171</v>
      </c>
      <c r="G849">
        <f>Centuries!H849</f>
        <v>111</v>
      </c>
      <c r="H849">
        <f>Centuries!I849</f>
        <v>15</v>
      </c>
      <c r="I849">
        <f>Centuries!J849</f>
        <v>0</v>
      </c>
      <c r="J849">
        <f>Centuries!K849</f>
        <v>105.4</v>
      </c>
      <c r="K849">
        <f>Centuries!L849</f>
        <v>1</v>
      </c>
      <c r="L849" t="str">
        <f>Centuries!M849</f>
        <v>New Zealand</v>
      </c>
      <c r="M849" t="str">
        <f>Centuries!N849</f>
        <v>Perth</v>
      </c>
    </row>
    <row r="850" spans="1:13" x14ac:dyDescent="0.3">
      <c r="A850">
        <f>Centuries!A850</f>
        <v>849</v>
      </c>
      <c r="B850">
        <f>Centuries!B850</f>
        <v>39110</v>
      </c>
      <c r="C850" t="str">
        <f>Sheet7!A850</f>
        <v>RT Ponting (Aus)</v>
      </c>
      <c r="D850">
        <f>Centuries!D850</f>
        <v>111</v>
      </c>
      <c r="E850" t="str">
        <f>Centuries!E850</f>
        <v>Out</v>
      </c>
      <c r="F850">
        <f>Centuries!F850</f>
        <v>170</v>
      </c>
      <c r="G850">
        <f>Centuries!H850</f>
        <v>122</v>
      </c>
      <c r="H850">
        <f>Centuries!I850</f>
        <v>8</v>
      </c>
      <c r="I850">
        <f>Centuries!J850</f>
        <v>1</v>
      </c>
      <c r="J850">
        <f>Centuries!K850</f>
        <v>90.98</v>
      </c>
      <c r="K850">
        <f>Centuries!L850</f>
        <v>1</v>
      </c>
      <c r="L850" t="str">
        <f>Centuries!M850</f>
        <v>New Zealand</v>
      </c>
      <c r="M850" t="str">
        <f>Centuries!N850</f>
        <v>Perth</v>
      </c>
    </row>
    <row r="851" spans="1:13" x14ac:dyDescent="0.3">
      <c r="A851">
        <f>Centuries!A851</f>
        <v>850</v>
      </c>
      <c r="B851">
        <f>Centuries!B851</f>
        <v>39110</v>
      </c>
      <c r="C851" t="str">
        <f>Sheet7!A851</f>
        <v>JDP Oram (NZ)</v>
      </c>
      <c r="D851">
        <f>Centuries!D851</f>
        <v>101</v>
      </c>
      <c r="E851" t="str">
        <f>Centuries!E851</f>
        <v>Notout</v>
      </c>
      <c r="F851">
        <f>Centuries!F851</f>
        <v>130</v>
      </c>
      <c r="G851">
        <f>Centuries!H851</f>
        <v>72</v>
      </c>
      <c r="H851">
        <f>Centuries!I851</f>
        <v>4</v>
      </c>
      <c r="I851">
        <f>Centuries!J851</f>
        <v>6</v>
      </c>
      <c r="J851">
        <f>Centuries!K851</f>
        <v>140.27000000000001</v>
      </c>
      <c r="K851">
        <f>Centuries!L851</f>
        <v>2</v>
      </c>
      <c r="L851" t="str">
        <f>Centuries!M851</f>
        <v>Australia</v>
      </c>
      <c r="M851" t="str">
        <f>Centuries!N851</f>
        <v>Perth</v>
      </c>
    </row>
    <row r="852" spans="1:13" x14ac:dyDescent="0.3">
      <c r="A852">
        <f>Centuries!A852</f>
        <v>851</v>
      </c>
      <c r="B852">
        <f>Centuries!B852</f>
        <v>39112</v>
      </c>
      <c r="C852" t="str">
        <f>Sheet7!A852</f>
        <v>JP Bray (Ire)</v>
      </c>
      <c r="D852">
        <f>Centuries!D852</f>
        <v>116</v>
      </c>
      <c r="E852" t="str">
        <f>Centuries!E852</f>
        <v>Out</v>
      </c>
      <c r="F852">
        <f>Centuries!F852</f>
        <v>204</v>
      </c>
      <c r="G852">
        <f>Centuries!H852</f>
        <v>136</v>
      </c>
      <c r="H852">
        <f>Centuries!I852</f>
        <v>10</v>
      </c>
      <c r="I852">
        <f>Centuries!J852</f>
        <v>4</v>
      </c>
      <c r="J852">
        <f>Centuries!K852</f>
        <v>85.29</v>
      </c>
      <c r="K852">
        <f>Centuries!L852</f>
        <v>1</v>
      </c>
      <c r="L852" t="str">
        <f>Centuries!M852</f>
        <v>Scotland</v>
      </c>
      <c r="M852" t="str">
        <f>Centuries!N852</f>
        <v>Nairobi (Gym)</v>
      </c>
    </row>
    <row r="853" spans="1:13" x14ac:dyDescent="0.3">
      <c r="A853">
        <f>Centuries!A853</f>
        <v>852</v>
      </c>
      <c r="B853">
        <f>Centuries!B853</f>
        <v>39112</v>
      </c>
      <c r="C853" t="str">
        <f>Sheet7!A853</f>
        <v>NFI McCallum (Scot)</v>
      </c>
      <c r="D853">
        <f>Centuries!D853</f>
        <v>100</v>
      </c>
      <c r="E853" t="str">
        <f>Centuries!E853</f>
        <v>Out</v>
      </c>
      <c r="F853">
        <f>Centuries!F853</f>
        <v>110</v>
      </c>
      <c r="G853">
        <f>Centuries!H853</f>
        <v>92</v>
      </c>
      <c r="H853">
        <f>Centuries!I853</f>
        <v>7</v>
      </c>
      <c r="I853">
        <f>Centuries!J853</f>
        <v>3</v>
      </c>
      <c r="J853">
        <f>Centuries!K853</f>
        <v>108.69</v>
      </c>
      <c r="K853">
        <f>Centuries!L853</f>
        <v>2</v>
      </c>
      <c r="L853" t="str">
        <f>Centuries!M853</f>
        <v>Ireland</v>
      </c>
      <c r="M853" t="str">
        <f>Centuries!N853</f>
        <v>Nairobi (Gym)</v>
      </c>
    </row>
    <row r="854" spans="1:13" x14ac:dyDescent="0.3">
      <c r="A854">
        <f>Centuries!A854</f>
        <v>853</v>
      </c>
      <c r="B854">
        <f>Centuries!B854</f>
        <v>39113</v>
      </c>
      <c r="C854" t="str">
        <f>Sheet7!A854</f>
        <v>A Bagai (Can)</v>
      </c>
      <c r="D854">
        <f>Centuries!D854</f>
        <v>137</v>
      </c>
      <c r="E854" t="str">
        <f>Centuries!E854</f>
        <v>Notout</v>
      </c>
      <c r="F854">
        <f>Centuries!F854</f>
        <v>191</v>
      </c>
      <c r="G854">
        <f>Centuries!H854</f>
        <v>172</v>
      </c>
      <c r="H854">
        <f>Centuries!I854</f>
        <v>12</v>
      </c>
      <c r="I854">
        <f>Centuries!J854</f>
        <v>1</v>
      </c>
      <c r="J854">
        <f>Centuries!K854</f>
        <v>79.650000000000006</v>
      </c>
      <c r="K854">
        <f>Centuries!L854</f>
        <v>2</v>
      </c>
      <c r="L854" t="str">
        <f>Centuries!M854</f>
        <v>Scotland</v>
      </c>
      <c r="M854" t="str">
        <f>Centuries!N854</f>
        <v>Nairobi (Ruaraka)</v>
      </c>
    </row>
    <row r="855" spans="1:13" x14ac:dyDescent="0.3">
      <c r="A855">
        <f>Centuries!A855</f>
        <v>854</v>
      </c>
      <c r="B855">
        <f>Centuries!B855</f>
        <v>39113</v>
      </c>
      <c r="C855" t="str">
        <f>Sheet7!A855</f>
        <v>WTS Porterfield (Ire)</v>
      </c>
      <c r="D855">
        <f>Centuries!D855</f>
        <v>112</v>
      </c>
      <c r="E855" t="str">
        <f>Centuries!E855</f>
        <v>Notout</v>
      </c>
      <c r="F855">
        <f>Centuries!F855</f>
        <v>204</v>
      </c>
      <c r="G855">
        <f>Centuries!H855</f>
        <v>142</v>
      </c>
      <c r="H855">
        <f>Centuries!I855</f>
        <v>9</v>
      </c>
      <c r="I855">
        <f>Centuries!J855</f>
        <v>0</v>
      </c>
      <c r="J855">
        <f>Centuries!K855</f>
        <v>78.87</v>
      </c>
      <c r="K855">
        <f>Centuries!L855</f>
        <v>2</v>
      </c>
      <c r="L855" t="str">
        <f>Centuries!M855</f>
        <v>Bermuda</v>
      </c>
      <c r="M855" t="str">
        <f>Centuries!N855</f>
        <v>Nairobi (Jaff)</v>
      </c>
    </row>
    <row r="856" spans="1:13" x14ac:dyDescent="0.3">
      <c r="A856">
        <f>Centuries!A856</f>
        <v>855</v>
      </c>
      <c r="B856">
        <f>Centuries!B856</f>
        <v>39113</v>
      </c>
      <c r="C856" t="str">
        <f>Sheet7!A856</f>
        <v>SR Tendulkar (India)</v>
      </c>
      <c r="D856">
        <f>Centuries!D856</f>
        <v>100</v>
      </c>
      <c r="E856" t="str">
        <f>Centuries!E856</f>
        <v>Notout</v>
      </c>
      <c r="F856">
        <f>Centuries!F856</f>
        <v>110</v>
      </c>
      <c r="G856">
        <f>Centuries!H856</f>
        <v>76</v>
      </c>
      <c r="H856">
        <f>Centuries!I856</f>
        <v>10</v>
      </c>
      <c r="I856">
        <f>Centuries!J856</f>
        <v>1</v>
      </c>
      <c r="J856">
        <f>Centuries!K856</f>
        <v>131.57</v>
      </c>
      <c r="K856">
        <f>Centuries!L856</f>
        <v>1</v>
      </c>
      <c r="L856" t="str">
        <f>Centuries!M856</f>
        <v>West Indies</v>
      </c>
      <c r="M856" t="str">
        <f>Centuries!N856</f>
        <v>Vadodara</v>
      </c>
    </row>
    <row r="857" spans="1:13" x14ac:dyDescent="0.3">
      <c r="A857">
        <f>Centuries!A857</f>
        <v>856</v>
      </c>
      <c r="B857">
        <f>Centuries!B857</f>
        <v>39115</v>
      </c>
      <c r="C857" t="str">
        <f>Sheet7!A857</f>
        <v>KJ O'Brien (Ire)</v>
      </c>
      <c r="D857">
        <f>Centuries!D857</f>
        <v>142</v>
      </c>
      <c r="E857" t="str">
        <f>Centuries!E857</f>
        <v>Out</v>
      </c>
      <c r="F857">
        <f>Centuries!F857</f>
        <v>128</v>
      </c>
      <c r="G857">
        <f>Centuries!H857</f>
        <v>125</v>
      </c>
      <c r="H857">
        <f>Centuries!I857</f>
        <v>10</v>
      </c>
      <c r="I857">
        <f>Centuries!J857</f>
        <v>6</v>
      </c>
      <c r="J857">
        <f>Centuries!K857</f>
        <v>113.6</v>
      </c>
      <c r="K857">
        <f>Centuries!L857</f>
        <v>1</v>
      </c>
      <c r="L857" t="str">
        <f>Centuries!M857</f>
        <v>Kenya</v>
      </c>
      <c r="M857" t="str">
        <f>Centuries!N857</f>
        <v>Nairobi (Ruaraka)</v>
      </c>
    </row>
    <row r="858" spans="1:13" x14ac:dyDescent="0.3">
      <c r="A858">
        <f>Centuries!A858</f>
        <v>857</v>
      </c>
      <c r="B858">
        <f>Centuries!B858</f>
        <v>39115</v>
      </c>
      <c r="C858" t="str">
        <f>Sheet7!A858</f>
        <v>EC Joyce (Eng)</v>
      </c>
      <c r="D858">
        <f>Centuries!D858</f>
        <v>107</v>
      </c>
      <c r="E858" t="str">
        <f>Centuries!E858</f>
        <v>Out</v>
      </c>
      <c r="F858">
        <f>Centuries!F858</f>
        <v>201</v>
      </c>
      <c r="G858">
        <f>Centuries!H858</f>
        <v>142</v>
      </c>
      <c r="H858">
        <f>Centuries!I858</f>
        <v>10</v>
      </c>
      <c r="I858">
        <f>Centuries!J858</f>
        <v>0</v>
      </c>
      <c r="J858">
        <f>Centuries!K858</f>
        <v>75.349999999999994</v>
      </c>
      <c r="K858">
        <f>Centuries!L858</f>
        <v>1</v>
      </c>
      <c r="L858" t="str">
        <f>Centuries!M858</f>
        <v>Australia</v>
      </c>
      <c r="M858" t="str">
        <f>Centuries!N858</f>
        <v>Sydney</v>
      </c>
    </row>
    <row r="859" spans="1:13" x14ac:dyDescent="0.3">
      <c r="A859">
        <f>Centuries!A859</f>
        <v>858</v>
      </c>
      <c r="B859">
        <f>Centuries!B859</f>
        <v>39115</v>
      </c>
      <c r="C859" t="str">
        <f>Sheet7!A859</f>
        <v>WTS Porterfield (Ire)</v>
      </c>
      <c r="D859">
        <f>Centuries!D859</f>
        <v>104</v>
      </c>
      <c r="E859" t="str">
        <f>Centuries!E859</f>
        <v>Notout</v>
      </c>
      <c r="F859">
        <f>Centuries!F859</f>
        <v>201</v>
      </c>
      <c r="G859">
        <f>Centuries!H859</f>
        <v>129</v>
      </c>
      <c r="H859">
        <f>Centuries!I859</f>
        <v>5</v>
      </c>
      <c r="I859">
        <f>Centuries!J859</f>
        <v>0</v>
      </c>
      <c r="J859">
        <f>Centuries!K859</f>
        <v>80.62</v>
      </c>
      <c r="K859">
        <f>Centuries!L859</f>
        <v>1</v>
      </c>
      <c r="L859" t="str">
        <f>Centuries!M859</f>
        <v>Kenya</v>
      </c>
      <c r="M859" t="str">
        <f>Centuries!N859</f>
        <v>Nairobi (Ruaraka)</v>
      </c>
    </row>
    <row r="860" spans="1:13" x14ac:dyDescent="0.3">
      <c r="A860">
        <f>Centuries!A860</f>
        <v>859</v>
      </c>
      <c r="B860">
        <f>Centuries!B860</f>
        <v>39117</v>
      </c>
      <c r="C860" t="str">
        <f>Sheet7!A860</f>
        <v>A Bagai (Can)</v>
      </c>
      <c r="D860">
        <f>Centuries!D860</f>
        <v>122</v>
      </c>
      <c r="E860" t="str">
        <f>Centuries!E860</f>
        <v>Out</v>
      </c>
      <c r="F860">
        <f>Centuries!F860</f>
        <v>176</v>
      </c>
      <c r="G860">
        <f>Centuries!H860</f>
        <v>132</v>
      </c>
      <c r="H860">
        <f>Centuries!I860</f>
        <v>10</v>
      </c>
      <c r="I860">
        <f>Centuries!J860</f>
        <v>0</v>
      </c>
      <c r="J860">
        <f>Centuries!K860</f>
        <v>92.42</v>
      </c>
      <c r="K860">
        <f>Centuries!L860</f>
        <v>2</v>
      </c>
      <c r="L860" t="str">
        <f>Centuries!M860</f>
        <v>Ireland</v>
      </c>
      <c r="M860" t="str">
        <f>Centuries!N860</f>
        <v>Nairobi (Jaff)</v>
      </c>
    </row>
    <row r="861" spans="1:13" x14ac:dyDescent="0.3">
      <c r="A861">
        <f>Centuries!A861</f>
        <v>860</v>
      </c>
      <c r="B861">
        <f>Centuries!B861</f>
        <v>39117</v>
      </c>
      <c r="C861" t="str">
        <f>Sheet7!A861</f>
        <v>EJG Morgan (Ire)</v>
      </c>
      <c r="D861">
        <f>Centuries!D861</f>
        <v>115</v>
      </c>
      <c r="E861" t="str">
        <f>Centuries!E861</f>
        <v>Out</v>
      </c>
      <c r="F861">
        <f>Centuries!F861</f>
        <v>154</v>
      </c>
      <c r="G861">
        <f>Centuries!H861</f>
        <v>106</v>
      </c>
      <c r="H861">
        <f>Centuries!I861</f>
        <v>10</v>
      </c>
      <c r="I861">
        <f>Centuries!J861</f>
        <v>2</v>
      </c>
      <c r="J861">
        <f>Centuries!K861</f>
        <v>108.49</v>
      </c>
      <c r="K861">
        <f>Centuries!L861</f>
        <v>1</v>
      </c>
      <c r="L861" t="str">
        <f>Centuries!M861</f>
        <v>Canada</v>
      </c>
      <c r="M861" t="str">
        <f>Centuries!N861</f>
        <v>Nairobi (Jaff)</v>
      </c>
    </row>
    <row r="862" spans="1:13" x14ac:dyDescent="0.3">
      <c r="A862">
        <f>Centuries!A862</f>
        <v>861</v>
      </c>
      <c r="B862">
        <f>Centuries!B862</f>
        <v>39117</v>
      </c>
      <c r="C862" t="str">
        <f>Sheet7!A862</f>
        <v>RN ten Doeschate (Neth)</v>
      </c>
      <c r="D862">
        <f>Centuries!D862</f>
        <v>109</v>
      </c>
      <c r="E862" t="str">
        <f>Centuries!E862</f>
        <v>Notout</v>
      </c>
      <c r="F862">
        <f>Centuries!F862</f>
        <v>116</v>
      </c>
      <c r="G862">
        <f>Centuries!H862</f>
        <v>125</v>
      </c>
      <c r="H862">
        <f>Centuries!I862</f>
        <v>9</v>
      </c>
      <c r="I862">
        <f>Centuries!J862</f>
        <v>0</v>
      </c>
      <c r="J862">
        <f>Centuries!K862</f>
        <v>87.2</v>
      </c>
      <c r="K862">
        <f>Centuries!L862</f>
        <v>2</v>
      </c>
      <c r="L862" t="str">
        <f>Centuries!M862</f>
        <v>Bermuda</v>
      </c>
      <c r="M862" t="str">
        <f>Centuries!N862</f>
        <v>Nairobi (Ruaraka)</v>
      </c>
    </row>
    <row r="863" spans="1:13" x14ac:dyDescent="0.3">
      <c r="A863">
        <f>Centuries!A863</f>
        <v>862</v>
      </c>
      <c r="B863">
        <f>Centuries!B863</f>
        <v>39117</v>
      </c>
      <c r="C863" t="str">
        <f>Sheet7!A863</f>
        <v>RT Ponting (Aus)</v>
      </c>
      <c r="D863">
        <f>Centuries!D863</f>
        <v>104</v>
      </c>
      <c r="E863" t="str">
        <f>Centuries!E863</f>
        <v>Out</v>
      </c>
      <c r="F863">
        <f>Centuries!F863</f>
        <v>171</v>
      </c>
      <c r="G863">
        <f>Centuries!H863</f>
        <v>113</v>
      </c>
      <c r="H863">
        <f>Centuries!I863</f>
        <v>6</v>
      </c>
      <c r="I863">
        <f>Centuries!J863</f>
        <v>1</v>
      </c>
      <c r="J863">
        <f>Centuries!K863</f>
        <v>92.03</v>
      </c>
      <c r="K863">
        <f>Centuries!L863</f>
        <v>2</v>
      </c>
      <c r="L863" t="str">
        <f>Centuries!M863</f>
        <v>New Zealand</v>
      </c>
      <c r="M863" t="str">
        <f>Centuries!N863</f>
        <v>Melbourne</v>
      </c>
    </row>
    <row r="864" spans="1:13" x14ac:dyDescent="0.3">
      <c r="A864">
        <f>Centuries!A864</f>
        <v>863</v>
      </c>
      <c r="B864">
        <f>Centuries!B864</f>
        <v>39118</v>
      </c>
      <c r="C864" t="str">
        <f>Sheet7!A864</f>
        <v>DJ Reekers (Neth)</v>
      </c>
      <c r="D864">
        <f>Centuries!D864</f>
        <v>104</v>
      </c>
      <c r="E864" t="str">
        <f>Centuries!E864</f>
        <v>Out</v>
      </c>
      <c r="F864">
        <f>Centuries!F864</f>
        <v>136</v>
      </c>
      <c r="G864">
        <f>Centuries!H864</f>
        <v>82</v>
      </c>
      <c r="H864">
        <f>Centuries!I864</f>
        <v>12</v>
      </c>
      <c r="I864">
        <f>Centuries!J864</f>
        <v>3</v>
      </c>
      <c r="J864">
        <f>Centuries!K864</f>
        <v>126.82</v>
      </c>
      <c r="K864">
        <f>Centuries!L864</f>
        <v>1</v>
      </c>
      <c r="L864" t="str">
        <f>Centuries!M864</f>
        <v>Ireland</v>
      </c>
      <c r="M864" t="str">
        <f>Centuries!N864</f>
        <v>Nairobi (Gym)</v>
      </c>
    </row>
    <row r="865" spans="1:13" x14ac:dyDescent="0.3">
      <c r="A865">
        <f>Centuries!A865</f>
        <v>864</v>
      </c>
      <c r="B865">
        <f>Centuries!B865</f>
        <v>39119</v>
      </c>
      <c r="C865" t="str">
        <f>Sheet7!A865</f>
        <v>PD Collingwood (Eng)</v>
      </c>
      <c r="D865">
        <f>Centuries!D865</f>
        <v>106</v>
      </c>
      <c r="E865" t="str">
        <f>Centuries!E865</f>
        <v>Out</v>
      </c>
      <c r="F865">
        <f>Centuries!F865</f>
        <v>164</v>
      </c>
      <c r="G865">
        <f>Centuries!H865</f>
        <v>121</v>
      </c>
      <c r="H865">
        <f>Centuries!I865</f>
        <v>8</v>
      </c>
      <c r="I865">
        <f>Centuries!J865</f>
        <v>0</v>
      </c>
      <c r="J865">
        <f>Centuries!K865</f>
        <v>87.6</v>
      </c>
      <c r="K865">
        <f>Centuries!L865</f>
        <v>1</v>
      </c>
      <c r="L865" t="str">
        <f>Centuries!M865</f>
        <v>New Zealand</v>
      </c>
      <c r="M865" t="str">
        <f>Centuries!N865</f>
        <v>Brisbane</v>
      </c>
    </row>
    <row r="866" spans="1:13" x14ac:dyDescent="0.3">
      <c r="A866">
        <f>Centuries!A866</f>
        <v>865</v>
      </c>
      <c r="B866">
        <f>Centuries!B866</f>
        <v>39119</v>
      </c>
      <c r="C866" t="str">
        <f>Sheet7!A866</f>
        <v>SP Fleming (NZ)</v>
      </c>
      <c r="D866">
        <f>Centuries!D866</f>
        <v>106</v>
      </c>
      <c r="E866" t="str">
        <f>Centuries!E866</f>
        <v>Out</v>
      </c>
      <c r="F866">
        <f>Centuries!F866</f>
        <v>141</v>
      </c>
      <c r="G866">
        <f>Centuries!H866</f>
        <v>149</v>
      </c>
      <c r="H866">
        <f>Centuries!I866</f>
        <v>11</v>
      </c>
      <c r="I866">
        <f>Centuries!J866</f>
        <v>0</v>
      </c>
      <c r="J866">
        <f>Centuries!K866</f>
        <v>71.14</v>
      </c>
      <c r="K866">
        <f>Centuries!L866</f>
        <v>2</v>
      </c>
      <c r="L866" t="str">
        <f>Centuries!M866</f>
        <v>England</v>
      </c>
      <c r="M866" t="str">
        <f>Centuries!N866</f>
        <v>Brisbane</v>
      </c>
    </row>
    <row r="867" spans="1:13" x14ac:dyDescent="0.3">
      <c r="A867">
        <f>Centuries!A867</f>
        <v>866</v>
      </c>
      <c r="B867">
        <f>Centuries!B867</f>
        <v>39120</v>
      </c>
      <c r="C867" t="str">
        <f>Sheet7!A867</f>
        <v>Mohammad Yousuf (Pak)</v>
      </c>
      <c r="D867">
        <f>Centuries!D867</f>
        <v>101</v>
      </c>
      <c r="E867" t="str">
        <f>Centuries!E867</f>
        <v>Notout</v>
      </c>
      <c r="F867">
        <f>Centuries!F867</f>
        <v>169</v>
      </c>
      <c r="G867">
        <f>Centuries!H867</f>
        <v>111</v>
      </c>
      <c r="H867">
        <f>Centuries!I867</f>
        <v>12</v>
      </c>
      <c r="I867">
        <f>Centuries!J867</f>
        <v>0</v>
      </c>
      <c r="J867">
        <f>Centuries!K867</f>
        <v>90.99</v>
      </c>
      <c r="K867">
        <f>Centuries!L867</f>
        <v>1</v>
      </c>
      <c r="L867" t="str">
        <f>Centuries!M867</f>
        <v>South Africa</v>
      </c>
      <c r="M867" t="str">
        <f>Centuries!N867</f>
        <v>Durban</v>
      </c>
    </row>
    <row r="868" spans="1:13" x14ac:dyDescent="0.3">
      <c r="A868">
        <f>Centuries!A868</f>
        <v>867</v>
      </c>
      <c r="B868">
        <f>Centuries!B868</f>
        <v>39122</v>
      </c>
      <c r="C868" t="str">
        <f>Sheet7!A868</f>
        <v>PD Collingwood (Eng)</v>
      </c>
      <c r="D868">
        <f>Centuries!D868</f>
        <v>120</v>
      </c>
      <c r="E868" t="str">
        <f>Centuries!E868</f>
        <v>Notout</v>
      </c>
      <c r="F868">
        <f>Centuries!F868</f>
        <v>222</v>
      </c>
      <c r="G868">
        <f>Centuries!H868</f>
        <v>133</v>
      </c>
      <c r="H868">
        <f>Centuries!I868</f>
        <v>7</v>
      </c>
      <c r="I868">
        <f>Centuries!J868</f>
        <v>1</v>
      </c>
      <c r="J868">
        <f>Centuries!K868</f>
        <v>90.22</v>
      </c>
      <c r="K868">
        <f>Centuries!L868</f>
        <v>2</v>
      </c>
      <c r="L868" t="str">
        <f>Centuries!M868</f>
        <v>Australia</v>
      </c>
      <c r="M868" t="str">
        <f>Centuries!N868</f>
        <v>Melbourne</v>
      </c>
    </row>
    <row r="869" spans="1:13" x14ac:dyDescent="0.3">
      <c r="A869">
        <f>Centuries!A869</f>
        <v>868</v>
      </c>
      <c r="B869">
        <f>Centuries!B869</f>
        <v>39124</v>
      </c>
      <c r="C869" t="str">
        <f>Sheet7!A869</f>
        <v>KC Sangakkara (SL)</v>
      </c>
      <c r="D869">
        <f>Centuries!D869</f>
        <v>110</v>
      </c>
      <c r="E869" t="str">
        <f>Centuries!E869</f>
        <v>Out</v>
      </c>
      <c r="F869">
        <f>Centuries!F869</f>
        <v>178</v>
      </c>
      <c r="G869">
        <f>Centuries!H869</f>
        <v>127</v>
      </c>
      <c r="H869">
        <f>Centuries!I869</f>
        <v>11</v>
      </c>
      <c r="I869">
        <f>Centuries!J869</f>
        <v>4</v>
      </c>
      <c r="J869">
        <f>Centuries!K869</f>
        <v>86.61</v>
      </c>
      <c r="K869">
        <f>Centuries!L869</f>
        <v>1</v>
      </c>
      <c r="L869" t="str">
        <f>Centuries!M869</f>
        <v>India</v>
      </c>
      <c r="M869" t="str">
        <f>Centuries!N869</f>
        <v>Rajkot</v>
      </c>
    </row>
    <row r="870" spans="1:13" x14ac:dyDescent="0.3">
      <c r="A870">
        <f>Centuries!A870</f>
        <v>869</v>
      </c>
      <c r="B870">
        <f>Centuries!B870</f>
        <v>39130</v>
      </c>
      <c r="C870" t="str">
        <f>Sheet7!A870</f>
        <v>LPC Silva (SL)</v>
      </c>
      <c r="D870">
        <f>Centuries!D870</f>
        <v>107</v>
      </c>
      <c r="E870" t="str">
        <f>Centuries!E870</f>
        <v>Notout</v>
      </c>
      <c r="F870">
        <f>Centuries!F870</f>
        <v>165</v>
      </c>
      <c r="G870">
        <f>Centuries!H870</f>
        <v>107</v>
      </c>
      <c r="H870">
        <f>Centuries!I870</f>
        <v>12</v>
      </c>
      <c r="I870">
        <f>Centuries!J870</f>
        <v>1</v>
      </c>
      <c r="J870">
        <f>Centuries!K870</f>
        <v>100</v>
      </c>
      <c r="K870">
        <f>Centuries!L870</f>
        <v>1</v>
      </c>
      <c r="L870" t="str">
        <f>Centuries!M870</f>
        <v>India</v>
      </c>
      <c r="M870" t="str">
        <f>Centuries!N870</f>
        <v>Visakhapatnam</v>
      </c>
    </row>
    <row r="871" spans="1:13" x14ac:dyDescent="0.3">
      <c r="A871">
        <f>Centuries!A871</f>
        <v>870</v>
      </c>
      <c r="B871">
        <f>Centuries!B871</f>
        <v>39131</v>
      </c>
      <c r="C871" t="str">
        <f>Sheet7!A871</f>
        <v>LRPL Taylor (NZ)</v>
      </c>
      <c r="D871">
        <f>Centuries!D871</f>
        <v>117</v>
      </c>
      <c r="E871" t="str">
        <f>Centuries!E871</f>
        <v>Out</v>
      </c>
      <c r="F871">
        <f>Centuries!F871</f>
        <v>157</v>
      </c>
      <c r="G871">
        <f>Centuries!H871</f>
        <v>127</v>
      </c>
      <c r="H871">
        <f>Centuries!I871</f>
        <v>16</v>
      </c>
      <c r="I871">
        <f>Centuries!J871</f>
        <v>1</v>
      </c>
      <c r="J871">
        <f>Centuries!K871</f>
        <v>92.12</v>
      </c>
      <c r="K871">
        <f>Centuries!L871</f>
        <v>2</v>
      </c>
      <c r="L871" t="str">
        <f>Centuries!M871</f>
        <v>Australia</v>
      </c>
      <c r="M871" t="str">
        <f>Centuries!N871</f>
        <v>Auckland</v>
      </c>
    </row>
    <row r="872" spans="1:13" x14ac:dyDescent="0.3">
      <c r="A872">
        <f>Centuries!A872</f>
        <v>871</v>
      </c>
      <c r="B872">
        <f>Centuries!B872</f>
        <v>39131</v>
      </c>
      <c r="C872" t="str">
        <f>Sheet7!A872</f>
        <v>MEK Hussey (Aus)</v>
      </c>
      <c r="D872">
        <f>Centuries!D872</f>
        <v>105</v>
      </c>
      <c r="E872" t="str">
        <f>Centuries!E872</f>
        <v>Out</v>
      </c>
      <c r="F872">
        <f>Centuries!F872</f>
        <v>123</v>
      </c>
      <c r="G872">
        <f>Centuries!H872</f>
        <v>84</v>
      </c>
      <c r="H872">
        <f>Centuries!I872</f>
        <v>8</v>
      </c>
      <c r="I872">
        <f>Centuries!J872</f>
        <v>6</v>
      </c>
      <c r="J872">
        <f>Centuries!K872</f>
        <v>125</v>
      </c>
      <c r="K872">
        <f>Centuries!L872</f>
        <v>1</v>
      </c>
      <c r="L872" t="str">
        <f>Centuries!M872</f>
        <v>New Zealand</v>
      </c>
      <c r="M872" t="str">
        <f>Centuries!N872</f>
        <v>Auckland</v>
      </c>
    </row>
    <row r="873" spans="1:13" x14ac:dyDescent="0.3">
      <c r="A873">
        <f>Centuries!A873</f>
        <v>872</v>
      </c>
      <c r="B873">
        <f>Centuries!B873</f>
        <v>39133</v>
      </c>
      <c r="C873" t="str">
        <f>Sheet7!A873</f>
        <v>ML Hayden (Aus)</v>
      </c>
      <c r="D873">
        <f>Centuries!D873</f>
        <v>201</v>
      </c>
      <c r="E873" t="str">
        <f>Centuries!E873</f>
        <v>Notout</v>
      </c>
      <c r="F873">
        <f>Centuries!F873</f>
        <v>227</v>
      </c>
      <c r="G873">
        <f>Centuries!H873</f>
        <v>166</v>
      </c>
      <c r="H873">
        <f>Centuries!I873</f>
        <v>11</v>
      </c>
      <c r="I873">
        <f>Centuries!J873</f>
        <v>10</v>
      </c>
      <c r="J873">
        <f>Centuries!K873</f>
        <v>109.03</v>
      </c>
      <c r="K873">
        <f>Centuries!L873</f>
        <v>1</v>
      </c>
      <c r="L873" t="str">
        <f>Centuries!M873</f>
        <v>New Zealand</v>
      </c>
      <c r="M873" t="str">
        <f>Centuries!N873</f>
        <v>Hamilton</v>
      </c>
    </row>
    <row r="874" spans="1:13" x14ac:dyDescent="0.3">
      <c r="A874">
        <f>Centuries!A874</f>
        <v>873</v>
      </c>
      <c r="B874">
        <f>Centuries!B874</f>
        <v>39133</v>
      </c>
      <c r="C874" t="str">
        <f>Sheet7!A874</f>
        <v>CD McMillan (NZ)</v>
      </c>
      <c r="D874">
        <f>Centuries!D874</f>
        <v>117</v>
      </c>
      <c r="E874" t="str">
        <f>Centuries!E874</f>
        <v>Out</v>
      </c>
      <c r="F874">
        <f>Centuries!F874</f>
        <v>138</v>
      </c>
      <c r="G874">
        <f>Centuries!H874</f>
        <v>96</v>
      </c>
      <c r="H874">
        <f>Centuries!I874</f>
        <v>13</v>
      </c>
      <c r="I874">
        <f>Centuries!J874</f>
        <v>5</v>
      </c>
      <c r="J874">
        <f>Centuries!K874</f>
        <v>121.87</v>
      </c>
      <c r="K874">
        <f>Centuries!L874</f>
        <v>2</v>
      </c>
      <c r="L874" t="str">
        <f>Centuries!M874</f>
        <v>Australia</v>
      </c>
      <c r="M874" t="str">
        <f>Centuries!N874</f>
        <v>Hamilton</v>
      </c>
    </row>
    <row r="875" spans="1:13" x14ac:dyDescent="0.3">
      <c r="A875">
        <f>Centuries!A875</f>
        <v>874</v>
      </c>
      <c r="B875">
        <f>Centuries!B875</f>
        <v>39138</v>
      </c>
      <c r="C875" t="str">
        <f>Sheet7!A875</f>
        <v>Shahriar Nafees (Ban)</v>
      </c>
      <c r="D875">
        <f>Centuries!D875</f>
        <v>104</v>
      </c>
      <c r="E875" t="str">
        <f>Centuries!E875</f>
        <v>Notout</v>
      </c>
      <c r="F875" t="str">
        <f>Centuries!F875</f>
        <v>-</v>
      </c>
      <c r="G875">
        <f>Centuries!H875</f>
        <v>112</v>
      </c>
      <c r="H875">
        <f>Centuries!I875</f>
        <v>8</v>
      </c>
      <c r="I875">
        <f>Centuries!J875</f>
        <v>3</v>
      </c>
      <c r="J875">
        <f>Centuries!K875</f>
        <v>92.85</v>
      </c>
      <c r="K875">
        <f>Centuries!L875</f>
        <v>2</v>
      </c>
      <c r="L875" t="str">
        <f>Centuries!M875</f>
        <v>Bermuda</v>
      </c>
      <c r="M875" t="str">
        <f>Centuries!N875</f>
        <v>St John's</v>
      </c>
    </row>
    <row r="876" spans="1:13" x14ac:dyDescent="0.3">
      <c r="A876">
        <f>Centuries!A876</f>
        <v>875</v>
      </c>
      <c r="B876">
        <f>Centuries!B876</f>
        <v>39141</v>
      </c>
      <c r="C876" t="str">
        <f>Sheet7!A876</f>
        <v>Shakib Al Hasan (Ban)</v>
      </c>
      <c r="D876">
        <f>Centuries!D876</f>
        <v>134</v>
      </c>
      <c r="E876" t="str">
        <f>Centuries!E876</f>
        <v>Notout</v>
      </c>
      <c r="F876" t="str">
        <f>Centuries!F876</f>
        <v>-</v>
      </c>
      <c r="G876">
        <f>Centuries!H876</f>
        <v>152</v>
      </c>
      <c r="H876">
        <f>Centuries!I876</f>
        <v>14</v>
      </c>
      <c r="I876">
        <f>Centuries!J876</f>
        <v>0</v>
      </c>
      <c r="J876">
        <f>Centuries!K876</f>
        <v>88.15</v>
      </c>
      <c r="K876">
        <f>Centuries!L876</f>
        <v>1</v>
      </c>
      <c r="L876" t="str">
        <f>Centuries!M876</f>
        <v>Canada</v>
      </c>
      <c r="M876" t="str">
        <f>Centuries!N876</f>
        <v>St John's</v>
      </c>
    </row>
    <row r="877" spans="1:13" x14ac:dyDescent="0.3">
      <c r="A877">
        <f>Centuries!A877</f>
        <v>876</v>
      </c>
      <c r="B877">
        <f>Centuries!B877</f>
        <v>39155</v>
      </c>
      <c r="C877" t="str">
        <f>Sheet7!A877</f>
        <v>RT Ponting (Aus)</v>
      </c>
      <c r="D877">
        <f>Centuries!D877</f>
        <v>113</v>
      </c>
      <c r="E877" t="str">
        <f>Centuries!E877</f>
        <v>Out</v>
      </c>
      <c r="F877">
        <f>Centuries!F877</f>
        <v>144</v>
      </c>
      <c r="G877">
        <f>Centuries!H877</f>
        <v>93</v>
      </c>
      <c r="H877">
        <f>Centuries!I877</f>
        <v>9</v>
      </c>
      <c r="I877">
        <f>Centuries!J877</f>
        <v>5</v>
      </c>
      <c r="J877">
        <f>Centuries!K877</f>
        <v>121.5</v>
      </c>
      <c r="K877">
        <f>Centuries!L877</f>
        <v>1</v>
      </c>
      <c r="L877" t="str">
        <f>Centuries!M877</f>
        <v>Scotland</v>
      </c>
      <c r="M877" t="str">
        <f>Centuries!N877</f>
        <v>Basseterre</v>
      </c>
    </row>
    <row r="878" spans="1:13" x14ac:dyDescent="0.3">
      <c r="A878">
        <f>Centuries!A878</f>
        <v>877</v>
      </c>
      <c r="B878">
        <f>Centuries!B878</f>
        <v>39156</v>
      </c>
      <c r="C878" t="str">
        <f>Sheet7!A878</f>
        <v>JP Bray (Ire)</v>
      </c>
      <c r="D878">
        <f>Centuries!D878</f>
        <v>115</v>
      </c>
      <c r="E878" t="str">
        <f>Centuries!E878</f>
        <v>Notout</v>
      </c>
      <c r="F878">
        <f>Centuries!F878</f>
        <v>221</v>
      </c>
      <c r="G878">
        <f>Centuries!H878</f>
        <v>137</v>
      </c>
      <c r="H878">
        <f>Centuries!I878</f>
        <v>10</v>
      </c>
      <c r="I878">
        <f>Centuries!J878</f>
        <v>2</v>
      </c>
      <c r="J878">
        <f>Centuries!K878</f>
        <v>83.94</v>
      </c>
      <c r="K878">
        <f>Centuries!L878</f>
        <v>1</v>
      </c>
      <c r="L878" t="str">
        <f>Centuries!M878</f>
        <v>Zimbabwe</v>
      </c>
      <c r="M878" t="str">
        <f>Centuries!N878</f>
        <v>Kingston</v>
      </c>
    </row>
    <row r="879" spans="1:13" x14ac:dyDescent="0.3">
      <c r="A879">
        <f>Centuries!A879</f>
        <v>878</v>
      </c>
      <c r="B879">
        <f>Centuries!B879</f>
        <v>39157</v>
      </c>
      <c r="C879" t="str">
        <f>Sheet7!A879</f>
        <v>JH Kallis (SA)</v>
      </c>
      <c r="D879">
        <f>Centuries!D879</f>
        <v>128</v>
      </c>
      <c r="E879" t="str">
        <f>Centuries!E879</f>
        <v>Notout</v>
      </c>
      <c r="F879">
        <f>Centuries!F879</f>
        <v>157</v>
      </c>
      <c r="G879">
        <f>Centuries!H879</f>
        <v>109</v>
      </c>
      <c r="H879">
        <f>Centuries!I879</f>
        <v>11</v>
      </c>
      <c r="I879">
        <f>Centuries!J879</f>
        <v>5</v>
      </c>
      <c r="J879">
        <f>Centuries!K879</f>
        <v>117.43</v>
      </c>
      <c r="K879">
        <f>Centuries!L879</f>
        <v>1</v>
      </c>
      <c r="L879" t="str">
        <f>Centuries!M879</f>
        <v>Netherlands</v>
      </c>
      <c r="M879" t="str">
        <f>Centuries!N879</f>
        <v>Basseterre</v>
      </c>
    </row>
    <row r="880" spans="1:13" x14ac:dyDescent="0.3">
      <c r="A880">
        <f>Centuries!A880</f>
        <v>879</v>
      </c>
      <c r="B880">
        <f>Centuries!B880</f>
        <v>39159</v>
      </c>
      <c r="C880" t="str">
        <f>Sheet7!A880</f>
        <v>BJ Hodge (Aus)</v>
      </c>
      <c r="D880">
        <f>Centuries!D880</f>
        <v>123</v>
      </c>
      <c r="E880" t="str">
        <f>Centuries!E880</f>
        <v>Out</v>
      </c>
      <c r="F880">
        <f>Centuries!F880</f>
        <v>108</v>
      </c>
      <c r="G880">
        <f>Centuries!H880</f>
        <v>89</v>
      </c>
      <c r="H880">
        <f>Centuries!I880</f>
        <v>8</v>
      </c>
      <c r="I880">
        <f>Centuries!J880</f>
        <v>7</v>
      </c>
      <c r="J880">
        <f>Centuries!K880</f>
        <v>138.19999999999999</v>
      </c>
      <c r="K880">
        <f>Centuries!L880</f>
        <v>1</v>
      </c>
      <c r="L880" t="str">
        <f>Centuries!M880</f>
        <v>Netherlands</v>
      </c>
      <c r="M880" t="str">
        <f>Centuries!N880</f>
        <v>Basseterre</v>
      </c>
    </row>
    <row r="881" spans="1:13" x14ac:dyDescent="0.3">
      <c r="A881">
        <f>Centuries!A881</f>
        <v>880</v>
      </c>
      <c r="B881">
        <f>Centuries!B881</f>
        <v>39160</v>
      </c>
      <c r="C881" t="str">
        <f>Sheet7!A881</f>
        <v>V Sehwag (India)</v>
      </c>
      <c r="D881">
        <f>Centuries!D881</f>
        <v>114</v>
      </c>
      <c r="E881" t="str">
        <f>Centuries!E881</f>
        <v>Out</v>
      </c>
      <c r="F881">
        <f>Centuries!F881</f>
        <v>127</v>
      </c>
      <c r="G881">
        <f>Centuries!H881</f>
        <v>87</v>
      </c>
      <c r="H881">
        <f>Centuries!I881</f>
        <v>17</v>
      </c>
      <c r="I881">
        <f>Centuries!J881</f>
        <v>3</v>
      </c>
      <c r="J881">
        <f>Centuries!K881</f>
        <v>131.03</v>
      </c>
      <c r="K881">
        <f>Centuries!L881</f>
        <v>1</v>
      </c>
      <c r="L881" t="str">
        <f>Centuries!M881</f>
        <v>Bermuda</v>
      </c>
      <c r="M881" t="str">
        <f>Centuries!N881</f>
        <v>Port of Spain</v>
      </c>
    </row>
    <row r="882" spans="1:13" x14ac:dyDescent="0.3">
      <c r="A882">
        <f>Centuries!A882</f>
        <v>881</v>
      </c>
      <c r="B882">
        <f>Centuries!B882</f>
        <v>39162</v>
      </c>
      <c r="C882" t="str">
        <f>Sheet7!A882</f>
        <v>Imran Nazir (Pak)</v>
      </c>
      <c r="D882">
        <f>Centuries!D882</f>
        <v>160</v>
      </c>
      <c r="E882" t="str">
        <f>Centuries!E882</f>
        <v>Out</v>
      </c>
      <c r="F882">
        <f>Centuries!F882</f>
        <v>201</v>
      </c>
      <c r="G882">
        <f>Centuries!H882</f>
        <v>121</v>
      </c>
      <c r="H882">
        <f>Centuries!I882</f>
        <v>14</v>
      </c>
      <c r="I882">
        <f>Centuries!J882</f>
        <v>8</v>
      </c>
      <c r="J882">
        <f>Centuries!K882</f>
        <v>132.22999999999999</v>
      </c>
      <c r="K882">
        <f>Centuries!L882</f>
        <v>1</v>
      </c>
      <c r="L882" t="str">
        <f>Centuries!M882</f>
        <v>Zimbabwe</v>
      </c>
      <c r="M882" t="str">
        <f>Centuries!N882</f>
        <v>Kingston</v>
      </c>
    </row>
    <row r="883" spans="1:13" x14ac:dyDescent="0.3">
      <c r="A883">
        <f>Centuries!A883</f>
        <v>882</v>
      </c>
      <c r="B883">
        <f>Centuries!B883</f>
        <v>39162</v>
      </c>
      <c r="C883" t="str">
        <f>Sheet7!A883</f>
        <v>ST Jayasuriya (SL)</v>
      </c>
      <c r="D883">
        <f>Centuries!D883</f>
        <v>109</v>
      </c>
      <c r="E883" t="str">
        <f>Centuries!E883</f>
        <v>Out</v>
      </c>
      <c r="F883">
        <f>Centuries!F883</f>
        <v>159</v>
      </c>
      <c r="G883">
        <f>Centuries!H883</f>
        <v>87</v>
      </c>
      <c r="H883">
        <f>Centuries!I883</f>
        <v>7</v>
      </c>
      <c r="I883">
        <f>Centuries!J883</f>
        <v>7</v>
      </c>
      <c r="J883">
        <f>Centuries!K883</f>
        <v>125.28</v>
      </c>
      <c r="K883">
        <f>Centuries!L883</f>
        <v>1</v>
      </c>
      <c r="L883" t="str">
        <f>Centuries!M883</f>
        <v>Bangladesh</v>
      </c>
      <c r="M883" t="str">
        <f>Centuries!N883</f>
        <v>Port of Spain</v>
      </c>
    </row>
    <row r="884" spans="1:13" x14ac:dyDescent="0.3">
      <c r="A884">
        <f>Centuries!A884</f>
        <v>883</v>
      </c>
      <c r="B884">
        <f>Centuries!B884</f>
        <v>39163</v>
      </c>
      <c r="C884" t="str">
        <f>Sheet7!A884</f>
        <v>L Vincent (NZ)</v>
      </c>
      <c r="D884">
        <f>Centuries!D884</f>
        <v>101</v>
      </c>
      <c r="E884" t="str">
        <f>Centuries!E884</f>
        <v>Out</v>
      </c>
      <c r="F884">
        <f>Centuries!F884</f>
        <v>178</v>
      </c>
      <c r="G884">
        <f>Centuries!H884</f>
        <v>117</v>
      </c>
      <c r="H884">
        <f>Centuries!I884</f>
        <v>9</v>
      </c>
      <c r="I884">
        <f>Centuries!J884</f>
        <v>1</v>
      </c>
      <c r="J884">
        <f>Centuries!K884</f>
        <v>86.32</v>
      </c>
      <c r="K884">
        <f>Centuries!L884</f>
        <v>1</v>
      </c>
      <c r="L884" t="str">
        <f>Centuries!M884</f>
        <v>Canada</v>
      </c>
      <c r="M884" t="str">
        <f>Centuries!N884</f>
        <v>Gros Islet</v>
      </c>
    </row>
    <row r="885" spans="1:13" x14ac:dyDescent="0.3">
      <c r="A885">
        <f>Centuries!A885</f>
        <v>884</v>
      </c>
      <c r="B885">
        <f>Centuries!B885</f>
        <v>39164</v>
      </c>
      <c r="C885" t="str">
        <f>Sheet7!A885</f>
        <v>S Chanderpaul (WI)</v>
      </c>
      <c r="D885">
        <f>Centuries!D885</f>
        <v>102</v>
      </c>
      <c r="E885" t="str">
        <f>Centuries!E885</f>
        <v>Notout</v>
      </c>
      <c r="F885">
        <f>Centuries!F885</f>
        <v>161</v>
      </c>
      <c r="G885">
        <f>Centuries!H885</f>
        <v>113</v>
      </c>
      <c r="H885">
        <f>Centuries!I885</f>
        <v>10</v>
      </c>
      <c r="I885">
        <f>Centuries!J885</f>
        <v>4</v>
      </c>
      <c r="J885">
        <f>Centuries!K885</f>
        <v>90.26</v>
      </c>
      <c r="K885">
        <f>Centuries!L885</f>
        <v>2</v>
      </c>
      <c r="L885" t="str">
        <f>Centuries!M885</f>
        <v>Ireland</v>
      </c>
      <c r="M885" t="str">
        <f>Centuries!N885</f>
        <v>Kingston</v>
      </c>
    </row>
    <row r="886" spans="1:13" x14ac:dyDescent="0.3">
      <c r="A886">
        <f>Centuries!A886</f>
        <v>885</v>
      </c>
      <c r="B886">
        <f>Centuries!B886</f>
        <v>39165</v>
      </c>
      <c r="C886" t="str">
        <f>Sheet7!A886</f>
        <v>ML Hayden (Aus)</v>
      </c>
      <c r="D886">
        <f>Centuries!D886</f>
        <v>101</v>
      </c>
      <c r="E886" t="str">
        <f>Centuries!E886</f>
        <v>Out</v>
      </c>
      <c r="F886">
        <f>Centuries!F886</f>
        <v>107</v>
      </c>
      <c r="G886">
        <f>Centuries!H886</f>
        <v>68</v>
      </c>
      <c r="H886">
        <f>Centuries!I886</f>
        <v>14</v>
      </c>
      <c r="I886">
        <f>Centuries!J886</f>
        <v>4</v>
      </c>
      <c r="J886">
        <f>Centuries!K886</f>
        <v>148.52000000000001</v>
      </c>
      <c r="K886">
        <f>Centuries!L886</f>
        <v>1</v>
      </c>
      <c r="L886" t="str">
        <f>Centuries!M886</f>
        <v>South Africa</v>
      </c>
      <c r="M886" t="str">
        <f>Centuries!N886</f>
        <v>Basseterre</v>
      </c>
    </row>
    <row r="887" spans="1:13" x14ac:dyDescent="0.3">
      <c r="A887">
        <f>Centuries!A887</f>
        <v>886</v>
      </c>
      <c r="B887">
        <f>Centuries!B887</f>
        <v>39168</v>
      </c>
      <c r="C887" t="str">
        <f>Sheet7!A887</f>
        <v>ML Hayden (Aus)</v>
      </c>
      <c r="D887">
        <f>Centuries!D887</f>
        <v>158</v>
      </c>
      <c r="E887" t="str">
        <f>Centuries!E887</f>
        <v>Out</v>
      </c>
      <c r="F887">
        <f>Centuries!F887</f>
        <v>216</v>
      </c>
      <c r="G887">
        <f>Centuries!H887</f>
        <v>143</v>
      </c>
      <c r="H887">
        <f>Centuries!I887</f>
        <v>14</v>
      </c>
      <c r="I887">
        <f>Centuries!J887</f>
        <v>4</v>
      </c>
      <c r="J887">
        <f>Centuries!K887</f>
        <v>110.48</v>
      </c>
      <c r="K887">
        <f>Centuries!L887</f>
        <v>1</v>
      </c>
      <c r="L887" t="str">
        <f>Centuries!M887</f>
        <v>West Indies</v>
      </c>
      <c r="M887" t="str">
        <f>Centuries!N887</f>
        <v>North Sound</v>
      </c>
    </row>
    <row r="888" spans="1:13" x14ac:dyDescent="0.3">
      <c r="A888">
        <f>Centuries!A888</f>
        <v>887</v>
      </c>
      <c r="B888">
        <f>Centuries!B888</f>
        <v>39173</v>
      </c>
      <c r="C888" t="str">
        <f>Sheet7!A888</f>
        <v>ST Jayasuriya (SL)</v>
      </c>
      <c r="D888">
        <f>Centuries!D888</f>
        <v>115</v>
      </c>
      <c r="E888" t="str">
        <f>Centuries!E888</f>
        <v>Out</v>
      </c>
      <c r="F888">
        <f>Centuries!F888</f>
        <v>183</v>
      </c>
      <c r="G888">
        <f>Centuries!H888</f>
        <v>101</v>
      </c>
      <c r="H888">
        <f>Centuries!I888</f>
        <v>10</v>
      </c>
      <c r="I888">
        <f>Centuries!J888</f>
        <v>4</v>
      </c>
      <c r="J888">
        <f>Centuries!K888</f>
        <v>113.86</v>
      </c>
      <c r="K888">
        <f>Centuries!L888</f>
        <v>1</v>
      </c>
      <c r="L888" t="str">
        <f>Centuries!M888</f>
        <v>West Indies</v>
      </c>
      <c r="M888" t="str">
        <f>Centuries!N888</f>
        <v>Providence</v>
      </c>
    </row>
    <row r="889" spans="1:13" x14ac:dyDescent="0.3">
      <c r="A889">
        <f>Centuries!A889</f>
        <v>888</v>
      </c>
      <c r="B889">
        <f>Centuries!B889</f>
        <v>39174</v>
      </c>
      <c r="C889" t="str">
        <f>Sheet7!A889</f>
        <v>SP Fleming (NZ)</v>
      </c>
      <c r="D889">
        <f>Centuries!D889</f>
        <v>102</v>
      </c>
      <c r="E889" t="str">
        <f>Centuries!E889</f>
        <v>Notout</v>
      </c>
      <c r="F889">
        <f>Centuries!F889</f>
        <v>118</v>
      </c>
      <c r="G889">
        <f>Centuries!H889</f>
        <v>92</v>
      </c>
      <c r="H889">
        <f>Centuries!I889</f>
        <v>10</v>
      </c>
      <c r="I889">
        <f>Centuries!J889</f>
        <v>3</v>
      </c>
      <c r="J889">
        <f>Centuries!K889</f>
        <v>110.86</v>
      </c>
      <c r="K889">
        <f>Centuries!L889</f>
        <v>2</v>
      </c>
      <c r="L889" t="str">
        <f>Centuries!M889</f>
        <v>Bangladesh</v>
      </c>
      <c r="M889" t="str">
        <f>Centuries!N889</f>
        <v>North Sound</v>
      </c>
    </row>
    <row r="890" spans="1:13" x14ac:dyDescent="0.3">
      <c r="A890">
        <f>Centuries!A890</f>
        <v>889</v>
      </c>
      <c r="B890">
        <f>Centuries!B890</f>
        <v>39180</v>
      </c>
      <c r="C890" t="str">
        <f>Sheet7!A890</f>
        <v>KP Pietersen (Eng)</v>
      </c>
      <c r="D890">
        <f>Centuries!D890</f>
        <v>104</v>
      </c>
      <c r="E890" t="str">
        <f>Centuries!E890</f>
        <v>Out</v>
      </c>
      <c r="F890">
        <f>Centuries!F890</f>
        <v>182</v>
      </c>
      <c r="G890">
        <f>Centuries!H890</f>
        <v>122</v>
      </c>
      <c r="H890">
        <f>Centuries!I890</f>
        <v>6</v>
      </c>
      <c r="I890">
        <f>Centuries!J890</f>
        <v>1</v>
      </c>
      <c r="J890">
        <f>Centuries!K890</f>
        <v>85.24</v>
      </c>
      <c r="K890">
        <f>Centuries!L890</f>
        <v>1</v>
      </c>
      <c r="L890" t="str">
        <f>Centuries!M890</f>
        <v>Australia</v>
      </c>
      <c r="M890" t="str">
        <f>Centuries!N890</f>
        <v>North Sound</v>
      </c>
    </row>
    <row r="891" spans="1:13" x14ac:dyDescent="0.3">
      <c r="A891">
        <f>Centuries!A891</f>
        <v>890</v>
      </c>
      <c r="B891">
        <f>Centuries!B891</f>
        <v>39182</v>
      </c>
      <c r="C891" t="str">
        <f>Sheet7!A891</f>
        <v>AB de Villiers (SA)</v>
      </c>
      <c r="D891">
        <f>Centuries!D891</f>
        <v>146</v>
      </c>
      <c r="E891" t="str">
        <f>Centuries!E891</f>
        <v>Out</v>
      </c>
      <c r="F891">
        <f>Centuries!F891</f>
        <v>195</v>
      </c>
      <c r="G891">
        <f>Centuries!H891</f>
        <v>130</v>
      </c>
      <c r="H891">
        <f>Centuries!I891</f>
        <v>12</v>
      </c>
      <c r="I891">
        <f>Centuries!J891</f>
        <v>5</v>
      </c>
      <c r="J891">
        <f>Centuries!K891</f>
        <v>112.3</v>
      </c>
      <c r="K891">
        <f>Centuries!L891</f>
        <v>1</v>
      </c>
      <c r="L891" t="str">
        <f>Centuries!M891</f>
        <v>West Indies</v>
      </c>
      <c r="M891" t="str">
        <f>Centuries!N891</f>
        <v>St George's</v>
      </c>
    </row>
    <row r="892" spans="1:13" x14ac:dyDescent="0.3">
      <c r="A892">
        <f>Centuries!A892</f>
        <v>891</v>
      </c>
      <c r="B892">
        <f>Centuries!B892</f>
        <v>39184</v>
      </c>
      <c r="C892" t="str">
        <f>Sheet7!A892</f>
        <v>SB Styris (NZ)</v>
      </c>
      <c r="D892">
        <f>Centuries!D892</f>
        <v>111</v>
      </c>
      <c r="E892" t="str">
        <f>Centuries!E892</f>
        <v>Notout</v>
      </c>
      <c r="F892">
        <f>Centuries!F892</f>
        <v>198</v>
      </c>
      <c r="G892">
        <f>Centuries!H892</f>
        <v>157</v>
      </c>
      <c r="H892">
        <f>Centuries!I892</f>
        <v>8</v>
      </c>
      <c r="I892">
        <f>Centuries!J892</f>
        <v>0</v>
      </c>
      <c r="J892">
        <f>Centuries!K892</f>
        <v>70.7</v>
      </c>
      <c r="K892">
        <f>Centuries!L892</f>
        <v>1</v>
      </c>
      <c r="L892" t="str">
        <f>Centuries!M892</f>
        <v>Sri Lanka</v>
      </c>
      <c r="M892" t="str">
        <f>Centuries!N892</f>
        <v>St George's</v>
      </c>
    </row>
    <row r="893" spans="1:13" x14ac:dyDescent="0.3">
      <c r="A893">
        <f>Centuries!A893</f>
        <v>892</v>
      </c>
      <c r="B893">
        <f>Centuries!B893</f>
        <v>39192</v>
      </c>
      <c r="C893" t="str">
        <f>Sheet7!A893</f>
        <v>ML Hayden (Aus)</v>
      </c>
      <c r="D893">
        <f>Centuries!D893</f>
        <v>103</v>
      </c>
      <c r="E893" t="str">
        <f>Centuries!E893</f>
        <v>Out</v>
      </c>
      <c r="F893">
        <f>Centuries!F893</f>
        <v>150</v>
      </c>
      <c r="G893">
        <f>Centuries!H893</f>
        <v>100</v>
      </c>
      <c r="H893">
        <f>Centuries!I893</f>
        <v>10</v>
      </c>
      <c r="I893">
        <f>Centuries!J893</f>
        <v>2</v>
      </c>
      <c r="J893">
        <f>Centuries!K893</f>
        <v>103</v>
      </c>
      <c r="K893">
        <f>Centuries!L893</f>
        <v>1</v>
      </c>
      <c r="L893" t="str">
        <f>Centuries!M893</f>
        <v>New Zealand</v>
      </c>
      <c r="M893" t="str">
        <f>Centuries!N893</f>
        <v>St George's</v>
      </c>
    </row>
    <row r="894" spans="1:13" x14ac:dyDescent="0.3">
      <c r="A894">
        <f>Centuries!A894</f>
        <v>893</v>
      </c>
      <c r="B894">
        <f>Centuries!B894</f>
        <v>39193</v>
      </c>
      <c r="C894" t="str">
        <f>Sheet7!A894</f>
        <v>KP Pietersen (Eng)</v>
      </c>
      <c r="D894">
        <f>Centuries!D894</f>
        <v>100</v>
      </c>
      <c r="E894" t="str">
        <f>Centuries!E894</f>
        <v>Out</v>
      </c>
      <c r="F894">
        <f>Centuries!F894</f>
        <v>144</v>
      </c>
      <c r="G894">
        <f>Centuries!H894</f>
        <v>91</v>
      </c>
      <c r="H894">
        <f>Centuries!I894</f>
        <v>10</v>
      </c>
      <c r="I894">
        <f>Centuries!J894</f>
        <v>1</v>
      </c>
      <c r="J894">
        <f>Centuries!K894</f>
        <v>109.89</v>
      </c>
      <c r="K894">
        <f>Centuries!L894</f>
        <v>2</v>
      </c>
      <c r="L894" t="str">
        <f>Centuries!M894</f>
        <v>West Indies</v>
      </c>
      <c r="M894" t="str">
        <f>Centuries!N894</f>
        <v>Bridgetown</v>
      </c>
    </row>
    <row r="895" spans="1:13" x14ac:dyDescent="0.3">
      <c r="A895">
        <f>Centuries!A895</f>
        <v>894</v>
      </c>
      <c r="B895">
        <f>Centuries!B895</f>
        <v>39196</v>
      </c>
      <c r="C895" t="str">
        <f>Sheet7!A895</f>
        <v>DPMD Jayawardene (SL)</v>
      </c>
      <c r="D895">
        <f>Centuries!D895</f>
        <v>115</v>
      </c>
      <c r="E895" t="str">
        <f>Centuries!E895</f>
        <v>Notout</v>
      </c>
      <c r="F895">
        <f>Centuries!F895</f>
        <v>155</v>
      </c>
      <c r="G895">
        <f>Centuries!H895</f>
        <v>109</v>
      </c>
      <c r="H895">
        <f>Centuries!I895</f>
        <v>10</v>
      </c>
      <c r="I895">
        <f>Centuries!J895</f>
        <v>3</v>
      </c>
      <c r="J895">
        <f>Centuries!K895</f>
        <v>105.5</v>
      </c>
      <c r="K895">
        <f>Centuries!L895</f>
        <v>1</v>
      </c>
      <c r="L895" t="str">
        <f>Centuries!M895</f>
        <v>New Zealand</v>
      </c>
      <c r="M895" t="str">
        <f>Centuries!N895</f>
        <v>Kingston</v>
      </c>
    </row>
    <row r="896" spans="1:13" x14ac:dyDescent="0.3">
      <c r="A896">
        <f>Centuries!A896</f>
        <v>895</v>
      </c>
      <c r="B896">
        <f>Centuries!B896</f>
        <v>39200</v>
      </c>
      <c r="C896" t="str">
        <f>Sheet7!A896</f>
        <v>AC Gilchrist (Aus)</v>
      </c>
      <c r="D896">
        <f>Centuries!D896</f>
        <v>149</v>
      </c>
      <c r="E896" t="str">
        <f>Centuries!E896</f>
        <v>Out</v>
      </c>
      <c r="F896">
        <f>Centuries!F896</f>
        <v>129</v>
      </c>
      <c r="G896">
        <f>Centuries!H896</f>
        <v>104</v>
      </c>
      <c r="H896">
        <f>Centuries!I896</f>
        <v>13</v>
      </c>
      <c r="I896">
        <f>Centuries!J896</f>
        <v>8</v>
      </c>
      <c r="J896">
        <f>Centuries!K896</f>
        <v>143.26</v>
      </c>
      <c r="K896">
        <f>Centuries!L896</f>
        <v>1</v>
      </c>
      <c r="L896" t="str">
        <f>Centuries!M896</f>
        <v>Sri Lanka</v>
      </c>
      <c r="M896" t="str">
        <f>Centuries!N896</f>
        <v>Bridgetown</v>
      </c>
    </row>
    <row r="897" spans="1:13" x14ac:dyDescent="0.3">
      <c r="A897">
        <f>Centuries!A897</f>
        <v>896</v>
      </c>
      <c r="B897">
        <f>Centuries!B897</f>
        <v>39214</v>
      </c>
      <c r="C897" t="str">
        <f>Sheet7!A897</f>
        <v>G Gambhir (India)</v>
      </c>
      <c r="D897">
        <f>Centuries!D897</f>
        <v>101</v>
      </c>
      <c r="E897" t="str">
        <f>Centuries!E897</f>
        <v>Out</v>
      </c>
      <c r="F897">
        <f>Centuries!F897</f>
        <v>153</v>
      </c>
      <c r="G897">
        <f>Centuries!H897</f>
        <v>113</v>
      </c>
      <c r="H897">
        <f>Centuries!I897</f>
        <v>11</v>
      </c>
      <c r="I897">
        <f>Centuries!J897</f>
        <v>0</v>
      </c>
      <c r="J897">
        <f>Centuries!K897</f>
        <v>89.38</v>
      </c>
      <c r="K897">
        <f>Centuries!L897</f>
        <v>1</v>
      </c>
      <c r="L897" t="str">
        <f>Centuries!M897</f>
        <v>Bangladesh</v>
      </c>
      <c r="M897" t="str">
        <f>Centuries!N897</f>
        <v>Dhaka</v>
      </c>
    </row>
    <row r="898" spans="1:13" x14ac:dyDescent="0.3">
      <c r="A898">
        <f>Centuries!A898</f>
        <v>897</v>
      </c>
      <c r="B898">
        <f>Centuries!B898</f>
        <v>39239</v>
      </c>
      <c r="C898" t="str">
        <f>Sheet7!A898</f>
        <v>SM Pollock (Afr)</v>
      </c>
      <c r="D898">
        <f>Centuries!D898</f>
        <v>130</v>
      </c>
      <c r="E898" t="str">
        <f>Centuries!E898</f>
        <v>Out</v>
      </c>
      <c r="F898">
        <f>Centuries!F898</f>
        <v>165</v>
      </c>
      <c r="G898">
        <f>Centuries!H898</f>
        <v>110</v>
      </c>
      <c r="H898">
        <f>Centuries!I898</f>
        <v>19</v>
      </c>
      <c r="I898">
        <f>Centuries!J898</f>
        <v>1</v>
      </c>
      <c r="J898">
        <f>Centuries!K898</f>
        <v>118.18</v>
      </c>
      <c r="K898">
        <f>Centuries!L898</f>
        <v>2</v>
      </c>
      <c r="L898" t="str">
        <f>Centuries!M898</f>
        <v>Asia XI</v>
      </c>
      <c r="M898" t="str">
        <f>Centuries!N898</f>
        <v>Bangalore</v>
      </c>
    </row>
    <row r="899" spans="1:13" x14ac:dyDescent="0.3">
      <c r="A899">
        <f>Centuries!A899</f>
        <v>898</v>
      </c>
      <c r="B899">
        <f>Centuries!B899</f>
        <v>39243</v>
      </c>
      <c r="C899" t="str">
        <f>Sheet7!A899</f>
        <v>MS Dhoni (Asia)</v>
      </c>
      <c r="D899">
        <f>Centuries!D899</f>
        <v>139</v>
      </c>
      <c r="E899" t="str">
        <f>Centuries!E899</f>
        <v>Notout</v>
      </c>
      <c r="F899">
        <f>Centuries!F899</f>
        <v>144</v>
      </c>
      <c r="G899">
        <f>Centuries!H899</f>
        <v>97</v>
      </c>
      <c r="H899">
        <f>Centuries!I899</f>
        <v>15</v>
      </c>
      <c r="I899">
        <f>Centuries!J899</f>
        <v>5</v>
      </c>
      <c r="J899">
        <f>Centuries!K899</f>
        <v>143.29</v>
      </c>
      <c r="K899">
        <f>Centuries!L899</f>
        <v>1</v>
      </c>
      <c r="L899" t="str">
        <f>Centuries!M899</f>
        <v>Africa XI</v>
      </c>
      <c r="M899" t="str">
        <f>Centuries!N899</f>
        <v>Chennai</v>
      </c>
    </row>
    <row r="900" spans="1:13" x14ac:dyDescent="0.3">
      <c r="A900">
        <f>Centuries!A900</f>
        <v>899</v>
      </c>
      <c r="B900">
        <f>Centuries!B900</f>
        <v>39243</v>
      </c>
      <c r="C900" t="str">
        <f>Sheet7!A900</f>
        <v>DPMD Jayawardene (Asia)</v>
      </c>
      <c r="D900">
        <f>Centuries!D900</f>
        <v>107</v>
      </c>
      <c r="E900" t="str">
        <f>Centuries!E900</f>
        <v>Out</v>
      </c>
      <c r="F900">
        <f>Centuries!F900</f>
        <v>148</v>
      </c>
      <c r="G900">
        <f>Centuries!H900</f>
        <v>106</v>
      </c>
      <c r="H900">
        <f>Centuries!I900</f>
        <v>9</v>
      </c>
      <c r="I900">
        <f>Centuries!J900</f>
        <v>2</v>
      </c>
      <c r="J900">
        <f>Centuries!K900</f>
        <v>100.94</v>
      </c>
      <c r="K900">
        <f>Centuries!L900</f>
        <v>1</v>
      </c>
      <c r="L900" t="str">
        <f>Centuries!M900</f>
        <v>Africa XI</v>
      </c>
      <c r="M900" t="str">
        <f>Centuries!N900</f>
        <v>Chennai</v>
      </c>
    </row>
    <row r="901" spans="1:13" x14ac:dyDescent="0.3">
      <c r="A901">
        <f>Centuries!A901</f>
        <v>900</v>
      </c>
      <c r="B901">
        <f>Centuries!B901</f>
        <v>39267</v>
      </c>
      <c r="C901" t="str">
        <f>Sheet7!A901</f>
        <v>S Chanderpaul (WI)</v>
      </c>
      <c r="D901">
        <f>Centuries!D901</f>
        <v>116</v>
      </c>
      <c r="E901" t="str">
        <f>Centuries!E901</f>
        <v>Notout</v>
      </c>
      <c r="F901">
        <f>Centuries!F901</f>
        <v>81</v>
      </c>
      <c r="G901">
        <f>Centuries!H901</f>
        <v>122</v>
      </c>
      <c r="H901">
        <f>Centuries!I901</f>
        <v>9</v>
      </c>
      <c r="I901">
        <f>Centuries!J901</f>
        <v>3</v>
      </c>
      <c r="J901">
        <f>Centuries!K901</f>
        <v>95.08</v>
      </c>
      <c r="K901">
        <f>Centuries!L901</f>
        <v>1</v>
      </c>
      <c r="L901" t="str">
        <f>Centuries!M901</f>
        <v>England</v>
      </c>
      <c r="M901" t="str">
        <f>Centuries!N901</f>
        <v>Birmingham</v>
      </c>
    </row>
    <row r="902" spans="1:13" x14ac:dyDescent="0.3">
      <c r="A902">
        <f>Centuries!A902</f>
        <v>901</v>
      </c>
      <c r="B902">
        <f>Centuries!B902</f>
        <v>39315</v>
      </c>
      <c r="C902" t="str">
        <f>Sheet7!A902</f>
        <v>IR Bell (Eng)</v>
      </c>
      <c r="D902">
        <f>Centuries!D902</f>
        <v>126</v>
      </c>
      <c r="E902" t="str">
        <f>Centuries!E902</f>
        <v>Notout</v>
      </c>
      <c r="F902">
        <f>Centuries!F902</f>
        <v>161</v>
      </c>
      <c r="G902">
        <f>Centuries!H902</f>
        <v>118</v>
      </c>
      <c r="H902">
        <f>Centuries!I902</f>
        <v>10</v>
      </c>
      <c r="I902">
        <f>Centuries!J902</f>
        <v>1</v>
      </c>
      <c r="J902">
        <f>Centuries!K902</f>
        <v>106.77</v>
      </c>
      <c r="K902">
        <f>Centuries!L902</f>
        <v>1</v>
      </c>
      <c r="L902" t="str">
        <f>Centuries!M902</f>
        <v>India</v>
      </c>
      <c r="M902" t="str">
        <f>Centuries!N902</f>
        <v>Southampton</v>
      </c>
    </row>
    <row r="903" spans="1:13" x14ac:dyDescent="0.3">
      <c r="A903">
        <f>Centuries!A903</f>
        <v>902</v>
      </c>
      <c r="B903">
        <f>Centuries!B903</f>
        <v>39315</v>
      </c>
      <c r="C903" t="str">
        <f>Sheet7!A903</f>
        <v>AN Cook (Eng)</v>
      </c>
      <c r="D903">
        <f>Centuries!D903</f>
        <v>102</v>
      </c>
      <c r="E903" t="str">
        <f>Centuries!E903</f>
        <v>Out</v>
      </c>
      <c r="F903">
        <f>Centuries!F903</f>
        <v>168</v>
      </c>
      <c r="G903">
        <f>Centuries!H903</f>
        <v>126</v>
      </c>
      <c r="H903">
        <f>Centuries!I903</f>
        <v>8</v>
      </c>
      <c r="I903">
        <f>Centuries!J903</f>
        <v>0</v>
      </c>
      <c r="J903">
        <f>Centuries!K903</f>
        <v>80.95</v>
      </c>
      <c r="K903">
        <f>Centuries!L903</f>
        <v>1</v>
      </c>
      <c r="L903" t="str">
        <f>Centuries!M903</f>
        <v>India</v>
      </c>
      <c r="M903" t="str">
        <f>Centuries!N903</f>
        <v>Southampton</v>
      </c>
    </row>
    <row r="904" spans="1:13" x14ac:dyDescent="0.3">
      <c r="A904">
        <f>Centuries!A904</f>
        <v>903</v>
      </c>
      <c r="B904">
        <f>Centuries!B904</f>
        <v>39319</v>
      </c>
      <c r="C904" t="str">
        <f>Sheet7!A904</f>
        <v>HH Gibbs (SA)</v>
      </c>
      <c r="D904">
        <f>Centuries!D904</f>
        <v>111</v>
      </c>
      <c r="E904" t="str">
        <f>Centuries!E904</f>
        <v>Out</v>
      </c>
      <c r="F904">
        <f>Centuries!F904</f>
        <v>160</v>
      </c>
      <c r="G904">
        <f>Centuries!H904</f>
        <v>100</v>
      </c>
      <c r="H904">
        <f>Centuries!I904</f>
        <v>16</v>
      </c>
      <c r="I904">
        <f>Centuries!J904</f>
        <v>2</v>
      </c>
      <c r="J904">
        <f>Centuries!K904</f>
        <v>111</v>
      </c>
      <c r="K904">
        <f>Centuries!L904</f>
        <v>2</v>
      </c>
      <c r="L904" t="str">
        <f>Centuries!M904</f>
        <v>Zimbabwe</v>
      </c>
      <c r="M904" t="str">
        <f>Centuries!N904</f>
        <v>Harare</v>
      </c>
    </row>
    <row r="905" spans="1:13" x14ac:dyDescent="0.3">
      <c r="A905">
        <f>Centuries!A905</f>
        <v>904</v>
      </c>
      <c r="B905">
        <f>Centuries!B905</f>
        <v>39320</v>
      </c>
      <c r="C905" t="str">
        <f>Sheet7!A905</f>
        <v>AB de Villiers (SA)</v>
      </c>
      <c r="D905">
        <f>Centuries!D905</f>
        <v>107</v>
      </c>
      <c r="E905" t="str">
        <f>Centuries!E905</f>
        <v>Out</v>
      </c>
      <c r="F905">
        <f>Centuries!F905</f>
        <v>131</v>
      </c>
      <c r="G905">
        <f>Centuries!H905</f>
        <v>89</v>
      </c>
      <c r="H905">
        <f>Centuries!I905</f>
        <v>8</v>
      </c>
      <c r="I905">
        <f>Centuries!J905</f>
        <v>6</v>
      </c>
      <c r="J905">
        <f>Centuries!K905</f>
        <v>120.22</v>
      </c>
      <c r="K905">
        <f>Centuries!L905</f>
        <v>1</v>
      </c>
      <c r="L905" t="str">
        <f>Centuries!M905</f>
        <v>Zimbabwe</v>
      </c>
      <c r="M905" t="str">
        <f>Centuries!N905</f>
        <v>Harare</v>
      </c>
    </row>
    <row r="906" spans="1:13" x14ac:dyDescent="0.3">
      <c r="A906">
        <f>Centuries!A906</f>
        <v>905</v>
      </c>
      <c r="B906">
        <f>Centuries!B906</f>
        <v>39320</v>
      </c>
      <c r="C906" t="str">
        <f>Sheet7!A906</f>
        <v>T Taibu (Zim)</v>
      </c>
      <c r="D906">
        <f>Centuries!D906</f>
        <v>107</v>
      </c>
      <c r="E906" t="str">
        <f>Centuries!E906</f>
        <v>Notout</v>
      </c>
      <c r="F906">
        <f>Centuries!F906</f>
        <v>129</v>
      </c>
      <c r="G906">
        <f>Centuries!H906</f>
        <v>103</v>
      </c>
      <c r="H906">
        <f>Centuries!I906</f>
        <v>9</v>
      </c>
      <c r="I906">
        <f>Centuries!J906</f>
        <v>1</v>
      </c>
      <c r="J906">
        <f>Centuries!K906</f>
        <v>103.88</v>
      </c>
      <c r="K906">
        <f>Centuries!L906</f>
        <v>2</v>
      </c>
      <c r="L906" t="str">
        <f>Centuries!M906</f>
        <v>South Africa</v>
      </c>
      <c r="M906" t="str">
        <f>Centuries!N906</f>
        <v>Harare</v>
      </c>
    </row>
    <row r="907" spans="1:13" x14ac:dyDescent="0.3">
      <c r="A907">
        <f>Centuries!A907</f>
        <v>906</v>
      </c>
      <c r="B907">
        <f>Centuries!B907</f>
        <v>39330</v>
      </c>
      <c r="C907" t="str">
        <f>Sheet7!A907</f>
        <v>OA Shah (Eng)</v>
      </c>
      <c r="D907">
        <f>Centuries!D907</f>
        <v>107</v>
      </c>
      <c r="E907" t="str">
        <f>Centuries!E907</f>
        <v>Notout</v>
      </c>
      <c r="F907">
        <f>Centuries!F907</f>
        <v>125</v>
      </c>
      <c r="G907">
        <f>Centuries!H907</f>
        <v>95</v>
      </c>
      <c r="H907">
        <f>Centuries!I907</f>
        <v>11</v>
      </c>
      <c r="I907">
        <f>Centuries!J907</f>
        <v>2</v>
      </c>
      <c r="J907">
        <f>Centuries!K907</f>
        <v>112.63</v>
      </c>
      <c r="K907">
        <f>Centuries!L907</f>
        <v>1</v>
      </c>
      <c r="L907" t="str">
        <f>Centuries!M907</f>
        <v>India</v>
      </c>
      <c r="M907" t="str">
        <f>Centuries!N907</f>
        <v>The Oval</v>
      </c>
    </row>
    <row r="908" spans="1:13" x14ac:dyDescent="0.3">
      <c r="A908">
        <f>Centuries!A908</f>
        <v>907</v>
      </c>
      <c r="B908">
        <f>Centuries!B908</f>
        <v>39354</v>
      </c>
      <c r="C908" t="str">
        <f>Sheet7!A908</f>
        <v>MJ Clarke (Aus)</v>
      </c>
      <c r="D908">
        <f>Centuries!D908</f>
        <v>130</v>
      </c>
      <c r="E908" t="str">
        <f>Centuries!E908</f>
        <v>Out</v>
      </c>
      <c r="F908">
        <f>Centuries!F908</f>
        <v>202</v>
      </c>
      <c r="G908">
        <f>Centuries!H908</f>
        <v>132</v>
      </c>
      <c r="H908">
        <f>Centuries!I908</f>
        <v>10</v>
      </c>
      <c r="I908">
        <f>Centuries!J908</f>
        <v>3</v>
      </c>
      <c r="J908">
        <f>Centuries!K908</f>
        <v>98.48</v>
      </c>
      <c r="K908">
        <f>Centuries!L908</f>
        <v>1</v>
      </c>
      <c r="L908" t="str">
        <f>Centuries!M908</f>
        <v>India</v>
      </c>
      <c r="M908" t="str">
        <f>Centuries!N908</f>
        <v>Bangalore</v>
      </c>
    </row>
    <row r="909" spans="1:13" x14ac:dyDescent="0.3">
      <c r="A909">
        <f>Centuries!A909</f>
        <v>908</v>
      </c>
      <c r="B909">
        <f>Centuries!B909</f>
        <v>39360</v>
      </c>
      <c r="C909" t="str">
        <f>Sheet7!A909</f>
        <v>Yuvraj Singh (India)</v>
      </c>
      <c r="D909">
        <f>Centuries!D909</f>
        <v>121</v>
      </c>
      <c r="E909" t="str">
        <f>Centuries!E909</f>
        <v>Out</v>
      </c>
      <c r="F909">
        <f>Centuries!F909</f>
        <v>177</v>
      </c>
      <c r="G909">
        <f>Centuries!H909</f>
        <v>115</v>
      </c>
      <c r="H909">
        <f>Centuries!I909</f>
        <v>12</v>
      </c>
      <c r="I909">
        <f>Centuries!J909</f>
        <v>3</v>
      </c>
      <c r="J909">
        <f>Centuries!K909</f>
        <v>105.21</v>
      </c>
      <c r="K909">
        <f>Centuries!L909</f>
        <v>2</v>
      </c>
      <c r="L909" t="str">
        <f>Centuries!M909</f>
        <v>Australia</v>
      </c>
      <c r="M909" t="str">
        <f>Centuries!N909</f>
        <v>Hyderabad (Deccan)</v>
      </c>
    </row>
    <row r="910" spans="1:13" x14ac:dyDescent="0.3">
      <c r="A910">
        <f>Centuries!A910</f>
        <v>909</v>
      </c>
      <c r="B910">
        <f>Centuries!B910</f>
        <v>39369</v>
      </c>
      <c r="C910" t="str">
        <f>Sheet7!A910</f>
        <v>A Symonds (Aus)</v>
      </c>
      <c r="D910">
        <f>Centuries!D910</f>
        <v>107</v>
      </c>
      <c r="E910" t="str">
        <f>Centuries!E910</f>
        <v>Notout</v>
      </c>
      <c r="F910">
        <f>Centuries!F910</f>
        <v>139</v>
      </c>
      <c r="G910">
        <f>Centuries!H910</f>
        <v>88</v>
      </c>
      <c r="H910">
        <f>Centuries!I910</f>
        <v>9</v>
      </c>
      <c r="I910">
        <f>Centuries!J910</f>
        <v>4</v>
      </c>
      <c r="J910">
        <f>Centuries!K910</f>
        <v>121.59</v>
      </c>
      <c r="K910">
        <f>Centuries!L910</f>
        <v>1</v>
      </c>
      <c r="L910" t="str">
        <f>Centuries!M910</f>
        <v>India</v>
      </c>
      <c r="M910" t="str">
        <f>Centuries!N910</f>
        <v>Nagpur</v>
      </c>
    </row>
    <row r="911" spans="1:13" x14ac:dyDescent="0.3">
      <c r="A911">
        <f>Centuries!A911</f>
        <v>910</v>
      </c>
      <c r="B911">
        <f>Centuries!B911</f>
        <v>39373</v>
      </c>
      <c r="C911" t="str">
        <f>Sheet7!A911</f>
        <v>TM Odoyo (Kenya)</v>
      </c>
      <c r="D911">
        <f>Centuries!D911</f>
        <v>111</v>
      </c>
      <c r="E911" t="str">
        <f>Centuries!E911</f>
        <v>Notout</v>
      </c>
      <c r="F911" t="str">
        <f>Centuries!F911</f>
        <v>-</v>
      </c>
      <c r="G911">
        <f>Centuries!H911</f>
        <v>113</v>
      </c>
      <c r="H911">
        <f>Centuries!I911</f>
        <v>11</v>
      </c>
      <c r="I911">
        <f>Centuries!J911</f>
        <v>0</v>
      </c>
      <c r="J911">
        <f>Centuries!K911</f>
        <v>98.23</v>
      </c>
      <c r="K911">
        <f>Centuries!L911</f>
        <v>2</v>
      </c>
      <c r="L911" t="str">
        <f>Centuries!M911</f>
        <v>Canada</v>
      </c>
      <c r="M911" t="str">
        <f>Centuries!N911</f>
        <v>Nairobi (Gym)</v>
      </c>
    </row>
    <row r="912" spans="1:13" x14ac:dyDescent="0.3">
      <c r="A912">
        <f>Centuries!A912</f>
        <v>911</v>
      </c>
      <c r="B912">
        <f>Centuries!B912</f>
        <v>39373</v>
      </c>
      <c r="C912" t="str">
        <f>Sheet7!A912</f>
        <v>AB de Villiers (SA)</v>
      </c>
      <c r="D912">
        <f>Centuries!D912</f>
        <v>103</v>
      </c>
      <c r="E912" t="str">
        <f>Centuries!E912</f>
        <v>Notout</v>
      </c>
      <c r="F912">
        <f>Centuries!F912</f>
        <v>125</v>
      </c>
      <c r="G912">
        <f>Centuries!H912</f>
        <v>95</v>
      </c>
      <c r="H912">
        <f>Centuries!I912</f>
        <v>9</v>
      </c>
      <c r="I912">
        <f>Centuries!J912</f>
        <v>3</v>
      </c>
      <c r="J912">
        <f>Centuries!K912</f>
        <v>108.42</v>
      </c>
      <c r="K912">
        <f>Centuries!L912</f>
        <v>1</v>
      </c>
      <c r="L912" t="str">
        <f>Centuries!M912</f>
        <v>Pakistan</v>
      </c>
      <c r="M912" t="str">
        <f>Centuries!N912</f>
        <v>Lahore</v>
      </c>
    </row>
    <row r="913" spans="1:13" x14ac:dyDescent="0.3">
      <c r="A913">
        <f>Centuries!A913</f>
        <v>912</v>
      </c>
      <c r="B913">
        <f>Centuries!B913</f>
        <v>39373</v>
      </c>
      <c r="C913" t="str">
        <f>Sheet7!A913</f>
        <v>HH Gibbs (SA)</v>
      </c>
      <c r="D913">
        <f>Centuries!D913</f>
        <v>102</v>
      </c>
      <c r="E913" t="str">
        <f>Centuries!E913</f>
        <v>Out</v>
      </c>
      <c r="F913">
        <f>Centuries!F913</f>
        <v>180</v>
      </c>
      <c r="G913">
        <f>Centuries!H913</f>
        <v>128</v>
      </c>
      <c r="H913">
        <f>Centuries!I913</f>
        <v>11</v>
      </c>
      <c r="I913">
        <f>Centuries!J913</f>
        <v>1</v>
      </c>
      <c r="J913">
        <f>Centuries!K913</f>
        <v>79.680000000000007</v>
      </c>
      <c r="K913">
        <f>Centuries!L913</f>
        <v>1</v>
      </c>
      <c r="L913" t="str">
        <f>Centuries!M913</f>
        <v>Pakistan</v>
      </c>
      <c r="M913" t="str">
        <f>Centuries!N913</f>
        <v>Lahore</v>
      </c>
    </row>
    <row r="914" spans="1:13" x14ac:dyDescent="0.3">
      <c r="A914">
        <f>Centuries!A914</f>
        <v>913</v>
      </c>
      <c r="B914">
        <f>Centuries!B914</f>
        <v>39375</v>
      </c>
      <c r="C914" t="str">
        <f>Sheet7!A914</f>
        <v>Mohammad Yousuf (Pak)</v>
      </c>
      <c r="D914">
        <f>Centuries!D914</f>
        <v>117</v>
      </c>
      <c r="E914" t="str">
        <f>Centuries!E914</f>
        <v>Out</v>
      </c>
      <c r="F914">
        <f>Centuries!F914</f>
        <v>190</v>
      </c>
      <c r="G914">
        <f>Centuries!H914</f>
        <v>143</v>
      </c>
      <c r="H914">
        <f>Centuries!I914</f>
        <v>9</v>
      </c>
      <c r="I914">
        <f>Centuries!J914</f>
        <v>0</v>
      </c>
      <c r="J914">
        <f>Centuries!K914</f>
        <v>81.81</v>
      </c>
      <c r="K914">
        <f>Centuries!L914</f>
        <v>1</v>
      </c>
      <c r="L914" t="str">
        <f>Centuries!M914</f>
        <v>South Africa</v>
      </c>
      <c r="M914" t="str">
        <f>Centuries!N914</f>
        <v>Lahore</v>
      </c>
    </row>
    <row r="915" spans="1:13" x14ac:dyDescent="0.3">
      <c r="A915">
        <f>Centuries!A915</f>
        <v>914</v>
      </c>
      <c r="B915">
        <f>Centuries!B915</f>
        <v>39394</v>
      </c>
      <c r="C915" t="str">
        <f>Sheet7!A915</f>
        <v>Younis Khan (Pak)</v>
      </c>
      <c r="D915">
        <f>Centuries!D915</f>
        <v>117</v>
      </c>
      <c r="E915" t="str">
        <f>Centuries!E915</f>
        <v>Out</v>
      </c>
      <c r="F915">
        <f>Centuries!F915</f>
        <v>189</v>
      </c>
      <c r="G915">
        <f>Centuries!H915</f>
        <v>110</v>
      </c>
      <c r="H915">
        <f>Centuries!I915</f>
        <v>9</v>
      </c>
      <c r="I915">
        <f>Centuries!J915</f>
        <v>2</v>
      </c>
      <c r="J915">
        <f>Centuries!K915</f>
        <v>106.36</v>
      </c>
      <c r="K915">
        <f>Centuries!L915</f>
        <v>2</v>
      </c>
      <c r="L915" t="str">
        <f>Centuries!M915</f>
        <v>India</v>
      </c>
      <c r="M915" t="str">
        <f>Centuries!N915</f>
        <v>Mohali</v>
      </c>
    </row>
    <row r="916" spans="1:13" x14ac:dyDescent="0.3">
      <c r="A916">
        <f>Centuries!A916</f>
        <v>915</v>
      </c>
      <c r="B916">
        <f>Centuries!B916</f>
        <v>39397</v>
      </c>
      <c r="C916" t="str">
        <f>Sheet7!A916</f>
        <v>Salman Butt (Pak)</v>
      </c>
      <c r="D916">
        <f>Centuries!D916</f>
        <v>129</v>
      </c>
      <c r="E916" t="str">
        <f>Centuries!E916</f>
        <v>Out</v>
      </c>
      <c r="F916">
        <f>Centuries!F916</f>
        <v>210</v>
      </c>
      <c r="G916">
        <f>Centuries!H916</f>
        <v>142</v>
      </c>
      <c r="H916">
        <f>Centuries!I916</f>
        <v>17</v>
      </c>
      <c r="I916">
        <f>Centuries!J916</f>
        <v>0</v>
      </c>
      <c r="J916">
        <f>Centuries!K916</f>
        <v>90.84</v>
      </c>
      <c r="K916">
        <f>Centuries!L916</f>
        <v>2</v>
      </c>
      <c r="L916" t="str">
        <f>Centuries!M916</f>
        <v>India</v>
      </c>
      <c r="M916" t="str">
        <f>Centuries!N916</f>
        <v>Kanpur</v>
      </c>
    </row>
    <row r="917" spans="1:13" x14ac:dyDescent="0.3">
      <c r="A917">
        <f>Centuries!A917</f>
        <v>916</v>
      </c>
      <c r="B917">
        <f>Centuries!B917</f>
        <v>39416</v>
      </c>
      <c r="C917" t="str">
        <f>Sheet7!A917</f>
        <v>S Chanderpaul (WI)</v>
      </c>
      <c r="D917">
        <f>Centuries!D917</f>
        <v>127</v>
      </c>
      <c r="E917" t="str">
        <f>Centuries!E917</f>
        <v>Notout</v>
      </c>
      <c r="F917">
        <f>Centuries!F917</f>
        <v>201</v>
      </c>
      <c r="G917">
        <f>Centuries!H917</f>
        <v>138</v>
      </c>
      <c r="H917">
        <f>Centuries!I917</f>
        <v>5</v>
      </c>
      <c r="I917">
        <f>Centuries!J917</f>
        <v>2</v>
      </c>
      <c r="J917">
        <f>Centuries!K917</f>
        <v>92.02</v>
      </c>
      <c r="K917">
        <f>Centuries!L917</f>
        <v>2</v>
      </c>
      <c r="L917" t="str">
        <f>Centuries!M917</f>
        <v>Zimbabwe</v>
      </c>
      <c r="M917" t="str">
        <f>Centuries!N917</f>
        <v>Harare</v>
      </c>
    </row>
    <row r="918" spans="1:13" x14ac:dyDescent="0.3">
      <c r="A918">
        <f>Centuries!A918</f>
        <v>917</v>
      </c>
      <c r="B918">
        <f>Centuries!B918</f>
        <v>39418</v>
      </c>
      <c r="C918" t="str">
        <f>Sheet7!A918</f>
        <v>HH Gibbs (SA)</v>
      </c>
      <c r="D918">
        <f>Centuries!D918</f>
        <v>119</v>
      </c>
      <c r="E918" t="str">
        <f>Centuries!E918</f>
        <v>Out</v>
      </c>
      <c r="F918">
        <f>Centuries!F918</f>
        <v>138</v>
      </c>
      <c r="G918">
        <f>Centuries!H918</f>
        <v>101</v>
      </c>
      <c r="H918">
        <f>Centuries!I918</f>
        <v>10</v>
      </c>
      <c r="I918">
        <f>Centuries!J918</f>
        <v>7</v>
      </c>
      <c r="J918">
        <f>Centuries!K918</f>
        <v>117.82</v>
      </c>
      <c r="K918">
        <f>Centuries!L918</f>
        <v>2</v>
      </c>
      <c r="L918" t="str">
        <f>Centuries!M918</f>
        <v>New Zealand</v>
      </c>
      <c r="M918" t="str">
        <f>Centuries!N918</f>
        <v>Cape Town</v>
      </c>
    </row>
    <row r="919" spans="1:13" x14ac:dyDescent="0.3">
      <c r="A919">
        <f>Centuries!A919</f>
        <v>918</v>
      </c>
      <c r="B919">
        <f>Centuries!B919</f>
        <v>39430</v>
      </c>
      <c r="C919" t="str">
        <f>Sheet7!A919</f>
        <v>RT Ponting (Aus)</v>
      </c>
      <c r="D919">
        <f>Centuries!D919</f>
        <v>107</v>
      </c>
      <c r="E919" t="str">
        <f>Centuries!E919</f>
        <v>Notout</v>
      </c>
      <c r="F919">
        <f>Centuries!F919</f>
        <v>158</v>
      </c>
      <c r="G919">
        <f>Centuries!H919</f>
        <v>108</v>
      </c>
      <c r="H919">
        <f>Centuries!I919</f>
        <v>13</v>
      </c>
      <c r="I919">
        <f>Centuries!J919</f>
        <v>0</v>
      </c>
      <c r="J919">
        <f>Centuries!K919</f>
        <v>99.07</v>
      </c>
      <c r="K919">
        <f>Centuries!L919</f>
        <v>2</v>
      </c>
      <c r="L919" t="str">
        <f>Centuries!M919</f>
        <v>New Zealand</v>
      </c>
      <c r="M919" t="str">
        <f>Centuries!N919</f>
        <v>Adelaide</v>
      </c>
    </row>
    <row r="920" spans="1:13" x14ac:dyDescent="0.3">
      <c r="A920">
        <f>Centuries!A920</f>
        <v>919</v>
      </c>
      <c r="B920">
        <f>Centuries!B920</f>
        <v>39436</v>
      </c>
      <c r="C920" t="str">
        <f>Sheet7!A920</f>
        <v>RT Ponting (Aus)</v>
      </c>
      <c r="D920">
        <f>Centuries!D920</f>
        <v>134</v>
      </c>
      <c r="E920" t="str">
        <f>Centuries!E920</f>
        <v>Notout</v>
      </c>
      <c r="F920">
        <f>Centuries!F920</f>
        <v>198</v>
      </c>
      <c r="G920">
        <f>Centuries!H920</f>
        <v>133</v>
      </c>
      <c r="H920">
        <f>Centuries!I920</f>
        <v>10</v>
      </c>
      <c r="I920">
        <f>Centuries!J920</f>
        <v>2</v>
      </c>
      <c r="J920">
        <f>Centuries!K920</f>
        <v>100.75</v>
      </c>
      <c r="K920">
        <f>Centuries!L920</f>
        <v>1</v>
      </c>
      <c r="L920" t="str">
        <f>Centuries!M920</f>
        <v>New Zealand</v>
      </c>
      <c r="M920" t="str">
        <f>Centuries!N920</f>
        <v>Hobart</v>
      </c>
    </row>
    <row r="921" spans="1:13" x14ac:dyDescent="0.3">
      <c r="A921">
        <f>Centuries!A921</f>
        <v>920</v>
      </c>
      <c r="B921">
        <f>Centuries!B921</f>
        <v>39474</v>
      </c>
      <c r="C921" t="str">
        <f>Sheet7!A921</f>
        <v>JH Kallis (SA)</v>
      </c>
      <c r="D921">
        <f>Centuries!D921</f>
        <v>121</v>
      </c>
      <c r="E921" t="str">
        <f>Centuries!E921</f>
        <v>Notout</v>
      </c>
      <c r="F921">
        <f>Centuries!F921</f>
        <v>185</v>
      </c>
      <c r="G921">
        <f>Centuries!H921</f>
        <v>133</v>
      </c>
      <c r="H921">
        <f>Centuries!I921</f>
        <v>12</v>
      </c>
      <c r="I921">
        <f>Centuries!J921</f>
        <v>1</v>
      </c>
      <c r="J921">
        <f>Centuries!K921</f>
        <v>90.97</v>
      </c>
      <c r="K921">
        <f>Centuries!L921</f>
        <v>2</v>
      </c>
      <c r="L921" t="str">
        <f>Centuries!M921</f>
        <v>West Indies</v>
      </c>
      <c r="M921" t="str">
        <f>Centuries!N921</f>
        <v>Port Elizabeth</v>
      </c>
    </row>
    <row r="922" spans="1:13" x14ac:dyDescent="0.3">
      <c r="A922">
        <f>Centuries!A922</f>
        <v>921</v>
      </c>
      <c r="B922">
        <f>Centuries!B922</f>
        <v>39477</v>
      </c>
      <c r="C922" t="str">
        <f>Sheet7!A922</f>
        <v>Mohammad Yousuf (Pak)</v>
      </c>
      <c r="D922">
        <f>Centuries!D922</f>
        <v>108</v>
      </c>
      <c r="E922" t="str">
        <f>Centuries!E922</f>
        <v>Notout</v>
      </c>
      <c r="F922">
        <f>Centuries!F922</f>
        <v>144</v>
      </c>
      <c r="G922">
        <f>Centuries!H922</f>
        <v>111</v>
      </c>
      <c r="H922">
        <f>Centuries!I922</f>
        <v>10</v>
      </c>
      <c r="I922">
        <f>Centuries!J922</f>
        <v>1</v>
      </c>
      <c r="J922">
        <f>Centuries!K922</f>
        <v>97.29</v>
      </c>
      <c r="K922">
        <f>Centuries!L922</f>
        <v>2</v>
      </c>
      <c r="L922" t="str">
        <f>Centuries!M922</f>
        <v>Zimbabwe</v>
      </c>
      <c r="M922" t="str">
        <f>Centuries!N922</f>
        <v>Faisalabad</v>
      </c>
    </row>
    <row r="923" spans="1:13" x14ac:dyDescent="0.3">
      <c r="A923">
        <f>Centuries!A923</f>
        <v>922</v>
      </c>
      <c r="B923">
        <f>Centuries!B923</f>
        <v>39481</v>
      </c>
      <c r="C923" t="str">
        <f>Sheet7!A923</f>
        <v>HH Gibbs (SA)</v>
      </c>
      <c r="D923">
        <f>Centuries!D923</f>
        <v>102</v>
      </c>
      <c r="E923" t="str">
        <f>Centuries!E923</f>
        <v>Out</v>
      </c>
      <c r="F923">
        <f>Centuries!F923</f>
        <v>109</v>
      </c>
      <c r="G923">
        <f>Centuries!H923</f>
        <v>84</v>
      </c>
      <c r="H923">
        <f>Centuries!I923</f>
        <v>13</v>
      </c>
      <c r="I923">
        <f>Centuries!J923</f>
        <v>3</v>
      </c>
      <c r="J923">
        <f>Centuries!K923</f>
        <v>121.42</v>
      </c>
      <c r="K923">
        <f>Centuries!L923</f>
        <v>2</v>
      </c>
      <c r="L923" t="str">
        <f>Centuries!M923</f>
        <v>West Indies</v>
      </c>
      <c r="M923" t="str">
        <f>Centuries!N923</f>
        <v>Johannesburg</v>
      </c>
    </row>
    <row r="924" spans="1:13" x14ac:dyDescent="0.3">
      <c r="A924">
        <f>Centuries!A924</f>
        <v>923</v>
      </c>
      <c r="B924">
        <f>Centuries!B924</f>
        <v>39483</v>
      </c>
      <c r="C924" t="str">
        <f>Sheet7!A924</f>
        <v>G Gambhir (India)</v>
      </c>
      <c r="D924">
        <f>Centuries!D924</f>
        <v>102</v>
      </c>
      <c r="E924" t="str">
        <f>Centuries!E924</f>
        <v>Notout</v>
      </c>
      <c r="F924">
        <f>Centuries!F924</f>
        <v>159</v>
      </c>
      <c r="G924">
        <f>Centuries!H924</f>
        <v>101</v>
      </c>
      <c r="H924">
        <f>Centuries!I924</f>
        <v>10</v>
      </c>
      <c r="I924">
        <f>Centuries!J924</f>
        <v>1</v>
      </c>
      <c r="J924">
        <f>Centuries!K924</f>
        <v>100.99</v>
      </c>
      <c r="K924">
        <f>Centuries!L924</f>
        <v>1</v>
      </c>
      <c r="L924" t="str">
        <f>Centuries!M924</f>
        <v>Sri Lanka</v>
      </c>
      <c r="M924" t="str">
        <f>Centuries!N924</f>
        <v>Brisbane</v>
      </c>
    </row>
    <row r="925" spans="1:13" x14ac:dyDescent="0.3">
      <c r="A925">
        <f>Centuries!A925</f>
        <v>924</v>
      </c>
      <c r="B925">
        <f>Centuries!B925</f>
        <v>39493</v>
      </c>
      <c r="C925" t="str">
        <f>Sheet7!A925</f>
        <v>AC Gilchrist (Aus)</v>
      </c>
      <c r="D925">
        <f>Centuries!D925</f>
        <v>118</v>
      </c>
      <c r="E925" t="str">
        <f>Centuries!E925</f>
        <v>Out</v>
      </c>
      <c r="F925">
        <f>Centuries!F925</f>
        <v>194</v>
      </c>
      <c r="G925">
        <f>Centuries!H925</f>
        <v>132</v>
      </c>
      <c r="H925">
        <f>Centuries!I925</f>
        <v>9</v>
      </c>
      <c r="I925">
        <f>Centuries!J925</f>
        <v>3</v>
      </c>
      <c r="J925">
        <f>Centuries!K925</f>
        <v>89.39</v>
      </c>
      <c r="K925">
        <f>Centuries!L925</f>
        <v>1</v>
      </c>
      <c r="L925" t="str">
        <f>Centuries!M925</f>
        <v>Sri Lanka</v>
      </c>
      <c r="M925" t="str">
        <f>Centuries!N925</f>
        <v>Perth</v>
      </c>
    </row>
    <row r="926" spans="1:13" x14ac:dyDescent="0.3">
      <c r="A926">
        <f>Centuries!A926</f>
        <v>925</v>
      </c>
      <c r="B926">
        <f>Centuries!B926</f>
        <v>39497</v>
      </c>
      <c r="C926" t="str">
        <f>Sheet7!A926</f>
        <v>KC Sangakkara (SL)</v>
      </c>
      <c r="D926">
        <f>Centuries!D926</f>
        <v>128</v>
      </c>
      <c r="E926" t="str">
        <f>Centuries!E926</f>
        <v>Out</v>
      </c>
      <c r="F926">
        <f>Centuries!F926</f>
        <v>241</v>
      </c>
      <c r="G926">
        <f>Centuries!H926</f>
        <v>155</v>
      </c>
      <c r="H926">
        <f>Centuries!I926</f>
        <v>12</v>
      </c>
      <c r="I926">
        <f>Centuries!J926</f>
        <v>0</v>
      </c>
      <c r="J926">
        <f>Centuries!K926</f>
        <v>82.58</v>
      </c>
      <c r="K926">
        <f>Centuries!L926</f>
        <v>1</v>
      </c>
      <c r="L926" t="str">
        <f>Centuries!M926</f>
        <v>India</v>
      </c>
      <c r="M926" t="str">
        <f>Centuries!N926</f>
        <v>Adelaide</v>
      </c>
    </row>
    <row r="927" spans="1:13" x14ac:dyDescent="0.3">
      <c r="A927">
        <f>Centuries!A927</f>
        <v>926</v>
      </c>
      <c r="B927">
        <f>Centuries!B927</f>
        <v>39498</v>
      </c>
      <c r="C927" t="str">
        <f>Sheet7!A927</f>
        <v>JM How (NZ)</v>
      </c>
      <c r="D927">
        <f>Centuries!D927</f>
        <v>139</v>
      </c>
      <c r="E927" t="str">
        <f>Centuries!E927</f>
        <v>Out</v>
      </c>
      <c r="F927">
        <f>Centuries!F927</f>
        <v>187</v>
      </c>
      <c r="G927">
        <f>Centuries!H927</f>
        <v>116</v>
      </c>
      <c r="H927">
        <f>Centuries!I927</f>
        <v>10</v>
      </c>
      <c r="I927">
        <f>Centuries!J927</f>
        <v>3</v>
      </c>
      <c r="J927">
        <f>Centuries!K927</f>
        <v>119.82</v>
      </c>
      <c r="K927">
        <f>Centuries!L927</f>
        <v>2</v>
      </c>
      <c r="L927" t="str">
        <f>Centuries!M927</f>
        <v>England</v>
      </c>
      <c r="M927" t="str">
        <f>Centuries!N927</f>
        <v>Napier</v>
      </c>
    </row>
    <row r="928" spans="1:13" x14ac:dyDescent="0.3">
      <c r="A928">
        <f>Centuries!A928</f>
        <v>927</v>
      </c>
      <c r="B928">
        <f>Centuries!B928</f>
        <v>39502</v>
      </c>
      <c r="C928" t="str">
        <f>Sheet7!A928</f>
        <v>RT Ponting (Aus)</v>
      </c>
      <c r="D928">
        <f>Centuries!D928</f>
        <v>124</v>
      </c>
      <c r="E928" t="str">
        <f>Centuries!E928</f>
        <v>Out</v>
      </c>
      <c r="F928">
        <f>Centuries!F928</f>
        <v>190</v>
      </c>
      <c r="G928">
        <f>Centuries!H928</f>
        <v>133</v>
      </c>
      <c r="H928">
        <f>Centuries!I928</f>
        <v>7</v>
      </c>
      <c r="I928">
        <f>Centuries!J928</f>
        <v>1</v>
      </c>
      <c r="J928">
        <f>Centuries!K928</f>
        <v>93.23</v>
      </c>
      <c r="K928">
        <f>Centuries!L928</f>
        <v>1</v>
      </c>
      <c r="L928" t="str">
        <f>Centuries!M928</f>
        <v>India</v>
      </c>
      <c r="M928" t="str">
        <f>Centuries!N928</f>
        <v>Sydney</v>
      </c>
    </row>
    <row r="929" spans="1:13" x14ac:dyDescent="0.3">
      <c r="A929">
        <f>Centuries!A929</f>
        <v>928</v>
      </c>
      <c r="B929">
        <f>Centuries!B929</f>
        <v>39502</v>
      </c>
      <c r="C929" t="str">
        <f>Sheet7!A929</f>
        <v>G Gambhir (India)</v>
      </c>
      <c r="D929">
        <f>Centuries!D929</f>
        <v>113</v>
      </c>
      <c r="E929" t="str">
        <f>Centuries!E929</f>
        <v>Out</v>
      </c>
      <c r="F929">
        <f>Centuries!F929</f>
        <v>177</v>
      </c>
      <c r="G929">
        <f>Centuries!H929</f>
        <v>119</v>
      </c>
      <c r="H929">
        <f>Centuries!I929</f>
        <v>9</v>
      </c>
      <c r="I929">
        <f>Centuries!J929</f>
        <v>1</v>
      </c>
      <c r="J929">
        <f>Centuries!K929</f>
        <v>94.95</v>
      </c>
      <c r="K929">
        <f>Centuries!L929</f>
        <v>2</v>
      </c>
      <c r="L929" t="str">
        <f>Centuries!M929</f>
        <v>Australia</v>
      </c>
      <c r="M929" t="str">
        <f>Centuries!N929</f>
        <v>Sydney</v>
      </c>
    </row>
    <row r="930" spans="1:13" x14ac:dyDescent="0.3">
      <c r="A930">
        <f>Centuries!A930</f>
        <v>929</v>
      </c>
      <c r="B930">
        <f>Centuries!B930</f>
        <v>39509</v>
      </c>
      <c r="C930" t="str">
        <f>Sheet7!A930</f>
        <v>SR Tendulkar (India)</v>
      </c>
      <c r="D930">
        <f>Centuries!D930</f>
        <v>117</v>
      </c>
      <c r="E930" t="str">
        <f>Centuries!E930</f>
        <v>Notout</v>
      </c>
      <c r="F930">
        <f>Centuries!F930</f>
        <v>235</v>
      </c>
      <c r="G930">
        <f>Centuries!H930</f>
        <v>120</v>
      </c>
      <c r="H930">
        <f>Centuries!I930</f>
        <v>10</v>
      </c>
      <c r="I930">
        <f>Centuries!J930</f>
        <v>0</v>
      </c>
      <c r="J930">
        <f>Centuries!K930</f>
        <v>97.5</v>
      </c>
      <c r="K930">
        <f>Centuries!L930</f>
        <v>2</v>
      </c>
      <c r="L930" t="str">
        <f>Centuries!M930</f>
        <v>Australia</v>
      </c>
      <c r="M930" t="str">
        <f>Centuries!N930</f>
        <v>Sydney</v>
      </c>
    </row>
    <row r="931" spans="1:13" x14ac:dyDescent="0.3">
      <c r="A931">
        <f>Centuries!A931</f>
        <v>930</v>
      </c>
      <c r="B931">
        <f>Centuries!B931</f>
        <v>39516</v>
      </c>
      <c r="C931" t="str">
        <f>Sheet7!A931</f>
        <v>GC Smith (SA)</v>
      </c>
      <c r="D931">
        <f>Centuries!D931</f>
        <v>103</v>
      </c>
      <c r="E931" t="str">
        <f>Centuries!E931</f>
        <v>Notout</v>
      </c>
      <c r="F931">
        <f>Centuries!F931</f>
        <v>159</v>
      </c>
      <c r="G931">
        <f>Centuries!H931</f>
        <v>118</v>
      </c>
      <c r="H931">
        <f>Centuries!I931</f>
        <v>14</v>
      </c>
      <c r="I931">
        <f>Centuries!J931</f>
        <v>1</v>
      </c>
      <c r="J931">
        <f>Centuries!K931</f>
        <v>87.28</v>
      </c>
      <c r="K931">
        <f>Centuries!L931</f>
        <v>2</v>
      </c>
      <c r="L931" t="str">
        <f>Centuries!M931</f>
        <v>Bangladesh</v>
      </c>
      <c r="M931" t="str">
        <f>Centuries!N931</f>
        <v>Chittagong</v>
      </c>
    </row>
    <row r="932" spans="1:13" x14ac:dyDescent="0.3">
      <c r="A932">
        <f>Centuries!A932</f>
        <v>931</v>
      </c>
      <c r="B932">
        <f>Centuries!B932</f>
        <v>39529</v>
      </c>
      <c r="C932" t="str">
        <f>Sheet7!A932</f>
        <v>Tamim Iqbal (Ban)</v>
      </c>
      <c r="D932">
        <f>Centuries!D932</f>
        <v>129</v>
      </c>
      <c r="E932" t="str">
        <f>Centuries!E932</f>
        <v>Out</v>
      </c>
      <c r="F932">
        <f>Centuries!F932</f>
        <v>204</v>
      </c>
      <c r="G932">
        <f>Centuries!H932</f>
        <v>136</v>
      </c>
      <c r="H932">
        <f>Centuries!I932</f>
        <v>15</v>
      </c>
      <c r="I932">
        <f>Centuries!J932</f>
        <v>1</v>
      </c>
      <c r="J932">
        <f>Centuries!K932</f>
        <v>94.85</v>
      </c>
      <c r="K932">
        <f>Centuries!L932</f>
        <v>1</v>
      </c>
      <c r="L932" t="str">
        <f>Centuries!M932</f>
        <v>Ireland</v>
      </c>
      <c r="M932" t="str">
        <f>Centuries!N932</f>
        <v>Dhaka</v>
      </c>
    </row>
    <row r="933" spans="1:13" x14ac:dyDescent="0.3">
      <c r="A933">
        <f>Centuries!A933</f>
        <v>932</v>
      </c>
      <c r="B933">
        <f>Centuries!B933</f>
        <v>39546</v>
      </c>
      <c r="C933" t="str">
        <f>Sheet7!A933</f>
        <v>Mohammad Yousuf (Pak)</v>
      </c>
      <c r="D933">
        <f>Centuries!D933</f>
        <v>108</v>
      </c>
      <c r="E933" t="str">
        <f>Centuries!E933</f>
        <v>Notout</v>
      </c>
      <c r="F933">
        <f>Centuries!F933</f>
        <v>166</v>
      </c>
      <c r="G933">
        <f>Centuries!H933</f>
        <v>103</v>
      </c>
      <c r="H933">
        <f>Centuries!I933</f>
        <v>11</v>
      </c>
      <c r="I933">
        <f>Centuries!J933</f>
        <v>0</v>
      </c>
      <c r="J933">
        <f>Centuries!K933</f>
        <v>104.85</v>
      </c>
      <c r="K933">
        <f>Centuries!L933</f>
        <v>1</v>
      </c>
      <c r="L933" t="str">
        <f>Centuries!M933</f>
        <v>Bangladesh</v>
      </c>
      <c r="M933" t="str">
        <f>Centuries!N933</f>
        <v>Lahore</v>
      </c>
    </row>
    <row r="934" spans="1:13" x14ac:dyDescent="0.3">
      <c r="A934">
        <f>Centuries!A934</f>
        <v>933</v>
      </c>
      <c r="B934">
        <f>Centuries!B934</f>
        <v>39551</v>
      </c>
      <c r="C934" t="str">
        <f>Sheet7!A934</f>
        <v>Salman Butt (Pak)</v>
      </c>
      <c r="D934">
        <f>Centuries!D934</f>
        <v>132</v>
      </c>
      <c r="E934" t="str">
        <f>Centuries!E934</f>
        <v>Out</v>
      </c>
      <c r="F934">
        <f>Centuries!F934</f>
        <v>225</v>
      </c>
      <c r="G934">
        <f>Centuries!H934</f>
        <v>127</v>
      </c>
      <c r="H934">
        <f>Centuries!I934</f>
        <v>15</v>
      </c>
      <c r="I934">
        <f>Centuries!J934</f>
        <v>0</v>
      </c>
      <c r="J934">
        <f>Centuries!K934</f>
        <v>103.93</v>
      </c>
      <c r="K934">
        <f>Centuries!L934</f>
        <v>1</v>
      </c>
      <c r="L934" t="str">
        <f>Centuries!M934</f>
        <v>Bangladesh</v>
      </c>
      <c r="M934" t="str">
        <f>Centuries!N934</f>
        <v>Lahore</v>
      </c>
    </row>
    <row r="935" spans="1:13" x14ac:dyDescent="0.3">
      <c r="A935">
        <f>Centuries!A935</f>
        <v>934</v>
      </c>
      <c r="B935">
        <f>Centuries!B935</f>
        <v>39551</v>
      </c>
      <c r="C935" t="str">
        <f>Sheet7!A935</f>
        <v>Kamran Akmal (Pak)</v>
      </c>
      <c r="D935">
        <f>Centuries!D935</f>
        <v>100</v>
      </c>
      <c r="E935" t="str">
        <f>Centuries!E935</f>
        <v>Out</v>
      </c>
      <c r="F935">
        <f>Centuries!F935</f>
        <v>105</v>
      </c>
      <c r="G935">
        <f>Centuries!H935</f>
        <v>81</v>
      </c>
      <c r="H935">
        <f>Centuries!I935</f>
        <v>16</v>
      </c>
      <c r="I935">
        <f>Centuries!J935</f>
        <v>1</v>
      </c>
      <c r="J935">
        <f>Centuries!K935</f>
        <v>123.45</v>
      </c>
      <c r="K935">
        <f>Centuries!L935</f>
        <v>1</v>
      </c>
      <c r="L935" t="str">
        <f>Centuries!M935</f>
        <v>Bangladesh</v>
      </c>
      <c r="M935" t="str">
        <f>Centuries!N935</f>
        <v>Lahore</v>
      </c>
    </row>
    <row r="936" spans="1:13" x14ac:dyDescent="0.3">
      <c r="A936">
        <f>Centuries!A936</f>
        <v>935</v>
      </c>
      <c r="B936">
        <f>Centuries!B936</f>
        <v>39554</v>
      </c>
      <c r="C936" t="str">
        <f>Sheet7!A936</f>
        <v>Shakib Al Hasan (Ban)</v>
      </c>
      <c r="D936">
        <f>Centuries!D936</f>
        <v>108</v>
      </c>
      <c r="E936" t="str">
        <f>Centuries!E936</f>
        <v>Out</v>
      </c>
      <c r="F936" t="str">
        <f>Centuries!F936</f>
        <v>-</v>
      </c>
      <c r="G936">
        <f>Centuries!H936</f>
        <v>120</v>
      </c>
      <c r="H936">
        <f>Centuries!I936</f>
        <v>8</v>
      </c>
      <c r="I936">
        <f>Centuries!J936</f>
        <v>0</v>
      </c>
      <c r="J936">
        <f>Centuries!K936</f>
        <v>90</v>
      </c>
      <c r="K936">
        <f>Centuries!L936</f>
        <v>1</v>
      </c>
      <c r="L936" t="str">
        <f>Centuries!M936</f>
        <v>Pakistan</v>
      </c>
      <c r="M936" t="str">
        <f>Centuries!N936</f>
        <v>Multan</v>
      </c>
    </row>
    <row r="937" spans="1:13" x14ac:dyDescent="0.3">
      <c r="A937">
        <f>Centuries!A937</f>
        <v>936</v>
      </c>
      <c r="B937">
        <f>Centuries!B937</f>
        <v>39557</v>
      </c>
      <c r="C937" t="str">
        <f>Sheet7!A937</f>
        <v>Salman Butt (Pak)</v>
      </c>
      <c r="D937">
        <f>Centuries!D937</f>
        <v>136</v>
      </c>
      <c r="E937" t="str">
        <f>Centuries!E937</f>
        <v>Out</v>
      </c>
      <c r="F937">
        <f>Centuries!F937</f>
        <v>162</v>
      </c>
      <c r="G937">
        <f>Centuries!H937</f>
        <v>124</v>
      </c>
      <c r="H937">
        <f>Centuries!I937</f>
        <v>14</v>
      </c>
      <c r="I937">
        <f>Centuries!J937</f>
        <v>1</v>
      </c>
      <c r="J937">
        <f>Centuries!K937</f>
        <v>109.67</v>
      </c>
      <c r="K937">
        <f>Centuries!L937</f>
        <v>1</v>
      </c>
      <c r="L937" t="str">
        <f>Centuries!M937</f>
        <v>Bangladesh</v>
      </c>
      <c r="M937" t="str">
        <f>Centuries!N937</f>
        <v>Karachi</v>
      </c>
    </row>
    <row r="938" spans="1:13" x14ac:dyDescent="0.3">
      <c r="A938">
        <f>Centuries!A938</f>
        <v>937</v>
      </c>
      <c r="B938">
        <f>Centuries!B938</f>
        <v>39611</v>
      </c>
      <c r="C938" t="str">
        <f>Sheet7!A938</f>
        <v>G Gambhir (India)</v>
      </c>
      <c r="D938">
        <f>Centuries!D938</f>
        <v>107</v>
      </c>
      <c r="E938" t="str">
        <f>Centuries!E938</f>
        <v>Notout</v>
      </c>
      <c r="F938">
        <f>Centuries!F938</f>
        <v>144</v>
      </c>
      <c r="G938">
        <f>Centuries!H938</f>
        <v>101</v>
      </c>
      <c r="H938">
        <f>Centuries!I938</f>
        <v>13</v>
      </c>
      <c r="I938">
        <f>Centuries!J938</f>
        <v>1</v>
      </c>
      <c r="J938">
        <f>Centuries!K938</f>
        <v>105.94</v>
      </c>
      <c r="K938">
        <f>Centuries!L938</f>
        <v>2</v>
      </c>
      <c r="L938" t="str">
        <f>Centuries!M938</f>
        <v>Bangladesh</v>
      </c>
      <c r="M938" t="str">
        <f>Centuries!N938</f>
        <v>Dhaka</v>
      </c>
    </row>
    <row r="939" spans="1:13" x14ac:dyDescent="0.3">
      <c r="A939">
        <f>Centuries!A939</f>
        <v>938</v>
      </c>
      <c r="B939">
        <f>Centuries!B939</f>
        <v>39613</v>
      </c>
      <c r="C939" t="str">
        <f>Sheet7!A939</f>
        <v>Salman Butt (Pak)</v>
      </c>
      <c r="D939">
        <f>Centuries!D939</f>
        <v>129</v>
      </c>
      <c r="E939" t="str">
        <f>Centuries!E939</f>
        <v>Notout</v>
      </c>
      <c r="F939">
        <f>Centuries!F939</f>
        <v>200</v>
      </c>
      <c r="G939">
        <f>Centuries!H939</f>
        <v>136</v>
      </c>
      <c r="H939">
        <f>Centuries!I939</f>
        <v>12</v>
      </c>
      <c r="I939">
        <f>Centuries!J939</f>
        <v>3</v>
      </c>
      <c r="J939">
        <f>Centuries!K939</f>
        <v>94.85</v>
      </c>
      <c r="K939">
        <f>Centuries!L939</f>
        <v>1</v>
      </c>
      <c r="L939" t="str">
        <f>Centuries!M939</f>
        <v>India</v>
      </c>
      <c r="M939" t="str">
        <f>Centuries!N939</f>
        <v>Dhaka</v>
      </c>
    </row>
    <row r="940" spans="1:13" x14ac:dyDescent="0.3">
      <c r="A940">
        <f>Centuries!A940</f>
        <v>939</v>
      </c>
      <c r="B940">
        <f>Centuries!B940</f>
        <v>39613</v>
      </c>
      <c r="C940" t="str">
        <f>Sheet7!A940</f>
        <v>Younis Khan (Pak)</v>
      </c>
      <c r="D940">
        <f>Centuries!D940</f>
        <v>108</v>
      </c>
      <c r="E940" t="str">
        <f>Centuries!E940</f>
        <v>Out</v>
      </c>
      <c r="F940">
        <f>Centuries!F940</f>
        <v>140</v>
      </c>
      <c r="G940">
        <f>Centuries!H940</f>
        <v>99</v>
      </c>
      <c r="H940">
        <f>Centuries!I940</f>
        <v>8</v>
      </c>
      <c r="I940">
        <f>Centuries!J940</f>
        <v>3</v>
      </c>
      <c r="J940">
        <f>Centuries!K940</f>
        <v>109.09</v>
      </c>
      <c r="K940">
        <f>Centuries!L940</f>
        <v>1</v>
      </c>
      <c r="L940" t="str">
        <f>Centuries!M940</f>
        <v>India</v>
      </c>
      <c r="M940" t="str">
        <f>Centuries!N940</f>
        <v>Dhaka</v>
      </c>
    </row>
    <row r="941" spans="1:13" x14ac:dyDescent="0.3">
      <c r="A941">
        <f>Centuries!A941</f>
        <v>940</v>
      </c>
      <c r="B941">
        <f>Centuries!B941</f>
        <v>39614</v>
      </c>
      <c r="C941" t="str">
        <f>Sheet7!A941</f>
        <v>KP Pietersen (Eng)</v>
      </c>
      <c r="D941">
        <f>Centuries!D941</f>
        <v>110</v>
      </c>
      <c r="E941" t="str">
        <f>Centuries!E941</f>
        <v>Notout</v>
      </c>
      <c r="F941">
        <f>Centuries!F941</f>
        <v>161</v>
      </c>
      <c r="G941">
        <f>Centuries!H941</f>
        <v>112</v>
      </c>
      <c r="H941">
        <f>Centuries!I941</f>
        <v>8</v>
      </c>
      <c r="I941">
        <f>Centuries!J941</f>
        <v>3</v>
      </c>
      <c r="J941">
        <f>Centuries!K941</f>
        <v>98.21</v>
      </c>
      <c r="K941">
        <f>Centuries!L941</f>
        <v>1</v>
      </c>
      <c r="L941" t="str">
        <f>Centuries!M941</f>
        <v>New Zealand</v>
      </c>
      <c r="M941" t="str">
        <f>Centuries!N941</f>
        <v>Chester-le-Street</v>
      </c>
    </row>
    <row r="942" spans="1:13" x14ac:dyDescent="0.3">
      <c r="A942">
        <f>Centuries!A942</f>
        <v>941</v>
      </c>
      <c r="B942">
        <f>Centuries!B942</f>
        <v>39623</v>
      </c>
      <c r="C942" t="str">
        <f>Sheet7!A942</f>
        <v>Mohammad Ashraful (Ban)</v>
      </c>
      <c r="D942">
        <f>Centuries!D942</f>
        <v>109</v>
      </c>
      <c r="E942" t="str">
        <f>Centuries!E942</f>
        <v>Out</v>
      </c>
      <c r="F942">
        <f>Centuries!F942</f>
        <v>181</v>
      </c>
      <c r="G942">
        <f>Centuries!H942</f>
        <v>126</v>
      </c>
      <c r="H942">
        <f>Centuries!I942</f>
        <v>8</v>
      </c>
      <c r="I942">
        <f>Centuries!J942</f>
        <v>0</v>
      </c>
      <c r="J942">
        <f>Centuries!K942</f>
        <v>86.5</v>
      </c>
      <c r="K942">
        <f>Centuries!L942</f>
        <v>1</v>
      </c>
      <c r="L942" t="str">
        <f>Centuries!M942</f>
        <v>United Arab Emirates</v>
      </c>
      <c r="M942" t="str">
        <f>Centuries!N942</f>
        <v>Lahore</v>
      </c>
    </row>
    <row r="943" spans="1:13" x14ac:dyDescent="0.3">
      <c r="A943">
        <f>Centuries!A943</f>
        <v>942</v>
      </c>
      <c r="B943">
        <f>Centuries!B943</f>
        <v>39624</v>
      </c>
      <c r="C943" t="str">
        <f>Sheet7!A943</f>
        <v>MS Dhoni (India)</v>
      </c>
      <c r="D943">
        <f>Centuries!D943</f>
        <v>109</v>
      </c>
      <c r="E943" t="str">
        <f>Centuries!E943</f>
        <v>Notout</v>
      </c>
      <c r="F943">
        <f>Centuries!F943</f>
        <v>121</v>
      </c>
      <c r="G943">
        <f>Centuries!H943</f>
        <v>96</v>
      </c>
      <c r="H943">
        <f>Centuries!I943</f>
        <v>6</v>
      </c>
      <c r="I943">
        <f>Centuries!J943</f>
        <v>6</v>
      </c>
      <c r="J943">
        <f>Centuries!K943</f>
        <v>113.54</v>
      </c>
      <c r="K943">
        <f>Centuries!L943</f>
        <v>1</v>
      </c>
      <c r="L943" t="str">
        <f>Centuries!M943</f>
        <v>Hong Kong</v>
      </c>
      <c r="M943" t="str">
        <f>Centuries!N943</f>
        <v>Karachi</v>
      </c>
    </row>
    <row r="944" spans="1:13" x14ac:dyDescent="0.3">
      <c r="A944">
        <f>Centuries!A944</f>
        <v>943</v>
      </c>
      <c r="B944">
        <f>Centuries!B944</f>
        <v>39624</v>
      </c>
      <c r="C944" t="str">
        <f>Sheet7!A944</f>
        <v>SK Raina (India)</v>
      </c>
      <c r="D944">
        <f>Centuries!D944</f>
        <v>101</v>
      </c>
      <c r="E944" t="str">
        <f>Centuries!E944</f>
        <v>Out</v>
      </c>
      <c r="F944">
        <f>Centuries!F944</f>
        <v>80</v>
      </c>
      <c r="G944">
        <f>Centuries!H944</f>
        <v>68</v>
      </c>
      <c r="H944">
        <f>Centuries!I944</f>
        <v>7</v>
      </c>
      <c r="I944">
        <f>Centuries!J944</f>
        <v>5</v>
      </c>
      <c r="J944">
        <f>Centuries!K944</f>
        <v>148.52000000000001</v>
      </c>
      <c r="K944">
        <f>Centuries!L944</f>
        <v>1</v>
      </c>
      <c r="L944" t="str">
        <f>Centuries!M944</f>
        <v>Hong Kong</v>
      </c>
      <c r="M944" t="str">
        <f>Centuries!N944</f>
        <v>Karachi</v>
      </c>
    </row>
    <row r="945" spans="1:13" x14ac:dyDescent="0.3">
      <c r="A945">
        <f>Centuries!A945</f>
        <v>944</v>
      </c>
      <c r="B945">
        <f>Centuries!B945</f>
        <v>39624</v>
      </c>
      <c r="C945" t="str">
        <f>Sheet7!A945</f>
        <v>KC Sangakkara (SL)</v>
      </c>
      <c r="D945">
        <f>Centuries!D945</f>
        <v>101</v>
      </c>
      <c r="E945" t="str">
        <f>Centuries!E945</f>
        <v>Out</v>
      </c>
      <c r="F945">
        <f>Centuries!F945</f>
        <v>133</v>
      </c>
      <c r="G945">
        <f>Centuries!H945</f>
        <v>91</v>
      </c>
      <c r="H945">
        <f>Centuries!I945</f>
        <v>16</v>
      </c>
      <c r="I945">
        <f>Centuries!J945</f>
        <v>0</v>
      </c>
      <c r="J945">
        <f>Centuries!K945</f>
        <v>110.98</v>
      </c>
      <c r="K945">
        <f>Centuries!L945</f>
        <v>1</v>
      </c>
      <c r="L945" t="str">
        <f>Centuries!M945</f>
        <v>Bangladesh</v>
      </c>
      <c r="M945" t="str">
        <f>Centuries!N945</f>
        <v>Lahore</v>
      </c>
    </row>
    <row r="946" spans="1:13" x14ac:dyDescent="0.3">
      <c r="A946">
        <f>Centuries!A946</f>
        <v>945</v>
      </c>
      <c r="B946">
        <f>Centuries!B946</f>
        <v>39625</v>
      </c>
      <c r="C946" t="str">
        <f>Sheet7!A946</f>
        <v>Shoaib Malik (Pak)</v>
      </c>
      <c r="D946">
        <f>Centuries!D946</f>
        <v>125</v>
      </c>
      <c r="E946" t="str">
        <f>Centuries!E946</f>
        <v>Notout</v>
      </c>
      <c r="F946">
        <f>Centuries!F946</f>
        <v>185</v>
      </c>
      <c r="G946">
        <f>Centuries!H946</f>
        <v>119</v>
      </c>
      <c r="H946">
        <f>Centuries!I946</f>
        <v>16</v>
      </c>
      <c r="I946">
        <f>Centuries!J946</f>
        <v>1</v>
      </c>
      <c r="J946">
        <f>Centuries!K946</f>
        <v>105.04</v>
      </c>
      <c r="K946">
        <f>Centuries!L946</f>
        <v>1</v>
      </c>
      <c r="L946" t="str">
        <f>Centuries!M946</f>
        <v>India</v>
      </c>
      <c r="M946" t="str">
        <f>Centuries!N946</f>
        <v>Karachi</v>
      </c>
    </row>
    <row r="947" spans="1:13" x14ac:dyDescent="0.3">
      <c r="A947">
        <f>Centuries!A947</f>
        <v>946</v>
      </c>
      <c r="B947">
        <f>Centuries!B947</f>
        <v>39625</v>
      </c>
      <c r="C947" t="str">
        <f>Sheet7!A947</f>
        <v>V Sehwag (India)</v>
      </c>
      <c r="D947">
        <f>Centuries!D947</f>
        <v>119</v>
      </c>
      <c r="E947" t="str">
        <f>Centuries!E947</f>
        <v>Out</v>
      </c>
      <c r="F947">
        <f>Centuries!F947</f>
        <v>150</v>
      </c>
      <c r="G947">
        <f>Centuries!H947</f>
        <v>95</v>
      </c>
      <c r="H947">
        <f>Centuries!I947</f>
        <v>12</v>
      </c>
      <c r="I947">
        <f>Centuries!J947</f>
        <v>5</v>
      </c>
      <c r="J947">
        <f>Centuries!K947</f>
        <v>125.26</v>
      </c>
      <c r="K947">
        <f>Centuries!L947</f>
        <v>2</v>
      </c>
      <c r="L947" t="str">
        <f>Centuries!M947</f>
        <v>Pakistan</v>
      </c>
      <c r="M947" t="str">
        <f>Centuries!N947</f>
        <v>Karachi</v>
      </c>
    </row>
    <row r="948" spans="1:13" x14ac:dyDescent="0.3">
      <c r="A948">
        <f>Centuries!A948</f>
        <v>947</v>
      </c>
      <c r="B948">
        <f>Centuries!B948</f>
        <v>39627</v>
      </c>
      <c r="C948" t="str">
        <f>Sheet7!A948</f>
        <v>SK Raina (India)</v>
      </c>
      <c r="D948">
        <f>Centuries!D948</f>
        <v>116</v>
      </c>
      <c r="E948" t="str">
        <f>Centuries!E948</f>
        <v>Notout</v>
      </c>
      <c r="F948">
        <f>Centuries!F948</f>
        <v>144</v>
      </c>
      <c r="G948">
        <f>Centuries!H948</f>
        <v>107</v>
      </c>
      <c r="H948">
        <f>Centuries!I948</f>
        <v>11</v>
      </c>
      <c r="I948">
        <f>Centuries!J948</f>
        <v>3</v>
      </c>
      <c r="J948">
        <f>Centuries!K948</f>
        <v>108.41</v>
      </c>
      <c r="K948">
        <f>Centuries!L948</f>
        <v>2</v>
      </c>
      <c r="L948" t="str">
        <f>Centuries!M948</f>
        <v>Bangladesh</v>
      </c>
      <c r="M948" t="str">
        <f>Centuries!N948</f>
        <v>Karachi</v>
      </c>
    </row>
    <row r="949" spans="1:13" x14ac:dyDescent="0.3">
      <c r="A949">
        <f>Centuries!A949</f>
        <v>948</v>
      </c>
      <c r="B949">
        <f>Centuries!B949</f>
        <v>39627</v>
      </c>
      <c r="C949" t="str">
        <f>Sheet7!A949</f>
        <v>Alok Kapali (Ban)</v>
      </c>
      <c r="D949">
        <f>Centuries!D949</f>
        <v>115</v>
      </c>
      <c r="E949" t="str">
        <f>Centuries!E949</f>
        <v>Out</v>
      </c>
      <c r="F949">
        <f>Centuries!F949</f>
        <v>97</v>
      </c>
      <c r="G949">
        <f>Centuries!H949</f>
        <v>96</v>
      </c>
      <c r="H949">
        <f>Centuries!I949</f>
        <v>10</v>
      </c>
      <c r="I949">
        <f>Centuries!J949</f>
        <v>5</v>
      </c>
      <c r="J949">
        <f>Centuries!K949</f>
        <v>119.79</v>
      </c>
      <c r="K949">
        <f>Centuries!L949</f>
        <v>1</v>
      </c>
      <c r="L949" t="str">
        <f>Centuries!M949</f>
        <v>India</v>
      </c>
      <c r="M949" t="str">
        <f>Centuries!N949</f>
        <v>Karachi</v>
      </c>
    </row>
    <row r="950" spans="1:13" x14ac:dyDescent="0.3">
      <c r="A950">
        <f>Centuries!A950</f>
        <v>949</v>
      </c>
      <c r="B950">
        <f>Centuries!B950</f>
        <v>39628</v>
      </c>
      <c r="C950" t="str">
        <f>Sheet7!A950</f>
        <v>SR Watson (Aus)</v>
      </c>
      <c r="D950">
        <f>Centuries!D950</f>
        <v>126</v>
      </c>
      <c r="E950" t="str">
        <f>Centuries!E950</f>
        <v>Out</v>
      </c>
      <c r="F950">
        <f>Centuries!F950</f>
        <v>161</v>
      </c>
      <c r="G950">
        <f>Centuries!H950</f>
        <v>122</v>
      </c>
      <c r="H950">
        <f>Centuries!I950</f>
        <v>15</v>
      </c>
      <c r="I950">
        <f>Centuries!J950</f>
        <v>2</v>
      </c>
      <c r="J950">
        <f>Centuries!K950</f>
        <v>103.27</v>
      </c>
      <c r="K950">
        <f>Centuries!L950</f>
        <v>2</v>
      </c>
      <c r="L950" t="str">
        <f>Centuries!M950</f>
        <v>West Indies</v>
      </c>
      <c r="M950" t="str">
        <f>Centuries!N950</f>
        <v>St George's</v>
      </c>
    </row>
    <row r="951" spans="1:13" x14ac:dyDescent="0.3">
      <c r="A951">
        <f>Centuries!A951</f>
        <v>950</v>
      </c>
      <c r="B951">
        <f>Centuries!B951</f>
        <v>39628</v>
      </c>
      <c r="C951" t="str">
        <f>Sheet7!A951</f>
        <v>KC Sangakkara (SL)</v>
      </c>
      <c r="D951">
        <f>Centuries!D951</f>
        <v>112</v>
      </c>
      <c r="E951" t="str">
        <f>Centuries!E951</f>
        <v>Out</v>
      </c>
      <c r="F951">
        <f>Centuries!F951</f>
        <v>202</v>
      </c>
      <c r="G951">
        <f>Centuries!H951</f>
        <v>110</v>
      </c>
      <c r="H951">
        <f>Centuries!I951</f>
        <v>10</v>
      </c>
      <c r="I951">
        <f>Centuries!J951</f>
        <v>1</v>
      </c>
      <c r="J951">
        <f>Centuries!K951</f>
        <v>101.81</v>
      </c>
      <c r="K951">
        <f>Centuries!L951</f>
        <v>1</v>
      </c>
      <c r="L951" t="str">
        <f>Centuries!M951</f>
        <v>Pakistan</v>
      </c>
      <c r="M951" t="str">
        <f>Centuries!N951</f>
        <v>Karachi</v>
      </c>
    </row>
    <row r="952" spans="1:13" x14ac:dyDescent="0.3">
      <c r="A952">
        <f>Centuries!A952</f>
        <v>951</v>
      </c>
      <c r="B952">
        <f>Centuries!B952</f>
        <v>39629</v>
      </c>
      <c r="C952" t="str">
        <f>Sheet7!A952</f>
        <v>ST Jayasuriya (SL)</v>
      </c>
      <c r="D952">
        <f>Centuries!D952</f>
        <v>130</v>
      </c>
      <c r="E952" t="str">
        <f>Centuries!E952</f>
        <v>Out</v>
      </c>
      <c r="F952">
        <f>Centuries!F952</f>
        <v>119</v>
      </c>
      <c r="G952">
        <f>Centuries!H952</f>
        <v>88</v>
      </c>
      <c r="H952">
        <f>Centuries!I952</f>
        <v>16</v>
      </c>
      <c r="I952">
        <f>Centuries!J952</f>
        <v>6</v>
      </c>
      <c r="J952">
        <f>Centuries!K952</f>
        <v>147.72</v>
      </c>
      <c r="K952">
        <f>Centuries!L952</f>
        <v>1</v>
      </c>
      <c r="L952" t="str">
        <f>Centuries!M952</f>
        <v>Bangladesh</v>
      </c>
      <c r="M952" t="str">
        <f>Centuries!N952</f>
        <v>Karachi</v>
      </c>
    </row>
    <row r="953" spans="1:13" x14ac:dyDescent="0.3">
      <c r="A953">
        <f>Centuries!A953</f>
        <v>952</v>
      </c>
      <c r="B953">
        <f>Centuries!B953</f>
        <v>39629</v>
      </c>
      <c r="C953" t="str">
        <f>Sheet7!A953</f>
        <v>KC Sangakkara (SL)</v>
      </c>
      <c r="D953">
        <f>Centuries!D953</f>
        <v>121</v>
      </c>
      <c r="E953" t="str">
        <f>Centuries!E953</f>
        <v>Out</v>
      </c>
      <c r="F953">
        <f>Centuries!F953</f>
        <v>193</v>
      </c>
      <c r="G953">
        <f>Centuries!H953</f>
        <v>128</v>
      </c>
      <c r="H953">
        <f>Centuries!I953</f>
        <v>16</v>
      </c>
      <c r="I953">
        <f>Centuries!J953</f>
        <v>1</v>
      </c>
      <c r="J953">
        <f>Centuries!K953</f>
        <v>94.53</v>
      </c>
      <c r="K953">
        <f>Centuries!L953</f>
        <v>1</v>
      </c>
      <c r="L953" t="str">
        <f>Centuries!M953</f>
        <v>Bangladesh</v>
      </c>
      <c r="M953" t="str">
        <f>Centuries!N953</f>
        <v>Karachi</v>
      </c>
    </row>
    <row r="954" spans="1:13" x14ac:dyDescent="0.3">
      <c r="A954">
        <f>Centuries!A954</f>
        <v>953</v>
      </c>
      <c r="B954">
        <f>Centuries!B954</f>
        <v>39630</v>
      </c>
      <c r="C954" t="str">
        <f>Sheet7!A954</f>
        <v>BB McCullum (NZ)</v>
      </c>
      <c r="D954">
        <f>Centuries!D954</f>
        <v>166</v>
      </c>
      <c r="E954" t="str">
        <f>Centuries!E954</f>
        <v>Out</v>
      </c>
      <c r="F954" t="str">
        <f>Centuries!F954</f>
        <v>-</v>
      </c>
      <c r="G954">
        <f>Centuries!H954</f>
        <v>135</v>
      </c>
      <c r="H954">
        <f>Centuries!I954</f>
        <v>12</v>
      </c>
      <c r="I954">
        <f>Centuries!J954</f>
        <v>10</v>
      </c>
      <c r="J954">
        <f>Centuries!K954</f>
        <v>122.96</v>
      </c>
      <c r="K954">
        <f>Centuries!L954</f>
        <v>1</v>
      </c>
      <c r="L954" t="str">
        <f>Centuries!M954</f>
        <v>Ireland</v>
      </c>
      <c r="M954" t="str">
        <f>Centuries!N954</f>
        <v>Aberdeen</v>
      </c>
    </row>
    <row r="955" spans="1:13" x14ac:dyDescent="0.3">
      <c r="A955">
        <f>Centuries!A955</f>
        <v>954</v>
      </c>
      <c r="B955">
        <f>Centuries!B955</f>
        <v>39630</v>
      </c>
      <c r="C955" t="str">
        <f>Sheet7!A955</f>
        <v>JAH Marshall (NZ)</v>
      </c>
      <c r="D955">
        <f>Centuries!D955</f>
        <v>161</v>
      </c>
      <c r="E955" t="str">
        <f>Centuries!E955</f>
        <v>Out</v>
      </c>
      <c r="F955" t="str">
        <f>Centuries!F955</f>
        <v>-</v>
      </c>
      <c r="G955">
        <f>Centuries!H955</f>
        <v>141</v>
      </c>
      <c r="H955">
        <f>Centuries!I955</f>
        <v>11</v>
      </c>
      <c r="I955">
        <f>Centuries!J955</f>
        <v>4</v>
      </c>
      <c r="J955">
        <f>Centuries!K955</f>
        <v>114.18</v>
      </c>
      <c r="K955">
        <f>Centuries!L955</f>
        <v>1</v>
      </c>
      <c r="L955" t="str">
        <f>Centuries!M955</f>
        <v>Ireland</v>
      </c>
      <c r="M955" t="str">
        <f>Centuries!N955</f>
        <v>Aberdeen</v>
      </c>
    </row>
    <row r="956" spans="1:13" x14ac:dyDescent="0.3">
      <c r="A956">
        <f>Centuries!A956</f>
        <v>955</v>
      </c>
      <c r="B956">
        <f>Centuries!B956</f>
        <v>39630</v>
      </c>
      <c r="C956" t="str">
        <f>Sheet7!A956</f>
        <v>AM Samad (Can)</v>
      </c>
      <c r="D956">
        <f>Centuries!D956</f>
        <v>130</v>
      </c>
      <c r="E956" t="str">
        <f>Centuries!E956</f>
        <v>Out</v>
      </c>
      <c r="F956" t="str">
        <f>Centuries!F956</f>
        <v>-</v>
      </c>
      <c r="G956">
        <f>Centuries!H956</f>
        <v>125</v>
      </c>
      <c r="H956">
        <f>Centuries!I956</f>
        <v>12</v>
      </c>
      <c r="I956">
        <f>Centuries!J956</f>
        <v>2</v>
      </c>
      <c r="J956">
        <f>Centuries!K956</f>
        <v>104</v>
      </c>
      <c r="K956">
        <f>Centuries!L956</f>
        <v>1</v>
      </c>
      <c r="L956" t="str">
        <f>Centuries!M956</f>
        <v>Bermuda</v>
      </c>
      <c r="M956" t="str">
        <f>Centuries!N956</f>
        <v>King City (NW)</v>
      </c>
    </row>
    <row r="957" spans="1:13" x14ac:dyDescent="0.3">
      <c r="A957">
        <f>Centuries!A957</f>
        <v>956</v>
      </c>
      <c r="B957">
        <f>Centuries!B957</f>
        <v>39631</v>
      </c>
      <c r="C957" t="str">
        <f>Sheet7!A957</f>
        <v>Younis Khan (Pak)</v>
      </c>
      <c r="D957">
        <f>Centuries!D957</f>
        <v>123</v>
      </c>
      <c r="E957" t="str">
        <f>Centuries!E957</f>
        <v>Notout</v>
      </c>
      <c r="F957">
        <f>Centuries!F957</f>
        <v>169</v>
      </c>
      <c r="G957">
        <f>Centuries!H957</f>
        <v>117</v>
      </c>
      <c r="H957">
        <f>Centuries!I957</f>
        <v>11</v>
      </c>
      <c r="I957">
        <f>Centuries!J957</f>
        <v>1</v>
      </c>
      <c r="J957">
        <f>Centuries!K957</f>
        <v>105.12</v>
      </c>
      <c r="K957">
        <f>Centuries!L957</f>
        <v>2</v>
      </c>
      <c r="L957" t="str">
        <f>Centuries!M957</f>
        <v>India</v>
      </c>
      <c r="M957" t="str">
        <f>Centuries!N957</f>
        <v>Karachi</v>
      </c>
    </row>
    <row r="958" spans="1:13" x14ac:dyDescent="0.3">
      <c r="A958">
        <f>Centuries!A958</f>
        <v>957</v>
      </c>
      <c r="B958">
        <f>Centuries!B958</f>
        <v>39631</v>
      </c>
      <c r="C958" t="str">
        <f>Sheet7!A958</f>
        <v>GM Hamilton (Scot)</v>
      </c>
      <c r="D958">
        <f>Centuries!D958</f>
        <v>115</v>
      </c>
      <c r="E958" t="str">
        <f>Centuries!E958</f>
        <v>Out</v>
      </c>
      <c r="F958">
        <f>Centuries!F958</f>
        <v>164</v>
      </c>
      <c r="G958">
        <f>Centuries!H958</f>
        <v>150</v>
      </c>
      <c r="H958">
        <f>Centuries!I958</f>
        <v>13</v>
      </c>
      <c r="I958">
        <f>Centuries!J958</f>
        <v>0</v>
      </c>
      <c r="J958">
        <f>Centuries!K958</f>
        <v>76.66</v>
      </c>
      <c r="K958">
        <f>Centuries!L958</f>
        <v>2</v>
      </c>
      <c r="L958" t="str">
        <f>Centuries!M958</f>
        <v>Ireland</v>
      </c>
      <c r="M958" t="str">
        <f>Centuries!N958</f>
        <v>Aberdeen</v>
      </c>
    </row>
    <row r="959" spans="1:13" x14ac:dyDescent="0.3">
      <c r="A959">
        <f>Centuries!A959</f>
        <v>958</v>
      </c>
      <c r="B959">
        <f>Centuries!B959</f>
        <v>39635</v>
      </c>
      <c r="C959" t="str">
        <f>Sheet7!A959</f>
        <v>ST Jayasuriya (SL)</v>
      </c>
      <c r="D959">
        <f>Centuries!D959</f>
        <v>125</v>
      </c>
      <c r="E959" t="str">
        <f>Centuries!E959</f>
        <v>Out</v>
      </c>
      <c r="F959">
        <f>Centuries!F959</f>
        <v>146</v>
      </c>
      <c r="G959">
        <f>Centuries!H959</f>
        <v>114</v>
      </c>
      <c r="H959">
        <f>Centuries!I959</f>
        <v>9</v>
      </c>
      <c r="I959">
        <f>Centuries!J959</f>
        <v>5</v>
      </c>
      <c r="J959">
        <f>Centuries!K959</f>
        <v>109.64</v>
      </c>
      <c r="K959">
        <f>Centuries!L959</f>
        <v>1</v>
      </c>
      <c r="L959" t="str">
        <f>Centuries!M959</f>
        <v>India</v>
      </c>
      <c r="M959" t="str">
        <f>Centuries!N959</f>
        <v>Karachi</v>
      </c>
    </row>
    <row r="960" spans="1:13" x14ac:dyDescent="0.3">
      <c r="A960">
        <f>Centuries!A960</f>
        <v>959</v>
      </c>
      <c r="B960">
        <f>Centuries!B960</f>
        <v>39682</v>
      </c>
      <c r="C960" t="str">
        <f>Sheet7!A960</f>
        <v>XM Marshall (WI)</v>
      </c>
      <c r="D960">
        <f>Centuries!D960</f>
        <v>157</v>
      </c>
      <c r="E960" t="str">
        <f>Centuries!E960</f>
        <v>Notout</v>
      </c>
      <c r="F960">
        <f>Centuries!F960</f>
        <v>131</v>
      </c>
      <c r="G960">
        <f>Centuries!H960</f>
        <v>118</v>
      </c>
      <c r="H960">
        <f>Centuries!I960</f>
        <v>11</v>
      </c>
      <c r="I960">
        <f>Centuries!J960</f>
        <v>12</v>
      </c>
      <c r="J960">
        <f>Centuries!K960</f>
        <v>133.05000000000001</v>
      </c>
      <c r="K960">
        <f>Centuries!L960</f>
        <v>1</v>
      </c>
      <c r="L960" t="str">
        <f>Centuries!M960</f>
        <v>Canada</v>
      </c>
      <c r="M960" t="str">
        <f>Centuries!N960</f>
        <v>King City (NW)</v>
      </c>
    </row>
    <row r="961" spans="1:13" x14ac:dyDescent="0.3">
      <c r="A961">
        <f>Centuries!A961</f>
        <v>960</v>
      </c>
      <c r="B961">
        <f>Centuries!B961</f>
        <v>39684</v>
      </c>
      <c r="C961" t="str">
        <f>Sheet7!A961</f>
        <v>CH Gayle (WI)</v>
      </c>
      <c r="D961">
        <f>Centuries!D961</f>
        <v>110</v>
      </c>
      <c r="E961" t="str">
        <f>Centuries!E961</f>
        <v>Notout</v>
      </c>
      <c r="F961" t="str">
        <f>Centuries!F961</f>
        <v>-</v>
      </c>
      <c r="G961">
        <f>Centuries!H961</f>
        <v>77</v>
      </c>
      <c r="H961">
        <f>Centuries!I961</f>
        <v>14</v>
      </c>
      <c r="I961">
        <f>Centuries!J961</f>
        <v>6</v>
      </c>
      <c r="J961">
        <f>Centuries!K961</f>
        <v>142.85</v>
      </c>
      <c r="K961">
        <f>Centuries!L961</f>
        <v>2</v>
      </c>
      <c r="L961" t="str">
        <f>Centuries!M961</f>
        <v>Canada</v>
      </c>
      <c r="M961" t="str">
        <f>Centuries!N961</f>
        <v>King City (NW)</v>
      </c>
    </row>
    <row r="962" spans="1:13" x14ac:dyDescent="0.3">
      <c r="A962">
        <f>Centuries!A962</f>
        <v>961</v>
      </c>
      <c r="B962">
        <f>Centuries!B962</f>
        <v>39735</v>
      </c>
      <c r="C962" t="str">
        <f>Sheet7!A962</f>
        <v>LRPL Taylor (NZ)</v>
      </c>
      <c r="D962">
        <f>Centuries!D962</f>
        <v>103</v>
      </c>
      <c r="E962" t="str">
        <f>Centuries!E962</f>
        <v>Out</v>
      </c>
      <c r="F962">
        <f>Centuries!F962</f>
        <v>174</v>
      </c>
      <c r="G962">
        <f>Centuries!H962</f>
        <v>119</v>
      </c>
      <c r="H962">
        <f>Centuries!I962</f>
        <v>5</v>
      </c>
      <c r="I962">
        <f>Centuries!J962</f>
        <v>4</v>
      </c>
      <c r="J962">
        <f>Centuries!K962</f>
        <v>86.55</v>
      </c>
      <c r="K962">
        <f>Centuries!L962</f>
        <v>1</v>
      </c>
      <c r="L962" t="str">
        <f>Centuries!M962</f>
        <v>Bangladesh</v>
      </c>
      <c r="M962" t="str">
        <f>Centuries!N962</f>
        <v>Chittagong</v>
      </c>
    </row>
    <row r="963" spans="1:13" x14ac:dyDescent="0.3">
      <c r="A963">
        <f>Centuries!A963</f>
        <v>962</v>
      </c>
      <c r="B963">
        <f>Centuries!B963</f>
        <v>39740</v>
      </c>
      <c r="C963" t="str">
        <f>Sheet7!A963</f>
        <v>SO Tikolo (Kenya)</v>
      </c>
      <c r="D963">
        <f>Centuries!D963</f>
        <v>102</v>
      </c>
      <c r="E963" t="str">
        <f>Centuries!E963</f>
        <v>Out</v>
      </c>
      <c r="F963" t="str">
        <f>Centuries!F963</f>
        <v>-</v>
      </c>
      <c r="G963">
        <f>Centuries!H963</f>
        <v>99</v>
      </c>
      <c r="H963">
        <f>Centuries!I963</f>
        <v>12</v>
      </c>
      <c r="I963">
        <f>Centuries!J963</f>
        <v>2</v>
      </c>
      <c r="J963">
        <f>Centuries!K963</f>
        <v>103.03</v>
      </c>
      <c r="K963">
        <f>Centuries!L963</f>
        <v>1</v>
      </c>
      <c r="L963" t="str">
        <f>Centuries!M963</f>
        <v>Zimbabwe</v>
      </c>
      <c r="M963" t="str">
        <f>Centuries!N963</f>
        <v>Nairobi (Gym)</v>
      </c>
    </row>
    <row r="964" spans="1:13" x14ac:dyDescent="0.3">
      <c r="A964">
        <f>Centuries!A964</f>
        <v>963</v>
      </c>
      <c r="B964">
        <f>Centuries!B964</f>
        <v>39761</v>
      </c>
      <c r="C964" t="str">
        <f>Sheet7!A964</f>
        <v>HM Amla (SA)</v>
      </c>
      <c r="D964">
        <f>Centuries!D964</f>
        <v>140</v>
      </c>
      <c r="E964" t="str">
        <f>Centuries!E964</f>
        <v>Out</v>
      </c>
      <c r="F964">
        <f>Centuries!F964</f>
        <v>166</v>
      </c>
      <c r="G964">
        <f>Centuries!H964</f>
        <v>135</v>
      </c>
      <c r="H964">
        <f>Centuries!I964</f>
        <v>8</v>
      </c>
      <c r="I964">
        <f>Centuries!J964</f>
        <v>4</v>
      </c>
      <c r="J964">
        <f>Centuries!K964</f>
        <v>103.7</v>
      </c>
      <c r="K964">
        <f>Centuries!L964</f>
        <v>1</v>
      </c>
      <c r="L964" t="str">
        <f>Centuries!M964</f>
        <v>Bangladesh</v>
      </c>
      <c r="M964" t="str">
        <f>Centuries!N964</f>
        <v>Benoni</v>
      </c>
    </row>
    <row r="965" spans="1:13" x14ac:dyDescent="0.3">
      <c r="A965">
        <f>Centuries!A965</f>
        <v>964</v>
      </c>
      <c r="B965">
        <f>Centuries!B965</f>
        <v>39764</v>
      </c>
      <c r="C965" t="str">
        <f>Sheet7!A965</f>
        <v>CH Gayle (WI)</v>
      </c>
      <c r="D965">
        <f>Centuries!D965</f>
        <v>113</v>
      </c>
      <c r="E965" t="str">
        <f>Centuries!E965</f>
        <v>Out</v>
      </c>
      <c r="F965">
        <f>Centuries!F965</f>
        <v>128</v>
      </c>
      <c r="G965">
        <f>Centuries!H965</f>
        <v>106</v>
      </c>
      <c r="H965">
        <f>Centuries!I965</f>
        <v>11</v>
      </c>
      <c r="I965">
        <f>Centuries!J965</f>
        <v>5</v>
      </c>
      <c r="J965">
        <f>Centuries!K965</f>
        <v>106.6</v>
      </c>
      <c r="K965">
        <f>Centuries!L965</f>
        <v>1</v>
      </c>
      <c r="L965" t="str">
        <f>Centuries!M965</f>
        <v>Pakistan</v>
      </c>
      <c r="M965" t="str">
        <f>Centuries!N965</f>
        <v>Abu Dhabi</v>
      </c>
    </row>
    <row r="966" spans="1:13" x14ac:dyDescent="0.3">
      <c r="A966">
        <f>Centuries!A966</f>
        <v>965</v>
      </c>
      <c r="B966">
        <f>Centuries!B966</f>
        <v>39766</v>
      </c>
      <c r="C966" t="str">
        <f>Sheet7!A966</f>
        <v>Yuvraj Singh (India)</v>
      </c>
      <c r="D966">
        <f>Centuries!D966</f>
        <v>138</v>
      </c>
      <c r="E966" t="str">
        <f>Centuries!E966</f>
        <v>Notout</v>
      </c>
      <c r="F966">
        <f>Centuries!F966</f>
        <v>125</v>
      </c>
      <c r="G966">
        <f>Centuries!H966</f>
        <v>78</v>
      </c>
      <c r="H966">
        <f>Centuries!I966</f>
        <v>16</v>
      </c>
      <c r="I966">
        <f>Centuries!J966</f>
        <v>6</v>
      </c>
      <c r="J966">
        <f>Centuries!K966</f>
        <v>176.92</v>
      </c>
      <c r="K966">
        <f>Centuries!L966</f>
        <v>1</v>
      </c>
      <c r="L966" t="str">
        <f>Centuries!M966</f>
        <v>England</v>
      </c>
      <c r="M966" t="str">
        <f>Centuries!N966</f>
        <v>Rajkot</v>
      </c>
    </row>
    <row r="967" spans="1:13" x14ac:dyDescent="0.3">
      <c r="A967">
        <f>Centuries!A967</f>
        <v>966</v>
      </c>
      <c r="B967">
        <f>Centuries!B967</f>
        <v>39766</v>
      </c>
      <c r="C967" t="str">
        <f>Sheet7!A967</f>
        <v>S Chanderpaul (WI)</v>
      </c>
      <c r="D967">
        <f>Centuries!D967</f>
        <v>107</v>
      </c>
      <c r="E967" t="str">
        <f>Centuries!E967</f>
        <v>Notout</v>
      </c>
      <c r="F967">
        <f>Centuries!F967</f>
        <v>211</v>
      </c>
      <c r="G967">
        <f>Centuries!H967</f>
        <v>149</v>
      </c>
      <c r="H967">
        <f>Centuries!I967</f>
        <v>6</v>
      </c>
      <c r="I967">
        <f>Centuries!J967</f>
        <v>0</v>
      </c>
      <c r="J967">
        <f>Centuries!K967</f>
        <v>71.81</v>
      </c>
      <c r="K967">
        <f>Centuries!L967</f>
        <v>2</v>
      </c>
      <c r="L967" t="str">
        <f>Centuries!M967</f>
        <v>Pakistan</v>
      </c>
      <c r="M967" t="str">
        <f>Centuries!N967</f>
        <v>Abu Dhabi</v>
      </c>
    </row>
    <row r="968" spans="1:13" x14ac:dyDescent="0.3">
      <c r="A968">
        <f>Centuries!A968</f>
        <v>967</v>
      </c>
      <c r="B968">
        <f>Centuries!B968</f>
        <v>39768</v>
      </c>
      <c r="C968" t="str">
        <f>Sheet7!A968</f>
        <v>CH Gayle (WI)</v>
      </c>
      <c r="D968">
        <f>Centuries!D968</f>
        <v>122</v>
      </c>
      <c r="E968" t="str">
        <f>Centuries!E968</f>
        <v>Out</v>
      </c>
      <c r="F968">
        <f>Centuries!F968</f>
        <v>200</v>
      </c>
      <c r="G968">
        <f>Centuries!H968</f>
        <v>137</v>
      </c>
      <c r="H968">
        <f>Centuries!I968</f>
        <v>5</v>
      </c>
      <c r="I968">
        <f>Centuries!J968</f>
        <v>6</v>
      </c>
      <c r="J968">
        <f>Centuries!K968</f>
        <v>89.05</v>
      </c>
      <c r="K968">
        <f>Centuries!L968</f>
        <v>2</v>
      </c>
      <c r="L968" t="str">
        <f>Centuries!M968</f>
        <v>Pakistan</v>
      </c>
      <c r="M968" t="str">
        <f>Centuries!N968</f>
        <v>Abu Dhabi</v>
      </c>
    </row>
    <row r="969" spans="1:13" x14ac:dyDescent="0.3">
      <c r="A969">
        <f>Centuries!A969</f>
        <v>968</v>
      </c>
      <c r="B969">
        <f>Centuries!B969</f>
        <v>39768</v>
      </c>
      <c r="C969" t="str">
        <f>Sheet7!A969</f>
        <v>Younis Khan (Pak)</v>
      </c>
      <c r="D969">
        <f>Centuries!D969</f>
        <v>101</v>
      </c>
      <c r="E969" t="str">
        <f>Centuries!E969</f>
        <v>Out</v>
      </c>
      <c r="F969">
        <f>Centuries!F969</f>
        <v>163</v>
      </c>
      <c r="G969">
        <f>Centuries!H969</f>
        <v>119</v>
      </c>
      <c r="H969">
        <f>Centuries!I969</f>
        <v>5</v>
      </c>
      <c r="I969">
        <f>Centuries!J969</f>
        <v>1</v>
      </c>
      <c r="J969">
        <f>Centuries!K969</f>
        <v>84.87</v>
      </c>
      <c r="K969">
        <f>Centuries!L969</f>
        <v>1</v>
      </c>
      <c r="L969" t="str">
        <f>Centuries!M969</f>
        <v>West Indies</v>
      </c>
      <c r="M969" t="str">
        <f>Centuries!N969</f>
        <v>Abu Dhabi</v>
      </c>
    </row>
    <row r="970" spans="1:13" x14ac:dyDescent="0.3">
      <c r="A970">
        <f>Centuries!A970</f>
        <v>969</v>
      </c>
      <c r="B970">
        <f>Centuries!B970</f>
        <v>39769</v>
      </c>
      <c r="C970" t="str">
        <f>Sheet7!A970</f>
        <v>Yuvraj Singh (India)</v>
      </c>
      <c r="D970">
        <f>Centuries!D970</f>
        <v>118</v>
      </c>
      <c r="E970" t="str">
        <f>Centuries!E970</f>
        <v>Out</v>
      </c>
      <c r="F970">
        <f>Centuries!F970</f>
        <v>153</v>
      </c>
      <c r="G970">
        <f>Centuries!H970</f>
        <v>122</v>
      </c>
      <c r="H970">
        <f>Centuries!I970</f>
        <v>15</v>
      </c>
      <c r="I970">
        <f>Centuries!J970</f>
        <v>2</v>
      </c>
      <c r="J970">
        <f>Centuries!K970</f>
        <v>96.72</v>
      </c>
      <c r="K970">
        <f>Centuries!L970</f>
        <v>1</v>
      </c>
      <c r="L970" t="str">
        <f>Centuries!M970</f>
        <v>England</v>
      </c>
      <c r="M970" t="str">
        <f>Centuries!N970</f>
        <v>Indore</v>
      </c>
    </row>
    <row r="971" spans="1:13" x14ac:dyDescent="0.3">
      <c r="A971">
        <f>Centuries!A971</f>
        <v>970</v>
      </c>
      <c r="B971">
        <f>Centuries!B971</f>
        <v>39778</v>
      </c>
      <c r="C971" t="str">
        <f>Sheet7!A971</f>
        <v>KP Pietersen (Eng)</v>
      </c>
      <c r="D971">
        <f>Centuries!D971</f>
        <v>111</v>
      </c>
      <c r="E971" t="str">
        <f>Centuries!E971</f>
        <v>Notout</v>
      </c>
      <c r="F971">
        <f>Centuries!F971</f>
        <v>185</v>
      </c>
      <c r="G971">
        <f>Centuries!H971</f>
        <v>128</v>
      </c>
      <c r="H971">
        <f>Centuries!I971</f>
        <v>10</v>
      </c>
      <c r="I971">
        <f>Centuries!J971</f>
        <v>1</v>
      </c>
      <c r="J971">
        <f>Centuries!K971</f>
        <v>86.71</v>
      </c>
      <c r="K971">
        <f>Centuries!L971</f>
        <v>1</v>
      </c>
      <c r="L971" t="str">
        <f>Centuries!M971</f>
        <v>India</v>
      </c>
      <c r="M971" t="str">
        <f>Centuries!N971</f>
        <v>Cuttack</v>
      </c>
    </row>
    <row r="972" spans="1:13" x14ac:dyDescent="0.3">
      <c r="A972">
        <f>Centuries!A972</f>
        <v>971</v>
      </c>
      <c r="B972">
        <f>Centuries!B972</f>
        <v>39823</v>
      </c>
      <c r="C972" t="str">
        <f>Sheet7!A972</f>
        <v>MJ Guptill (NZ)</v>
      </c>
      <c r="D972">
        <f>Centuries!D972</f>
        <v>122</v>
      </c>
      <c r="E972" t="str">
        <f>Centuries!E972</f>
        <v>Notout</v>
      </c>
      <c r="F972">
        <f>Centuries!F972</f>
        <v>201</v>
      </c>
      <c r="G972">
        <f>Centuries!H972</f>
        <v>135</v>
      </c>
      <c r="H972">
        <f>Centuries!I972</f>
        <v>8</v>
      </c>
      <c r="I972">
        <f>Centuries!J972</f>
        <v>2</v>
      </c>
      <c r="J972">
        <f>Centuries!K972</f>
        <v>90.37</v>
      </c>
      <c r="K972">
        <f>Centuries!L972</f>
        <v>1</v>
      </c>
      <c r="L972" t="str">
        <f>Centuries!M972</f>
        <v>West Indies</v>
      </c>
      <c r="M972" t="str">
        <f>Centuries!N972</f>
        <v>Auckland</v>
      </c>
    </row>
    <row r="973" spans="1:13" x14ac:dyDescent="0.3">
      <c r="A973">
        <f>Centuries!A973</f>
        <v>972</v>
      </c>
      <c r="B973">
        <f>Centuries!B973</f>
        <v>39826</v>
      </c>
      <c r="C973" t="str">
        <f>Sheet7!A973</f>
        <v>CH Gayle (WI)</v>
      </c>
      <c r="D973">
        <f>Centuries!D973</f>
        <v>135</v>
      </c>
      <c r="E973" t="str">
        <f>Centuries!E973</f>
        <v>Out</v>
      </c>
      <c r="F973">
        <f>Centuries!F973</f>
        <v>175</v>
      </c>
      <c r="G973">
        <f>Centuries!H973</f>
        <v>129</v>
      </c>
      <c r="H973">
        <f>Centuries!I973</f>
        <v>9</v>
      </c>
      <c r="I973">
        <f>Centuries!J973</f>
        <v>5</v>
      </c>
      <c r="J973">
        <f>Centuries!K973</f>
        <v>104.65</v>
      </c>
      <c r="K973">
        <f>Centuries!L973</f>
        <v>1</v>
      </c>
      <c r="L973" t="str">
        <f>Centuries!M973</f>
        <v>New Zealand</v>
      </c>
      <c r="M973" t="str">
        <f>Centuries!N973</f>
        <v>Napier</v>
      </c>
    </row>
    <row r="974" spans="1:13" x14ac:dyDescent="0.3">
      <c r="A974">
        <f>Centuries!A974</f>
        <v>973</v>
      </c>
      <c r="B974">
        <f>Centuries!B974</f>
        <v>39833</v>
      </c>
      <c r="C974" t="str">
        <f>Sheet7!A974</f>
        <v>Salman Butt (Pak)</v>
      </c>
      <c r="D974">
        <f>Centuries!D974</f>
        <v>100</v>
      </c>
      <c r="E974" t="str">
        <f>Centuries!E974</f>
        <v>Notout</v>
      </c>
      <c r="F974">
        <f>Centuries!F974</f>
        <v>183</v>
      </c>
      <c r="G974">
        <f>Centuries!H974</f>
        <v>117</v>
      </c>
      <c r="H974">
        <f>Centuries!I974</f>
        <v>13</v>
      </c>
      <c r="I974">
        <f>Centuries!J974</f>
        <v>0</v>
      </c>
      <c r="J974">
        <f>Centuries!K974</f>
        <v>85.47</v>
      </c>
      <c r="K974">
        <f>Centuries!L974</f>
        <v>2</v>
      </c>
      <c r="L974" t="str">
        <f>Centuries!M974</f>
        <v>Sri Lanka</v>
      </c>
      <c r="M974" t="str">
        <f>Centuries!N974</f>
        <v>Karachi</v>
      </c>
    </row>
    <row r="975" spans="1:13" x14ac:dyDescent="0.3">
      <c r="A975">
        <f>Centuries!A975</f>
        <v>974</v>
      </c>
      <c r="B975">
        <f>Centuries!B975</f>
        <v>39837</v>
      </c>
      <c r="C975" t="str">
        <f>Sheet7!A975</f>
        <v>TM Dilshan (SL)</v>
      </c>
      <c r="D975">
        <f>Centuries!D975</f>
        <v>137</v>
      </c>
      <c r="E975" t="str">
        <f>Centuries!E975</f>
        <v>Notout</v>
      </c>
      <c r="F975">
        <f>Centuries!F975</f>
        <v>221</v>
      </c>
      <c r="G975">
        <f>Centuries!H975</f>
        <v>139</v>
      </c>
      <c r="H975">
        <f>Centuries!I975</f>
        <v>10</v>
      </c>
      <c r="I975">
        <f>Centuries!J975</f>
        <v>0</v>
      </c>
      <c r="J975">
        <f>Centuries!K975</f>
        <v>98.56</v>
      </c>
      <c r="K975">
        <f>Centuries!L975</f>
        <v>1</v>
      </c>
      <c r="L975" t="str">
        <f>Centuries!M975</f>
        <v>Pakistan</v>
      </c>
      <c r="M975" t="str">
        <f>Centuries!N975</f>
        <v>Lahore</v>
      </c>
    </row>
    <row r="976" spans="1:13" x14ac:dyDescent="0.3">
      <c r="A976">
        <f>Centuries!A976</f>
        <v>975</v>
      </c>
      <c r="B976">
        <f>Centuries!B976</f>
        <v>39841</v>
      </c>
      <c r="C976" t="str">
        <f>Sheet7!A976</f>
        <v>ST Jayasuriya (SL)</v>
      </c>
      <c r="D976">
        <f>Centuries!D976</f>
        <v>107</v>
      </c>
      <c r="E976" t="str">
        <f>Centuries!E976</f>
        <v>Out</v>
      </c>
      <c r="F976">
        <f>Centuries!F976</f>
        <v>166</v>
      </c>
      <c r="G976">
        <f>Centuries!H976</f>
        <v>114</v>
      </c>
      <c r="H976">
        <f>Centuries!I976</f>
        <v>10</v>
      </c>
      <c r="I976">
        <f>Centuries!J976</f>
        <v>1</v>
      </c>
      <c r="J976">
        <f>Centuries!K976</f>
        <v>93.85</v>
      </c>
      <c r="K976">
        <f>Centuries!L976</f>
        <v>1</v>
      </c>
      <c r="L976" t="str">
        <f>Centuries!M976</f>
        <v>India</v>
      </c>
      <c r="M976" t="str">
        <f>Centuries!N976</f>
        <v>Dambulla</v>
      </c>
    </row>
    <row r="977" spans="1:13" x14ac:dyDescent="0.3">
      <c r="A977">
        <f>Centuries!A977</f>
        <v>976</v>
      </c>
      <c r="B977">
        <f>Centuries!B977</f>
        <v>39847</v>
      </c>
      <c r="C977" t="str">
        <f>Sheet7!A977</f>
        <v>Yuvraj Singh (India)</v>
      </c>
      <c r="D977">
        <f>Centuries!D977</f>
        <v>117</v>
      </c>
      <c r="E977" t="str">
        <f>Centuries!E977</f>
        <v>Out</v>
      </c>
      <c r="F977">
        <f>Centuries!F977</f>
        <v>126</v>
      </c>
      <c r="G977">
        <f>Centuries!H977</f>
        <v>95</v>
      </c>
      <c r="H977">
        <f>Centuries!I977</f>
        <v>17</v>
      </c>
      <c r="I977">
        <f>Centuries!J977</f>
        <v>1</v>
      </c>
      <c r="J977">
        <f>Centuries!K977</f>
        <v>123.15</v>
      </c>
      <c r="K977">
        <f>Centuries!L977</f>
        <v>1</v>
      </c>
      <c r="L977" t="str">
        <f>Centuries!M977</f>
        <v>Sri Lanka</v>
      </c>
      <c r="M977" t="str">
        <f>Centuries!N977</f>
        <v>Colombo (RPS)</v>
      </c>
    </row>
    <row r="978" spans="1:13" x14ac:dyDescent="0.3">
      <c r="A978">
        <f>Centuries!A978</f>
        <v>977</v>
      </c>
      <c r="B978">
        <f>Centuries!B978</f>
        <v>39847</v>
      </c>
      <c r="C978" t="str">
        <f>Sheet7!A978</f>
        <v>V Sehwag (India)</v>
      </c>
      <c r="D978">
        <f>Centuries!D978</f>
        <v>116</v>
      </c>
      <c r="E978" t="str">
        <f>Centuries!E978</f>
        <v>Out</v>
      </c>
      <c r="F978">
        <f>Centuries!F978</f>
        <v>165</v>
      </c>
      <c r="G978">
        <f>Centuries!H978</f>
        <v>90</v>
      </c>
      <c r="H978">
        <f>Centuries!I978</f>
        <v>17</v>
      </c>
      <c r="I978">
        <f>Centuries!J978</f>
        <v>0</v>
      </c>
      <c r="J978">
        <f>Centuries!K978</f>
        <v>128.88</v>
      </c>
      <c r="K978">
        <f>Centuries!L978</f>
        <v>1</v>
      </c>
      <c r="L978" t="str">
        <f>Centuries!M978</f>
        <v>Sri Lanka</v>
      </c>
      <c r="M978" t="str">
        <f>Centuries!N978</f>
        <v>Colombo (RPS)</v>
      </c>
    </row>
    <row r="979" spans="1:13" x14ac:dyDescent="0.3">
      <c r="A979">
        <f>Centuries!A979</f>
        <v>978</v>
      </c>
      <c r="B979">
        <f>Centuries!B979</f>
        <v>39849</v>
      </c>
      <c r="C979" t="str">
        <f>Sheet7!A979</f>
        <v>G Gambhir (India)</v>
      </c>
      <c r="D979">
        <f>Centuries!D979</f>
        <v>150</v>
      </c>
      <c r="E979" t="str">
        <f>Centuries!E979</f>
        <v>Out</v>
      </c>
      <c r="F979">
        <f>Centuries!F979</f>
        <v>214</v>
      </c>
      <c r="G979">
        <f>Centuries!H979</f>
        <v>147</v>
      </c>
      <c r="H979">
        <f>Centuries!I979</f>
        <v>14</v>
      </c>
      <c r="I979">
        <f>Centuries!J979</f>
        <v>1</v>
      </c>
      <c r="J979">
        <f>Centuries!K979</f>
        <v>102.04</v>
      </c>
      <c r="K979">
        <f>Centuries!L979</f>
        <v>1</v>
      </c>
      <c r="L979" t="str">
        <f>Centuries!M979</f>
        <v>Sri Lanka</v>
      </c>
      <c r="M979" t="str">
        <f>Centuries!N979</f>
        <v>Colombo (RPS)</v>
      </c>
    </row>
    <row r="980" spans="1:13" x14ac:dyDescent="0.3">
      <c r="A980">
        <f>Centuries!A980</f>
        <v>979</v>
      </c>
      <c r="B980">
        <f>Centuries!B980</f>
        <v>39852</v>
      </c>
      <c r="C980" t="str">
        <f>Sheet7!A980</f>
        <v>GD Elliott (NZ)</v>
      </c>
      <c r="D980">
        <f>Centuries!D980</f>
        <v>115</v>
      </c>
      <c r="E980" t="str">
        <f>Centuries!E980</f>
        <v>Out</v>
      </c>
      <c r="F980">
        <f>Centuries!F980</f>
        <v>188</v>
      </c>
      <c r="G980">
        <f>Centuries!H980</f>
        <v>124</v>
      </c>
      <c r="H980">
        <f>Centuries!I980</f>
        <v>8</v>
      </c>
      <c r="I980">
        <f>Centuries!J980</f>
        <v>0</v>
      </c>
      <c r="J980">
        <f>Centuries!K980</f>
        <v>92.74</v>
      </c>
      <c r="K980">
        <f>Centuries!L980</f>
        <v>2</v>
      </c>
      <c r="L980" t="str">
        <f>Centuries!M980</f>
        <v>Australia</v>
      </c>
      <c r="M980" t="str">
        <f>Centuries!N980</f>
        <v>Sydney</v>
      </c>
    </row>
    <row r="981" spans="1:13" x14ac:dyDescent="0.3">
      <c r="A981">
        <f>Centuries!A981</f>
        <v>980</v>
      </c>
      <c r="B981">
        <f>Centuries!B981</f>
        <v>39852</v>
      </c>
      <c r="C981" t="str">
        <f>Sheet7!A981</f>
        <v>BJ Haddin (Aus)</v>
      </c>
      <c r="D981">
        <f>Centuries!D981</f>
        <v>109</v>
      </c>
      <c r="E981" t="str">
        <f>Centuries!E981</f>
        <v>Out</v>
      </c>
      <c r="F981">
        <f>Centuries!F981</f>
        <v>156</v>
      </c>
      <c r="G981">
        <f>Centuries!H981</f>
        <v>114</v>
      </c>
      <c r="H981">
        <f>Centuries!I981</f>
        <v>8</v>
      </c>
      <c r="I981">
        <f>Centuries!J981</f>
        <v>3</v>
      </c>
      <c r="J981">
        <f>Centuries!K981</f>
        <v>95.61</v>
      </c>
      <c r="K981">
        <f>Centuries!L981</f>
        <v>1</v>
      </c>
      <c r="L981" t="str">
        <f>Centuries!M981</f>
        <v>New Zealand</v>
      </c>
      <c r="M981" t="str">
        <f>Centuries!N981</f>
        <v>Sydney</v>
      </c>
    </row>
    <row r="982" spans="1:13" x14ac:dyDescent="0.3">
      <c r="A982">
        <f>Centuries!A982</f>
        <v>981</v>
      </c>
      <c r="B982">
        <f>Centuries!B982</f>
        <v>39880</v>
      </c>
      <c r="C982" t="str">
        <f>Sheet7!A982</f>
        <v>SR Tendulkar (India)</v>
      </c>
      <c r="D982">
        <f>Centuries!D982</f>
        <v>163</v>
      </c>
      <c r="E982" t="str">
        <f>Centuries!E982</f>
        <v>Notout</v>
      </c>
      <c r="F982">
        <f>Centuries!F982</f>
        <v>206</v>
      </c>
      <c r="G982">
        <f>Centuries!H982</f>
        <v>133</v>
      </c>
      <c r="H982">
        <f>Centuries!I982</f>
        <v>16</v>
      </c>
      <c r="I982">
        <f>Centuries!J982</f>
        <v>5</v>
      </c>
      <c r="J982">
        <f>Centuries!K982</f>
        <v>122.55</v>
      </c>
      <c r="K982">
        <f>Centuries!L982</f>
        <v>1</v>
      </c>
      <c r="L982" t="str">
        <f>Centuries!M982</f>
        <v>New Zealand</v>
      </c>
      <c r="M982" t="str">
        <f>Centuries!N982</f>
        <v>Christchurch</v>
      </c>
    </row>
    <row r="983" spans="1:13" x14ac:dyDescent="0.3">
      <c r="A983">
        <f>Centuries!A983</f>
        <v>982</v>
      </c>
      <c r="B983">
        <f>Centuries!B983</f>
        <v>39880</v>
      </c>
      <c r="C983" t="str">
        <f>Sheet7!A983</f>
        <v>JD Ryder (NZ)</v>
      </c>
      <c r="D983">
        <f>Centuries!D983</f>
        <v>105</v>
      </c>
      <c r="E983" t="str">
        <f>Centuries!E983</f>
        <v>Out</v>
      </c>
      <c r="F983">
        <f>Centuries!F983</f>
        <v>108</v>
      </c>
      <c r="G983">
        <f>Centuries!H983</f>
        <v>80</v>
      </c>
      <c r="H983">
        <f>Centuries!I983</f>
        <v>12</v>
      </c>
      <c r="I983">
        <f>Centuries!J983</f>
        <v>4</v>
      </c>
      <c r="J983">
        <f>Centuries!K983</f>
        <v>131.25</v>
      </c>
      <c r="K983">
        <f>Centuries!L983</f>
        <v>2</v>
      </c>
      <c r="L983" t="str">
        <f>Centuries!M983</f>
        <v>India</v>
      </c>
      <c r="M983" t="str">
        <f>Centuries!N983</f>
        <v>Christchurch</v>
      </c>
    </row>
    <row r="984" spans="1:13" x14ac:dyDescent="0.3">
      <c r="A984">
        <f>Centuries!A984</f>
        <v>983</v>
      </c>
      <c r="B984">
        <f>Centuries!B984</f>
        <v>39883</v>
      </c>
      <c r="C984" t="str">
        <f>Sheet7!A984</f>
        <v>V Sehwag (India)</v>
      </c>
      <c r="D984">
        <f>Centuries!D984</f>
        <v>125</v>
      </c>
      <c r="E984" t="str">
        <f>Centuries!E984</f>
        <v>Notout</v>
      </c>
      <c r="F984">
        <f>Centuries!F984</f>
        <v>106</v>
      </c>
      <c r="G984">
        <f>Centuries!H984</f>
        <v>74</v>
      </c>
      <c r="H984">
        <f>Centuries!I984</f>
        <v>14</v>
      </c>
      <c r="I984">
        <f>Centuries!J984</f>
        <v>6</v>
      </c>
      <c r="J984">
        <f>Centuries!K984</f>
        <v>168.91</v>
      </c>
      <c r="K984">
        <f>Centuries!L984</f>
        <v>2</v>
      </c>
      <c r="L984" t="str">
        <f>Centuries!M984</f>
        <v>New Zealand</v>
      </c>
      <c r="M984" t="str">
        <f>Centuries!N984</f>
        <v>Hamilton</v>
      </c>
    </row>
    <row r="985" spans="1:13" x14ac:dyDescent="0.3">
      <c r="A985">
        <f>Centuries!A985</f>
        <v>984</v>
      </c>
      <c r="B985">
        <f>Centuries!B985</f>
        <v>39894</v>
      </c>
      <c r="C985" t="str">
        <f>Sheet7!A985</f>
        <v>S Chanderpaul (WI)</v>
      </c>
      <c r="D985">
        <f>Centuries!D985</f>
        <v>112</v>
      </c>
      <c r="E985" t="str">
        <f>Centuries!E985</f>
        <v>Notout</v>
      </c>
      <c r="F985">
        <f>Centuries!F985</f>
        <v>208</v>
      </c>
      <c r="G985">
        <f>Centuries!H985</f>
        <v>134</v>
      </c>
      <c r="H985">
        <f>Centuries!I985</f>
        <v>10</v>
      </c>
      <c r="I985">
        <f>Centuries!J985</f>
        <v>0</v>
      </c>
      <c r="J985">
        <f>Centuries!K985</f>
        <v>83.58</v>
      </c>
      <c r="K985">
        <f>Centuries!L985</f>
        <v>1</v>
      </c>
      <c r="L985" t="str">
        <f>Centuries!M985</f>
        <v>England</v>
      </c>
      <c r="M985" t="str">
        <f>Centuries!N985</f>
        <v>Providence</v>
      </c>
    </row>
    <row r="986" spans="1:13" x14ac:dyDescent="0.3">
      <c r="A986">
        <f>Centuries!A986</f>
        <v>985</v>
      </c>
      <c r="B986">
        <f>Centuries!B986</f>
        <v>39894</v>
      </c>
      <c r="C986" t="str">
        <f>Sheet7!A986</f>
        <v>AJ Strauss (Eng)</v>
      </c>
      <c r="D986">
        <f>Centuries!D986</f>
        <v>105</v>
      </c>
      <c r="E986" t="str">
        <f>Centuries!E986</f>
        <v>Out</v>
      </c>
      <c r="F986">
        <f>Centuries!F986</f>
        <v>204</v>
      </c>
      <c r="G986">
        <f>Centuries!H986</f>
        <v>129</v>
      </c>
      <c r="H986">
        <f>Centuries!I986</f>
        <v>7</v>
      </c>
      <c r="I986">
        <f>Centuries!J986</f>
        <v>0</v>
      </c>
      <c r="J986">
        <f>Centuries!K986</f>
        <v>81.39</v>
      </c>
      <c r="K986">
        <f>Centuries!L986</f>
        <v>2</v>
      </c>
      <c r="L986" t="str">
        <f>Centuries!M986</f>
        <v>West Indies</v>
      </c>
      <c r="M986" t="str">
        <f>Centuries!N986</f>
        <v>Providence</v>
      </c>
    </row>
    <row r="987" spans="1:13" x14ac:dyDescent="0.3">
      <c r="A987">
        <f>Centuries!A987</f>
        <v>986</v>
      </c>
      <c r="B987">
        <f>Centuries!B987</f>
        <v>39904</v>
      </c>
      <c r="C987" t="str">
        <f>Sheet7!A987</f>
        <v>NFI McCallum (Scot)</v>
      </c>
      <c r="D987">
        <f>Centuries!D987</f>
        <v>121</v>
      </c>
      <c r="E987" t="str">
        <f>Centuries!E987</f>
        <v>Notout</v>
      </c>
      <c r="F987">
        <f>Centuries!F987</f>
        <v>176</v>
      </c>
      <c r="G987">
        <f>Centuries!H987</f>
        <v>138</v>
      </c>
      <c r="H987">
        <f>Centuries!I987</f>
        <v>12</v>
      </c>
      <c r="I987">
        <f>Centuries!J987</f>
        <v>3</v>
      </c>
      <c r="J987">
        <f>Centuries!K987</f>
        <v>87.68</v>
      </c>
      <c r="K987">
        <f>Centuries!L987</f>
        <v>1</v>
      </c>
      <c r="L987" t="str">
        <f>Centuries!M987</f>
        <v>Ireland</v>
      </c>
      <c r="M987" t="str">
        <f>Centuries!N987</f>
        <v>Benoni</v>
      </c>
    </row>
    <row r="988" spans="1:13" x14ac:dyDescent="0.3">
      <c r="A988">
        <f>Centuries!A988</f>
        <v>987</v>
      </c>
      <c r="B988">
        <f>Centuries!B988</f>
        <v>39904</v>
      </c>
      <c r="C988" t="str">
        <f>Sheet7!A988</f>
        <v>RN ten Doeschate (Neth)</v>
      </c>
      <c r="D988">
        <f>Centuries!D988</f>
        <v>106</v>
      </c>
      <c r="E988" t="str">
        <f>Centuries!E988</f>
        <v>Notout</v>
      </c>
      <c r="F988">
        <f>Centuries!F988</f>
        <v>129</v>
      </c>
      <c r="G988">
        <f>Centuries!H988</f>
        <v>84</v>
      </c>
      <c r="H988">
        <f>Centuries!I988</f>
        <v>9</v>
      </c>
      <c r="I988">
        <f>Centuries!J988</f>
        <v>3</v>
      </c>
      <c r="J988">
        <f>Centuries!K988</f>
        <v>126.19</v>
      </c>
      <c r="K988">
        <f>Centuries!L988</f>
        <v>2</v>
      </c>
      <c r="L988" t="str">
        <f>Centuries!M988</f>
        <v>Kenya</v>
      </c>
      <c r="M988" t="str">
        <f>Centuries!N988</f>
        <v>Potchefstroom</v>
      </c>
    </row>
    <row r="989" spans="1:13" x14ac:dyDescent="0.3">
      <c r="A989">
        <f>Centuries!A989</f>
        <v>988</v>
      </c>
      <c r="B989">
        <f>Centuries!B989</f>
        <v>39904</v>
      </c>
      <c r="C989" t="str">
        <f>Sheet7!A989</f>
        <v>WTS Porterfield (Ire)</v>
      </c>
      <c r="D989">
        <f>Centuries!D989</f>
        <v>101</v>
      </c>
      <c r="E989" t="str">
        <f>Centuries!E989</f>
        <v>Out</v>
      </c>
      <c r="F989">
        <f>Centuries!F989</f>
        <v>121</v>
      </c>
      <c r="G989">
        <f>Centuries!H989</f>
        <v>89</v>
      </c>
      <c r="H989">
        <f>Centuries!I989</f>
        <v>12</v>
      </c>
      <c r="I989">
        <f>Centuries!J989</f>
        <v>3</v>
      </c>
      <c r="J989">
        <f>Centuries!K989</f>
        <v>113.48</v>
      </c>
      <c r="K989">
        <f>Centuries!L989</f>
        <v>2</v>
      </c>
      <c r="L989" t="str">
        <f>Centuries!M989</f>
        <v>Scotland</v>
      </c>
      <c r="M989" t="str">
        <f>Centuries!N989</f>
        <v>Benoni</v>
      </c>
    </row>
    <row r="990" spans="1:13" x14ac:dyDescent="0.3">
      <c r="A990">
        <f>Centuries!A990</f>
        <v>989</v>
      </c>
      <c r="B990">
        <f>Centuries!B990</f>
        <v>39909</v>
      </c>
      <c r="C990" t="str">
        <f>Sheet7!A990</f>
        <v>DL Hemp (Ber)</v>
      </c>
      <c r="D990">
        <f>Centuries!D990</f>
        <v>102</v>
      </c>
      <c r="E990" t="str">
        <f>Centuries!E990</f>
        <v>Notout</v>
      </c>
      <c r="F990">
        <f>Centuries!F990</f>
        <v>281</v>
      </c>
      <c r="G990">
        <f>Centuries!H990</f>
        <v>152</v>
      </c>
      <c r="H990">
        <f>Centuries!I990</f>
        <v>9</v>
      </c>
      <c r="I990">
        <f>Centuries!J990</f>
        <v>0</v>
      </c>
      <c r="J990">
        <f>Centuries!K990</f>
        <v>67.099999999999994</v>
      </c>
      <c r="K990">
        <f>Centuries!L990</f>
        <v>1</v>
      </c>
      <c r="L990" t="str">
        <f>Centuries!M990</f>
        <v>Kenya</v>
      </c>
      <c r="M990" t="str">
        <f>Centuries!N990</f>
        <v>Potchefstroom</v>
      </c>
    </row>
    <row r="991" spans="1:13" x14ac:dyDescent="0.3">
      <c r="A991">
        <f>Centuries!A991</f>
        <v>990</v>
      </c>
      <c r="B991">
        <f>Centuries!B991</f>
        <v>39916</v>
      </c>
      <c r="C991" t="str">
        <f>Sheet7!A991</f>
        <v>HH Gibbs (SA)</v>
      </c>
      <c r="D991">
        <f>Centuries!D991</f>
        <v>110</v>
      </c>
      <c r="E991" t="str">
        <f>Centuries!E991</f>
        <v>Out</v>
      </c>
      <c r="F991">
        <f>Centuries!F991</f>
        <v>162</v>
      </c>
      <c r="G991">
        <f>Centuries!H991</f>
        <v>116</v>
      </c>
      <c r="H991">
        <f>Centuries!I991</f>
        <v>9</v>
      </c>
      <c r="I991">
        <f>Centuries!J991</f>
        <v>2</v>
      </c>
      <c r="J991">
        <f>Centuries!K991</f>
        <v>94.82</v>
      </c>
      <c r="K991">
        <f>Centuries!L991</f>
        <v>1</v>
      </c>
      <c r="L991" t="str">
        <f>Centuries!M991</f>
        <v>Australia</v>
      </c>
      <c r="M991" t="str">
        <f>Centuries!N991</f>
        <v>Port Elizabeth</v>
      </c>
    </row>
    <row r="992" spans="1:13" x14ac:dyDescent="0.3">
      <c r="A992">
        <f>Centuries!A992</f>
        <v>991</v>
      </c>
      <c r="B992">
        <f>Centuries!B992</f>
        <v>39922</v>
      </c>
      <c r="C992" t="str">
        <f>Sheet7!A992</f>
        <v>WTS Porterfield (Ire)</v>
      </c>
      <c r="D992">
        <f>Centuries!D992</f>
        <v>104</v>
      </c>
      <c r="E992" t="str">
        <f>Centuries!E992</f>
        <v>Notout</v>
      </c>
      <c r="F992">
        <f>Centuries!F992</f>
        <v>164</v>
      </c>
      <c r="G992">
        <f>Centuries!H992</f>
        <v>133</v>
      </c>
      <c r="H992">
        <f>Centuries!I992</f>
        <v>13</v>
      </c>
      <c r="I992">
        <f>Centuries!J992</f>
        <v>0</v>
      </c>
      <c r="J992">
        <f>Centuries!K992</f>
        <v>78.19</v>
      </c>
      <c r="K992">
        <f>Centuries!L992</f>
        <v>2</v>
      </c>
      <c r="L992" t="str">
        <f>Centuries!M992</f>
        <v>Canada</v>
      </c>
      <c r="M992" t="str">
        <f>Centuries!N992</f>
        <v>Centurion</v>
      </c>
    </row>
    <row r="993" spans="1:13" x14ac:dyDescent="0.3">
      <c r="A993">
        <f>Centuries!A993</f>
        <v>992</v>
      </c>
      <c r="B993">
        <f>Centuries!B993</f>
        <v>39934</v>
      </c>
      <c r="C993" t="str">
        <f>Sheet7!A993</f>
        <v>MJ Clarke (Aus)</v>
      </c>
      <c r="D993">
        <f>Centuries!D993</f>
        <v>100</v>
      </c>
      <c r="E993" t="str">
        <f>Centuries!E993</f>
        <v>Notout</v>
      </c>
      <c r="F993" t="str">
        <f>Centuries!F993</f>
        <v>-</v>
      </c>
      <c r="G993">
        <f>Centuries!H993</f>
        <v>122</v>
      </c>
      <c r="H993">
        <f>Centuries!I993</f>
        <v>14</v>
      </c>
      <c r="I993">
        <f>Centuries!J993</f>
        <v>0</v>
      </c>
      <c r="J993">
        <f>Centuries!K993</f>
        <v>81.96</v>
      </c>
      <c r="K993">
        <f>Centuries!L993</f>
        <v>2</v>
      </c>
      <c r="L993" t="str">
        <f>Centuries!M993</f>
        <v>Pakistan</v>
      </c>
      <c r="M993" t="str">
        <f>Centuries!N993</f>
        <v>Abu Dhabi</v>
      </c>
    </row>
    <row r="994" spans="1:13" x14ac:dyDescent="0.3">
      <c r="A994">
        <f>Centuries!A994</f>
        <v>993</v>
      </c>
      <c r="B994">
        <f>Centuries!B994</f>
        <v>39936</v>
      </c>
      <c r="C994" t="str">
        <f>Sheet7!A994</f>
        <v>Kamran Akmal (Pak)</v>
      </c>
      <c r="D994">
        <f>Centuries!D994</f>
        <v>116</v>
      </c>
      <c r="E994" t="str">
        <f>Centuries!E994</f>
        <v>Notout</v>
      </c>
      <c r="F994" t="str">
        <f>Centuries!F994</f>
        <v>-</v>
      </c>
      <c r="G994">
        <f>Centuries!H994</f>
        <v>115</v>
      </c>
      <c r="H994">
        <f>Centuries!I994</f>
        <v>13</v>
      </c>
      <c r="I994">
        <f>Centuries!J994</f>
        <v>0</v>
      </c>
      <c r="J994">
        <f>Centuries!K994</f>
        <v>100.86</v>
      </c>
      <c r="K994">
        <f>Centuries!L994</f>
        <v>2</v>
      </c>
      <c r="L994" t="str">
        <f>Centuries!M994</f>
        <v>Australia</v>
      </c>
      <c r="M994" t="str">
        <f>Centuries!N994</f>
        <v>Abu Dhabi</v>
      </c>
    </row>
    <row r="995" spans="1:13" x14ac:dyDescent="0.3">
      <c r="A995">
        <f>Centuries!A995</f>
        <v>994</v>
      </c>
      <c r="B995">
        <f>Centuries!B995</f>
        <v>39936</v>
      </c>
      <c r="C995" t="str">
        <f>Sheet7!A995</f>
        <v>SR Watson (Aus)</v>
      </c>
      <c r="D995">
        <f>Centuries!D995</f>
        <v>116</v>
      </c>
      <c r="E995" t="str">
        <f>Centuries!E995</f>
        <v>Notout</v>
      </c>
      <c r="F995" t="str">
        <f>Centuries!F995</f>
        <v>-</v>
      </c>
      <c r="G995">
        <f>Centuries!H995</f>
        <v>146</v>
      </c>
      <c r="H995">
        <f>Centuries!I995</f>
        <v>6</v>
      </c>
      <c r="I995">
        <f>Centuries!J995</f>
        <v>2</v>
      </c>
      <c r="J995">
        <f>Centuries!K995</f>
        <v>79.45</v>
      </c>
      <c r="K995">
        <f>Centuries!L995</f>
        <v>1</v>
      </c>
      <c r="L995" t="str">
        <f>Centuries!M995</f>
        <v>Pakistan</v>
      </c>
      <c r="M995" t="str">
        <f>Centuries!N995</f>
        <v>Abu Dhabi</v>
      </c>
    </row>
    <row r="996" spans="1:13" x14ac:dyDescent="0.3">
      <c r="A996">
        <f>Centuries!A996</f>
        <v>995</v>
      </c>
      <c r="B996">
        <f>Centuries!B996</f>
        <v>39990</v>
      </c>
      <c r="C996" t="str">
        <f>Sheet7!A996</f>
        <v>Yuvraj Singh (India)</v>
      </c>
      <c r="D996">
        <f>Centuries!D996</f>
        <v>131</v>
      </c>
      <c r="E996" t="str">
        <f>Centuries!E996</f>
        <v>Out</v>
      </c>
      <c r="F996">
        <f>Centuries!F996</f>
        <v>134</v>
      </c>
      <c r="G996">
        <f>Centuries!H996</f>
        <v>102</v>
      </c>
      <c r="H996">
        <f>Centuries!I996</f>
        <v>10</v>
      </c>
      <c r="I996">
        <f>Centuries!J996</f>
        <v>7</v>
      </c>
      <c r="J996">
        <f>Centuries!K996</f>
        <v>128.43</v>
      </c>
      <c r="K996">
        <f>Centuries!L996</f>
        <v>1</v>
      </c>
      <c r="L996" t="str">
        <f>Centuries!M996</f>
        <v>West Indies</v>
      </c>
      <c r="M996" t="str">
        <f>Centuries!N996</f>
        <v>Kingston</v>
      </c>
    </row>
    <row r="997" spans="1:13" x14ac:dyDescent="0.3">
      <c r="A997">
        <f>Centuries!A997</f>
        <v>996</v>
      </c>
      <c r="B997">
        <f>Centuries!B997</f>
        <v>40001</v>
      </c>
      <c r="C997" t="str">
        <f>Sheet7!A997</f>
        <v>GM Hamilton (Scot)</v>
      </c>
      <c r="D997">
        <f>Centuries!D997</f>
        <v>119</v>
      </c>
      <c r="E997" t="str">
        <f>Centuries!E997</f>
        <v>Out</v>
      </c>
      <c r="F997">
        <f>Centuries!F997</f>
        <v>191</v>
      </c>
      <c r="G997">
        <f>Centuries!H997</f>
        <v>152</v>
      </c>
      <c r="H997">
        <f>Centuries!I997</f>
        <v>3</v>
      </c>
      <c r="I997">
        <f>Centuries!J997</f>
        <v>1</v>
      </c>
      <c r="J997">
        <f>Centuries!K997</f>
        <v>78.28</v>
      </c>
      <c r="K997">
        <f>Centuries!L997</f>
        <v>1</v>
      </c>
      <c r="L997" t="str">
        <f>Centuries!M997</f>
        <v>Canada</v>
      </c>
      <c r="M997" t="str">
        <f>Centuries!N997</f>
        <v>Aberdeen</v>
      </c>
    </row>
    <row r="998" spans="1:13" x14ac:dyDescent="0.3">
      <c r="A998">
        <f>Centuries!A998</f>
        <v>997</v>
      </c>
      <c r="B998">
        <f>Centuries!B998</f>
        <v>40001</v>
      </c>
      <c r="C998" t="str">
        <f>Sheet7!A998</f>
        <v>S Jyoti (Can)</v>
      </c>
      <c r="D998">
        <f>Centuries!D998</f>
        <v>117</v>
      </c>
      <c r="E998" t="str">
        <f>Centuries!E998</f>
        <v>Out</v>
      </c>
      <c r="F998">
        <f>Centuries!F998</f>
        <v>158</v>
      </c>
      <c r="G998">
        <f>Centuries!H998</f>
        <v>122</v>
      </c>
      <c r="H998">
        <f>Centuries!I998</f>
        <v>10</v>
      </c>
      <c r="I998">
        <f>Centuries!J998</f>
        <v>1</v>
      </c>
      <c r="J998">
        <f>Centuries!K998</f>
        <v>95.9</v>
      </c>
      <c r="K998">
        <f>Centuries!L998</f>
        <v>2</v>
      </c>
      <c r="L998" t="str">
        <f>Centuries!M998</f>
        <v>Scotland</v>
      </c>
      <c r="M998" t="str">
        <f>Centuries!N998</f>
        <v>Aberdeen</v>
      </c>
    </row>
    <row r="999" spans="1:13" x14ac:dyDescent="0.3">
      <c r="A999">
        <f>Centuries!A999</f>
        <v>998</v>
      </c>
      <c r="B999">
        <f>Centuries!B999</f>
        <v>40001</v>
      </c>
      <c r="C999" t="str">
        <f>Sheet7!A999</f>
        <v>DF Watts (Scot)</v>
      </c>
      <c r="D999">
        <f>Centuries!D999</f>
        <v>101</v>
      </c>
      <c r="E999" t="str">
        <f>Centuries!E999</f>
        <v>Out</v>
      </c>
      <c r="F999">
        <f>Centuries!F999</f>
        <v>159</v>
      </c>
      <c r="G999">
        <f>Centuries!H999</f>
        <v>108</v>
      </c>
      <c r="H999">
        <f>Centuries!I999</f>
        <v>6</v>
      </c>
      <c r="I999">
        <f>Centuries!J999</f>
        <v>2</v>
      </c>
      <c r="J999">
        <f>Centuries!K999</f>
        <v>93.51</v>
      </c>
      <c r="K999">
        <f>Centuries!L999</f>
        <v>1</v>
      </c>
      <c r="L999" t="str">
        <f>Centuries!M999</f>
        <v>Canada</v>
      </c>
      <c r="M999" t="str">
        <f>Centuries!N999</f>
        <v>Aberdeen</v>
      </c>
    </row>
    <row r="1000" spans="1:13" x14ac:dyDescent="0.3">
      <c r="A1000">
        <f>Centuries!A1000</f>
        <v>999</v>
      </c>
      <c r="B1000">
        <f>Centuries!B1000</f>
        <v>40022</v>
      </c>
      <c r="C1000" t="str">
        <f>Sheet7!A1000</f>
        <v>TM Dowlin (WI)</v>
      </c>
      <c r="D1000">
        <f>Centuries!D1000</f>
        <v>100</v>
      </c>
      <c r="E1000" t="str">
        <f>Centuries!E1000</f>
        <v>Notout</v>
      </c>
      <c r="F1000">
        <f>Centuries!F1000</f>
        <v>165</v>
      </c>
      <c r="G1000">
        <f>Centuries!H1000</f>
        <v>117</v>
      </c>
      <c r="H1000">
        <f>Centuries!I1000</f>
        <v>6</v>
      </c>
      <c r="I1000">
        <f>Centuries!J1000</f>
        <v>1</v>
      </c>
      <c r="J1000">
        <f>Centuries!K1000</f>
        <v>85.47</v>
      </c>
      <c r="K1000">
        <f>Centuries!L1000</f>
        <v>1</v>
      </c>
      <c r="L1000" t="str">
        <f>Centuries!M1000</f>
        <v>Bangladesh</v>
      </c>
      <c r="M1000" t="str">
        <f>Centuries!N1000</f>
        <v>Roseau</v>
      </c>
    </row>
    <row r="1001" spans="1:13" x14ac:dyDescent="0.3">
      <c r="A1001">
        <f>Centuries!A1001</f>
        <v>1000</v>
      </c>
      <c r="B1001">
        <f>Centuries!B1001</f>
        <v>40028</v>
      </c>
      <c r="C1001" t="str">
        <f>Sheet7!A1001</f>
        <v>DPMD Jayawardene (SL)</v>
      </c>
      <c r="D1001">
        <f>Centuries!D1001</f>
        <v>123</v>
      </c>
      <c r="E1001" t="str">
        <f>Centuries!E1001</f>
        <v>Out</v>
      </c>
      <c r="F1001">
        <f>Centuries!F1001</f>
        <v>140</v>
      </c>
      <c r="G1001">
        <f>Centuries!H1001</f>
        <v>108</v>
      </c>
      <c r="H1001">
        <f>Centuries!I1001</f>
        <v>14</v>
      </c>
      <c r="I1001">
        <f>Centuries!J1001</f>
        <v>1</v>
      </c>
      <c r="J1001">
        <f>Centuries!K1001</f>
        <v>113.88</v>
      </c>
      <c r="K1001">
        <f>Centuries!L1001</f>
        <v>2</v>
      </c>
      <c r="L1001" t="str">
        <f>Centuries!M1001</f>
        <v>Pakistan</v>
      </c>
      <c r="M1001" t="str">
        <f>Centuries!N1001</f>
        <v>Dambulla</v>
      </c>
    </row>
    <row r="1002" spans="1:13" x14ac:dyDescent="0.3">
      <c r="A1002">
        <f>Centuries!A1002</f>
        <v>1001</v>
      </c>
      <c r="B1002">
        <f>Centuries!B1002</f>
        <v>40032</v>
      </c>
      <c r="C1002" t="str">
        <f>Sheet7!A1002</f>
        <v>Umar Akmal (Pak)</v>
      </c>
      <c r="D1002">
        <f>Centuries!D1002</f>
        <v>102</v>
      </c>
      <c r="E1002" t="str">
        <f>Centuries!E1002</f>
        <v>Notout</v>
      </c>
      <c r="F1002">
        <f>Centuries!F1002</f>
        <v>101</v>
      </c>
      <c r="G1002">
        <f>Centuries!H1002</f>
        <v>72</v>
      </c>
      <c r="H1002">
        <f>Centuries!I1002</f>
        <v>5</v>
      </c>
      <c r="I1002">
        <f>Centuries!J1002</f>
        <v>4</v>
      </c>
      <c r="J1002">
        <f>Centuries!K1002</f>
        <v>141.66</v>
      </c>
      <c r="K1002">
        <f>Centuries!L1002</f>
        <v>1</v>
      </c>
      <c r="L1002" t="str">
        <f>Centuries!M1002</f>
        <v>Sri Lanka</v>
      </c>
      <c r="M1002" t="str">
        <f>Centuries!N1002</f>
        <v>Colombo (RPS)</v>
      </c>
    </row>
    <row r="1003" spans="1:13" x14ac:dyDescent="0.3">
      <c r="A1003">
        <f>Centuries!A1003</f>
        <v>1002</v>
      </c>
      <c r="B1003">
        <f>Centuries!B1003</f>
        <v>40034</v>
      </c>
      <c r="C1003" t="str">
        <f>Sheet7!A1003</f>
        <v>Mohammad Ashraful (Ban)</v>
      </c>
      <c r="D1003">
        <f>Centuries!D1003</f>
        <v>103</v>
      </c>
      <c r="E1003" t="str">
        <f>Centuries!E1003</f>
        <v>Notout</v>
      </c>
      <c r="F1003">
        <f>Centuries!F1003</f>
        <v>127</v>
      </c>
      <c r="G1003">
        <f>Centuries!H1003</f>
        <v>103</v>
      </c>
      <c r="H1003">
        <f>Centuries!I1003</f>
        <v>12</v>
      </c>
      <c r="I1003">
        <f>Centuries!J1003</f>
        <v>2</v>
      </c>
      <c r="J1003">
        <f>Centuries!K1003</f>
        <v>100</v>
      </c>
      <c r="K1003">
        <f>Centuries!L1003</f>
        <v>2</v>
      </c>
      <c r="L1003" t="str">
        <f>Centuries!M1003</f>
        <v>Zimbabwe</v>
      </c>
      <c r="M1003" t="str">
        <f>Centuries!N1003</f>
        <v>Bulawayo</v>
      </c>
    </row>
    <row r="1004" spans="1:13" x14ac:dyDescent="0.3">
      <c r="A1004">
        <f>Centuries!A1004</f>
        <v>1003</v>
      </c>
      <c r="B1004">
        <f>Centuries!B1004</f>
        <v>40036</v>
      </c>
      <c r="C1004" t="str">
        <f>Sheet7!A1004</f>
        <v>Shakib Al Hasan (Ban)</v>
      </c>
      <c r="D1004">
        <f>Centuries!D1004</f>
        <v>104</v>
      </c>
      <c r="E1004" t="str">
        <f>Centuries!E1004</f>
        <v>Out</v>
      </c>
      <c r="F1004">
        <f>Centuries!F1004</f>
        <v>92</v>
      </c>
      <c r="G1004">
        <f>Centuries!H1004</f>
        <v>64</v>
      </c>
      <c r="H1004">
        <f>Centuries!I1004</f>
        <v>9</v>
      </c>
      <c r="I1004">
        <f>Centuries!J1004</f>
        <v>4</v>
      </c>
      <c r="J1004">
        <f>Centuries!K1004</f>
        <v>162.5</v>
      </c>
      <c r="K1004">
        <f>Centuries!L1004</f>
        <v>1</v>
      </c>
      <c r="L1004" t="str">
        <f>Centuries!M1004</f>
        <v>Zimbabwe</v>
      </c>
      <c r="M1004" t="str">
        <f>Centuries!N1004</f>
        <v>Bulawayo</v>
      </c>
    </row>
    <row r="1005" spans="1:13" x14ac:dyDescent="0.3">
      <c r="A1005">
        <f>Centuries!A1005</f>
        <v>1004</v>
      </c>
      <c r="B1005">
        <f>Centuries!B1005</f>
        <v>40039</v>
      </c>
      <c r="C1005" t="str">
        <f>Sheet7!A1005</f>
        <v>H Masakadza (Zim)</v>
      </c>
      <c r="D1005">
        <f>Centuries!D1005</f>
        <v>102</v>
      </c>
      <c r="E1005" t="str">
        <f>Centuries!E1005</f>
        <v>Out</v>
      </c>
      <c r="F1005">
        <f>Centuries!F1005</f>
        <v>129</v>
      </c>
      <c r="G1005">
        <f>Centuries!H1005</f>
        <v>112</v>
      </c>
      <c r="H1005">
        <f>Centuries!I1005</f>
        <v>4</v>
      </c>
      <c r="I1005">
        <f>Centuries!J1005</f>
        <v>2</v>
      </c>
      <c r="J1005">
        <f>Centuries!K1005</f>
        <v>91.07</v>
      </c>
      <c r="K1005">
        <f>Centuries!L1005</f>
        <v>1</v>
      </c>
      <c r="L1005" t="str">
        <f>Centuries!M1005</f>
        <v>Bangladesh</v>
      </c>
      <c r="M1005" t="str">
        <f>Centuries!N1005</f>
        <v>Bulawayo</v>
      </c>
    </row>
    <row r="1006" spans="1:13" x14ac:dyDescent="0.3">
      <c r="A1006">
        <f>Centuries!A1006</f>
        <v>1005</v>
      </c>
      <c r="B1006">
        <f>Centuries!B1006</f>
        <v>40041</v>
      </c>
      <c r="C1006" t="str">
        <f>Sheet7!A1006</f>
        <v>CK Coventry (Zim)</v>
      </c>
      <c r="D1006">
        <f>Centuries!D1006</f>
        <v>194</v>
      </c>
      <c r="E1006" t="str">
        <f>Centuries!E1006</f>
        <v>Notout</v>
      </c>
      <c r="F1006">
        <f>Centuries!F1006</f>
        <v>191</v>
      </c>
      <c r="G1006">
        <f>Centuries!H1006</f>
        <v>156</v>
      </c>
      <c r="H1006">
        <f>Centuries!I1006</f>
        <v>16</v>
      </c>
      <c r="I1006">
        <f>Centuries!J1006</f>
        <v>7</v>
      </c>
      <c r="J1006">
        <f>Centuries!K1006</f>
        <v>124.35</v>
      </c>
      <c r="K1006">
        <f>Centuries!L1006</f>
        <v>1</v>
      </c>
      <c r="L1006" t="str">
        <f>Centuries!M1006</f>
        <v>Bangladesh</v>
      </c>
      <c r="M1006" t="str">
        <f>Centuries!N1006</f>
        <v>Bulawayo</v>
      </c>
    </row>
    <row r="1007" spans="1:13" x14ac:dyDescent="0.3">
      <c r="A1007">
        <f>Centuries!A1007</f>
        <v>1006</v>
      </c>
      <c r="B1007">
        <f>Centuries!B1007</f>
        <v>40041</v>
      </c>
      <c r="C1007" t="str">
        <f>Sheet7!A1007</f>
        <v>Tamim Iqbal (Ban)</v>
      </c>
      <c r="D1007">
        <f>Centuries!D1007</f>
        <v>154</v>
      </c>
      <c r="E1007" t="str">
        <f>Centuries!E1007</f>
        <v>Out</v>
      </c>
      <c r="F1007">
        <f>Centuries!F1007</f>
        <v>191</v>
      </c>
      <c r="G1007">
        <f>Centuries!H1007</f>
        <v>138</v>
      </c>
      <c r="H1007">
        <f>Centuries!I1007</f>
        <v>7</v>
      </c>
      <c r="I1007">
        <f>Centuries!J1007</f>
        <v>6</v>
      </c>
      <c r="J1007">
        <f>Centuries!K1007</f>
        <v>111.59</v>
      </c>
      <c r="K1007">
        <f>Centuries!L1007</f>
        <v>2</v>
      </c>
      <c r="L1007" t="str">
        <f>Centuries!M1007</f>
        <v>Zimbabwe</v>
      </c>
      <c r="M1007" t="str">
        <f>Centuries!N1007</f>
        <v>Bulawayo</v>
      </c>
    </row>
    <row r="1008" spans="1:13" x14ac:dyDescent="0.3">
      <c r="A1008">
        <f>Centuries!A1008</f>
        <v>1007</v>
      </c>
      <c r="B1008">
        <f>Centuries!B1008</f>
        <v>40053</v>
      </c>
      <c r="C1008" t="str">
        <f>Sheet7!A1008</f>
        <v>DJ Hussey (Aus)</v>
      </c>
      <c r="D1008">
        <f>Centuries!D1008</f>
        <v>111</v>
      </c>
      <c r="E1008" t="str">
        <f>Centuries!E1008</f>
        <v>Out</v>
      </c>
      <c r="F1008">
        <f>Centuries!F1008</f>
        <v>109</v>
      </c>
      <c r="G1008">
        <f>Centuries!H1008</f>
        <v>83</v>
      </c>
      <c r="H1008">
        <f>Centuries!I1008</f>
        <v>8</v>
      </c>
      <c r="I1008">
        <f>Centuries!J1008</f>
        <v>6</v>
      </c>
      <c r="J1008">
        <f>Centuries!K1008</f>
        <v>133.72999999999999</v>
      </c>
      <c r="K1008">
        <f>Centuries!L1008</f>
        <v>1</v>
      </c>
      <c r="L1008" t="str">
        <f>Centuries!M1008</f>
        <v>Scotland</v>
      </c>
      <c r="M1008" t="str">
        <f>Centuries!N1008</f>
        <v>Edinburgh</v>
      </c>
    </row>
    <row r="1009" spans="1:13" x14ac:dyDescent="0.3">
      <c r="A1009">
        <f>Centuries!A1009</f>
        <v>1008</v>
      </c>
      <c r="B1009">
        <f>Centuries!B1009</f>
        <v>40057</v>
      </c>
      <c r="C1009" t="str">
        <f>Sheet7!A1009</f>
        <v>Mohammad Shahzad (Afgh)</v>
      </c>
      <c r="D1009">
        <f>Centuries!D1009</f>
        <v>110</v>
      </c>
      <c r="E1009" t="str">
        <f>Centuries!E1009</f>
        <v>Out</v>
      </c>
      <c r="F1009">
        <f>Centuries!F1009</f>
        <v>172</v>
      </c>
      <c r="G1009">
        <f>Centuries!H1009</f>
        <v>111</v>
      </c>
      <c r="H1009">
        <f>Centuries!I1009</f>
        <v>11</v>
      </c>
      <c r="I1009">
        <f>Centuries!J1009</f>
        <v>0</v>
      </c>
      <c r="J1009">
        <f>Centuries!K1009</f>
        <v>99.09</v>
      </c>
      <c r="K1009">
        <f>Centuries!L1009</f>
        <v>2</v>
      </c>
      <c r="L1009" t="str">
        <f>Centuries!M1009</f>
        <v>Netherlands</v>
      </c>
      <c r="M1009" t="str">
        <f>Centuries!N1009</f>
        <v>Amstelveen</v>
      </c>
    </row>
    <row r="1010" spans="1:13" x14ac:dyDescent="0.3">
      <c r="A1010">
        <f>Centuries!A1010</f>
        <v>1009</v>
      </c>
      <c r="B1010">
        <f>Centuries!B1010</f>
        <v>40064</v>
      </c>
      <c r="C1010" t="str">
        <f>Sheet7!A1010</f>
        <v>TT Samaraweera (SL)</v>
      </c>
      <c r="D1010">
        <f>Centuries!D1010</f>
        <v>104</v>
      </c>
      <c r="E1010" t="str">
        <f>Centuries!E1010</f>
        <v>Out</v>
      </c>
      <c r="F1010">
        <f>Centuries!F1010</f>
        <v>181</v>
      </c>
      <c r="G1010">
        <f>Centuries!H1010</f>
        <v>124</v>
      </c>
      <c r="H1010">
        <f>Centuries!I1010</f>
        <v>10</v>
      </c>
      <c r="I1010">
        <f>Centuries!J1010</f>
        <v>0</v>
      </c>
      <c r="J1010">
        <f>Centuries!K1010</f>
        <v>83.87</v>
      </c>
      <c r="K1010">
        <f>Centuries!L1010</f>
        <v>1</v>
      </c>
      <c r="L1010" t="str">
        <f>Centuries!M1010</f>
        <v>New Zealand</v>
      </c>
      <c r="M1010" t="str">
        <f>Centuries!N1010</f>
        <v>Colombo (RPS)</v>
      </c>
    </row>
    <row r="1011" spans="1:13" x14ac:dyDescent="0.3">
      <c r="A1011">
        <f>Centuries!A1011</f>
        <v>1010</v>
      </c>
      <c r="B1011">
        <f>Centuries!B1011</f>
        <v>40065</v>
      </c>
      <c r="C1011" t="str">
        <f>Sheet7!A1011</f>
        <v>CL White (Aus)</v>
      </c>
      <c r="D1011">
        <f>Centuries!D1011</f>
        <v>105</v>
      </c>
      <c r="E1011" t="str">
        <f>Centuries!E1011</f>
        <v>Out</v>
      </c>
      <c r="F1011">
        <f>Centuries!F1011</f>
        <v>176</v>
      </c>
      <c r="G1011">
        <f>Centuries!H1011</f>
        <v>124</v>
      </c>
      <c r="H1011">
        <f>Centuries!I1011</f>
        <v>9</v>
      </c>
      <c r="I1011">
        <f>Centuries!J1011</f>
        <v>1</v>
      </c>
      <c r="J1011">
        <f>Centuries!K1011</f>
        <v>84.67</v>
      </c>
      <c r="K1011">
        <f>Centuries!L1011</f>
        <v>2</v>
      </c>
      <c r="L1011" t="str">
        <f>Centuries!M1011</f>
        <v>England</v>
      </c>
      <c r="M1011" t="str">
        <f>Centuries!N1011</f>
        <v>Southampton</v>
      </c>
    </row>
    <row r="1012" spans="1:13" x14ac:dyDescent="0.3">
      <c r="A1012">
        <f>Centuries!A1012</f>
        <v>1011</v>
      </c>
      <c r="B1012">
        <f>Centuries!B1012</f>
        <v>40070</v>
      </c>
      <c r="C1012" t="str">
        <f>Sheet7!A1012</f>
        <v>SR Tendulkar (India)</v>
      </c>
      <c r="D1012">
        <f>Centuries!D1012</f>
        <v>138</v>
      </c>
      <c r="E1012" t="str">
        <f>Centuries!E1012</f>
        <v>Out</v>
      </c>
      <c r="F1012">
        <f>Centuries!F1012</f>
        <v>214</v>
      </c>
      <c r="G1012">
        <f>Centuries!H1012</f>
        <v>133</v>
      </c>
      <c r="H1012">
        <f>Centuries!I1012</f>
        <v>10</v>
      </c>
      <c r="I1012">
        <f>Centuries!J1012</f>
        <v>1</v>
      </c>
      <c r="J1012">
        <f>Centuries!K1012</f>
        <v>103.75</v>
      </c>
      <c r="K1012">
        <f>Centuries!L1012</f>
        <v>1</v>
      </c>
      <c r="L1012" t="str">
        <f>Centuries!M1012</f>
        <v>Sri Lanka</v>
      </c>
      <c r="M1012" t="str">
        <f>Centuries!N1012</f>
        <v>Colombo (RPS)</v>
      </c>
    </row>
    <row r="1013" spans="1:13" x14ac:dyDescent="0.3">
      <c r="A1013">
        <f>Centuries!A1013</f>
        <v>1012</v>
      </c>
      <c r="B1013">
        <f>Centuries!B1013</f>
        <v>40071</v>
      </c>
      <c r="C1013" t="str">
        <f>Sheet7!A1013</f>
        <v>RT Ponting (Aus)</v>
      </c>
      <c r="D1013">
        <f>Centuries!D1013</f>
        <v>126</v>
      </c>
      <c r="E1013" t="str">
        <f>Centuries!E1013</f>
        <v>Out</v>
      </c>
      <c r="F1013">
        <f>Centuries!F1013</f>
        <v>151</v>
      </c>
      <c r="G1013">
        <f>Centuries!H1013</f>
        <v>109</v>
      </c>
      <c r="H1013">
        <f>Centuries!I1013</f>
        <v>14</v>
      </c>
      <c r="I1013">
        <f>Centuries!J1013</f>
        <v>3</v>
      </c>
      <c r="J1013">
        <f>Centuries!K1013</f>
        <v>115.59</v>
      </c>
      <c r="K1013">
        <f>Centuries!L1013</f>
        <v>2</v>
      </c>
      <c r="L1013" t="str">
        <f>Centuries!M1013</f>
        <v>England</v>
      </c>
      <c r="M1013" t="str">
        <f>Centuries!N1013</f>
        <v>Nottingham</v>
      </c>
    </row>
    <row r="1014" spans="1:13" x14ac:dyDescent="0.3">
      <c r="A1014">
        <f>Centuries!A1014</f>
        <v>1013</v>
      </c>
      <c r="B1014">
        <f>Centuries!B1014</f>
        <v>40073</v>
      </c>
      <c r="C1014" t="str">
        <f>Sheet7!A1014</f>
        <v>TD Paine (Aus)</v>
      </c>
      <c r="D1014">
        <f>Centuries!D1014</f>
        <v>111</v>
      </c>
      <c r="E1014" t="str">
        <f>Centuries!E1014</f>
        <v>Out</v>
      </c>
      <c r="F1014">
        <f>Centuries!F1014</f>
        <v>168</v>
      </c>
      <c r="G1014">
        <f>Centuries!H1014</f>
        <v>148</v>
      </c>
      <c r="H1014">
        <f>Centuries!I1014</f>
        <v>14</v>
      </c>
      <c r="I1014">
        <f>Centuries!J1014</f>
        <v>1</v>
      </c>
      <c r="J1014">
        <f>Centuries!K1014</f>
        <v>75</v>
      </c>
      <c r="K1014">
        <f>Centuries!L1014</f>
        <v>1</v>
      </c>
      <c r="L1014" t="str">
        <f>Centuries!M1014</f>
        <v>England</v>
      </c>
      <c r="M1014" t="str">
        <f>Centuries!N1014</f>
        <v>Nottingham</v>
      </c>
    </row>
    <row r="1015" spans="1:13" x14ac:dyDescent="0.3">
      <c r="A1015">
        <f>Centuries!A1015</f>
        <v>1014</v>
      </c>
      <c r="B1015">
        <f>Centuries!B1015</f>
        <v>40078</v>
      </c>
      <c r="C1015" t="str">
        <f>Sheet7!A1015</f>
        <v>TM Dilshan (SL)</v>
      </c>
      <c r="D1015">
        <f>Centuries!D1015</f>
        <v>106</v>
      </c>
      <c r="E1015" t="str">
        <f>Centuries!E1015</f>
        <v>Out</v>
      </c>
      <c r="F1015">
        <f>Centuries!F1015</f>
        <v>116</v>
      </c>
      <c r="G1015">
        <f>Centuries!H1015</f>
        <v>92</v>
      </c>
      <c r="H1015">
        <f>Centuries!I1015</f>
        <v>16</v>
      </c>
      <c r="I1015">
        <f>Centuries!J1015</f>
        <v>1</v>
      </c>
      <c r="J1015">
        <f>Centuries!K1015</f>
        <v>115.21</v>
      </c>
      <c r="K1015">
        <f>Centuries!L1015</f>
        <v>1</v>
      </c>
      <c r="L1015" t="str">
        <f>Centuries!M1015</f>
        <v>South Africa</v>
      </c>
      <c r="M1015" t="str">
        <f>Centuries!N1015</f>
        <v>Centurion</v>
      </c>
    </row>
    <row r="1016" spans="1:13" x14ac:dyDescent="0.3">
      <c r="A1016">
        <f>Centuries!A1016</f>
        <v>1015</v>
      </c>
      <c r="B1016">
        <f>Centuries!B1016</f>
        <v>40082</v>
      </c>
      <c r="C1016" t="str">
        <f>Sheet7!A1016</f>
        <v>Shoaib Malik (Pak)</v>
      </c>
      <c r="D1016">
        <f>Centuries!D1016</f>
        <v>128</v>
      </c>
      <c r="E1016" t="str">
        <f>Centuries!E1016</f>
        <v>Out</v>
      </c>
      <c r="F1016">
        <f>Centuries!F1016</f>
        <v>173</v>
      </c>
      <c r="G1016">
        <f>Centuries!H1016</f>
        <v>126</v>
      </c>
      <c r="H1016">
        <f>Centuries!I1016</f>
        <v>16</v>
      </c>
      <c r="I1016">
        <f>Centuries!J1016</f>
        <v>0</v>
      </c>
      <c r="J1016">
        <f>Centuries!K1016</f>
        <v>101.58</v>
      </c>
      <c r="K1016">
        <f>Centuries!L1016</f>
        <v>1</v>
      </c>
      <c r="L1016" t="str">
        <f>Centuries!M1016</f>
        <v>India</v>
      </c>
      <c r="M1016" t="str">
        <f>Centuries!N1016</f>
        <v>Centurion</v>
      </c>
    </row>
    <row r="1017" spans="1:13" x14ac:dyDescent="0.3">
      <c r="A1017">
        <f>Centuries!A1017</f>
        <v>1016</v>
      </c>
      <c r="B1017">
        <f>Centuries!B1017</f>
        <v>40083</v>
      </c>
      <c r="C1017" t="str">
        <f>Sheet7!A1017</f>
        <v>GC Smith (SA)</v>
      </c>
      <c r="D1017">
        <f>Centuries!D1017</f>
        <v>141</v>
      </c>
      <c r="E1017" t="str">
        <f>Centuries!E1017</f>
        <v>Out</v>
      </c>
      <c r="F1017">
        <f>Centuries!F1017</f>
        <v>216</v>
      </c>
      <c r="G1017">
        <f>Centuries!H1017</f>
        <v>134</v>
      </c>
      <c r="H1017">
        <f>Centuries!I1017</f>
        <v>16</v>
      </c>
      <c r="I1017">
        <f>Centuries!J1017</f>
        <v>0</v>
      </c>
      <c r="J1017">
        <f>Centuries!K1017</f>
        <v>105.22</v>
      </c>
      <c r="K1017">
        <f>Centuries!L1017</f>
        <v>2</v>
      </c>
      <c r="L1017" t="str">
        <f>Centuries!M1017</f>
        <v>England</v>
      </c>
      <c r="M1017" t="str">
        <f>Centuries!N1017</f>
        <v>Centurion</v>
      </c>
    </row>
    <row r="1018" spans="1:13" x14ac:dyDescent="0.3">
      <c r="A1018">
        <f>Centuries!A1018</f>
        <v>1017</v>
      </c>
      <c r="B1018">
        <f>Centuries!B1018</f>
        <v>40088</v>
      </c>
      <c r="C1018" t="str">
        <f>Sheet7!A1018</f>
        <v>SR Watson (Aus)</v>
      </c>
      <c r="D1018">
        <f>Centuries!D1018</f>
        <v>136</v>
      </c>
      <c r="E1018" t="str">
        <f>Centuries!E1018</f>
        <v>Notout</v>
      </c>
      <c r="F1018">
        <f>Centuries!F1018</f>
        <v>176</v>
      </c>
      <c r="G1018">
        <f>Centuries!H1018</f>
        <v>132</v>
      </c>
      <c r="H1018">
        <f>Centuries!I1018</f>
        <v>10</v>
      </c>
      <c r="I1018">
        <f>Centuries!J1018</f>
        <v>7</v>
      </c>
      <c r="J1018">
        <f>Centuries!K1018</f>
        <v>103.03</v>
      </c>
      <c r="K1018">
        <f>Centuries!L1018</f>
        <v>2</v>
      </c>
      <c r="L1018" t="str">
        <f>Centuries!M1018</f>
        <v>England</v>
      </c>
      <c r="M1018" t="str">
        <f>Centuries!N1018</f>
        <v>Centurion</v>
      </c>
    </row>
    <row r="1019" spans="1:13" x14ac:dyDescent="0.3">
      <c r="A1019">
        <f>Centuries!A1019</f>
        <v>1018</v>
      </c>
      <c r="B1019">
        <f>Centuries!B1019</f>
        <v>40088</v>
      </c>
      <c r="C1019" t="str">
        <f>Sheet7!A1019</f>
        <v>RT Ponting (Aus)</v>
      </c>
      <c r="D1019">
        <f>Centuries!D1019</f>
        <v>111</v>
      </c>
      <c r="E1019" t="str">
        <f>Centuries!E1019</f>
        <v>Notout</v>
      </c>
      <c r="F1019">
        <f>Centuries!F1019</f>
        <v>169</v>
      </c>
      <c r="G1019">
        <f>Centuries!H1019</f>
        <v>115</v>
      </c>
      <c r="H1019">
        <f>Centuries!I1019</f>
        <v>12</v>
      </c>
      <c r="I1019">
        <f>Centuries!J1019</f>
        <v>1</v>
      </c>
      <c r="J1019">
        <f>Centuries!K1019</f>
        <v>96.52</v>
      </c>
      <c r="K1019">
        <f>Centuries!L1019</f>
        <v>2</v>
      </c>
      <c r="L1019" t="str">
        <f>Centuries!M1019</f>
        <v>England</v>
      </c>
      <c r="M1019" t="str">
        <f>Centuries!N1019</f>
        <v>Centurion</v>
      </c>
    </row>
    <row r="1020" spans="1:13" x14ac:dyDescent="0.3">
      <c r="A1020">
        <f>Centuries!A1020</f>
        <v>1019</v>
      </c>
      <c r="B1020">
        <f>Centuries!B1020</f>
        <v>40091</v>
      </c>
      <c r="C1020" t="str">
        <f>Sheet7!A1020</f>
        <v>SR Watson (Aus)</v>
      </c>
      <c r="D1020">
        <f>Centuries!D1020</f>
        <v>105</v>
      </c>
      <c r="E1020" t="str">
        <f>Centuries!E1020</f>
        <v>Notout</v>
      </c>
      <c r="F1020">
        <f>Centuries!F1020</f>
        <v>203</v>
      </c>
      <c r="G1020">
        <f>Centuries!H1020</f>
        <v>129</v>
      </c>
      <c r="H1020">
        <f>Centuries!I1020</f>
        <v>10</v>
      </c>
      <c r="I1020">
        <f>Centuries!J1020</f>
        <v>4</v>
      </c>
      <c r="J1020">
        <f>Centuries!K1020</f>
        <v>81.39</v>
      </c>
      <c r="K1020">
        <f>Centuries!L1020</f>
        <v>2</v>
      </c>
      <c r="L1020" t="str">
        <f>Centuries!M1020</f>
        <v>New Zealand</v>
      </c>
      <c r="M1020" t="str">
        <f>Centuries!N1020</f>
        <v>Centurion</v>
      </c>
    </row>
    <row r="1021" spans="1:13" x14ac:dyDescent="0.3">
      <c r="A1021">
        <f>Centuries!A1021</f>
        <v>1020</v>
      </c>
      <c r="B1021">
        <f>Centuries!B1021</f>
        <v>40098</v>
      </c>
      <c r="C1021" t="str">
        <f>Sheet7!A1021</f>
        <v>H Masakadza (Zim)</v>
      </c>
      <c r="D1021">
        <f>Centuries!D1021</f>
        <v>156</v>
      </c>
      <c r="E1021" t="str">
        <f>Centuries!E1021</f>
        <v>Out</v>
      </c>
      <c r="F1021">
        <f>Centuries!F1021</f>
        <v>216</v>
      </c>
      <c r="G1021">
        <f>Centuries!H1021</f>
        <v>151</v>
      </c>
      <c r="H1021">
        <f>Centuries!I1021</f>
        <v>11</v>
      </c>
      <c r="I1021">
        <f>Centuries!J1021</f>
        <v>6</v>
      </c>
      <c r="J1021">
        <f>Centuries!K1021</f>
        <v>103.31</v>
      </c>
      <c r="K1021">
        <f>Centuries!L1021</f>
        <v>1</v>
      </c>
      <c r="L1021" t="str">
        <f>Centuries!M1021</f>
        <v>Kenya</v>
      </c>
      <c r="M1021" t="str">
        <f>Centuries!N1021</f>
        <v>Harare</v>
      </c>
    </row>
    <row r="1022" spans="1:13" x14ac:dyDescent="0.3">
      <c r="A1022">
        <f>Centuries!A1022</f>
        <v>1021</v>
      </c>
      <c r="B1022">
        <f>Centuries!B1022</f>
        <v>40104</v>
      </c>
      <c r="C1022" t="str">
        <f>Sheet7!A1022</f>
        <v>H Masakadza (Zim)</v>
      </c>
      <c r="D1022">
        <f>Centuries!D1022</f>
        <v>178</v>
      </c>
      <c r="E1022" t="str">
        <f>Centuries!E1022</f>
        <v>Notout</v>
      </c>
      <c r="F1022">
        <f>Centuries!F1022</f>
        <v>201</v>
      </c>
      <c r="G1022">
        <f>Centuries!H1022</f>
        <v>167</v>
      </c>
      <c r="H1022">
        <f>Centuries!I1022</f>
        <v>17</v>
      </c>
      <c r="I1022">
        <f>Centuries!J1022</f>
        <v>4</v>
      </c>
      <c r="J1022">
        <f>Centuries!K1022</f>
        <v>106.58</v>
      </c>
      <c r="K1022">
        <f>Centuries!L1022</f>
        <v>1</v>
      </c>
      <c r="L1022" t="str">
        <f>Centuries!M1022</f>
        <v>Kenya</v>
      </c>
      <c r="M1022" t="str">
        <f>Centuries!N1022</f>
        <v>Harare</v>
      </c>
    </row>
    <row r="1023" spans="1:13" x14ac:dyDescent="0.3">
      <c r="A1023">
        <f>Centuries!A1023</f>
        <v>1022</v>
      </c>
      <c r="B1023">
        <f>Centuries!B1023</f>
        <v>40114</v>
      </c>
      <c r="C1023" t="str">
        <f>Sheet7!A1023</f>
        <v>MS Dhoni (India)</v>
      </c>
      <c r="D1023">
        <f>Centuries!D1023</f>
        <v>124</v>
      </c>
      <c r="E1023" t="str">
        <f>Centuries!E1023</f>
        <v>Out</v>
      </c>
      <c r="F1023">
        <f>Centuries!F1023</f>
        <v>141</v>
      </c>
      <c r="G1023">
        <f>Centuries!H1023</f>
        <v>107</v>
      </c>
      <c r="H1023">
        <f>Centuries!I1023</f>
        <v>9</v>
      </c>
      <c r="I1023">
        <f>Centuries!J1023</f>
        <v>3</v>
      </c>
      <c r="J1023">
        <f>Centuries!K1023</f>
        <v>115.88</v>
      </c>
      <c r="K1023">
        <f>Centuries!L1023</f>
        <v>1</v>
      </c>
      <c r="L1023" t="str">
        <f>Centuries!M1023</f>
        <v>Australia</v>
      </c>
      <c r="M1023" t="str">
        <f>Centuries!N1023</f>
        <v>Nagpur</v>
      </c>
    </row>
    <row r="1024" spans="1:13" x14ac:dyDescent="0.3">
      <c r="A1024">
        <f>Centuries!A1024</f>
        <v>1023</v>
      </c>
      <c r="B1024">
        <f>Centuries!B1024</f>
        <v>40115</v>
      </c>
      <c r="C1024" t="str">
        <f>Sheet7!A1024</f>
        <v>Shakib Al Hasan (Ban)</v>
      </c>
      <c r="D1024">
        <f>Centuries!D1024</f>
        <v>105</v>
      </c>
      <c r="E1024" t="str">
        <f>Centuries!E1024</f>
        <v>Notout</v>
      </c>
      <c r="F1024">
        <f>Centuries!F1024</f>
        <v>125</v>
      </c>
      <c r="G1024">
        <f>Centuries!H1024</f>
        <v>69</v>
      </c>
      <c r="H1024">
        <f>Centuries!I1024</f>
        <v>15</v>
      </c>
      <c r="I1024">
        <f>Centuries!J1024</f>
        <v>3</v>
      </c>
      <c r="J1024">
        <f>Centuries!K1024</f>
        <v>152.16999999999999</v>
      </c>
      <c r="K1024">
        <f>Centuries!L1024</f>
        <v>2</v>
      </c>
      <c r="L1024" t="str">
        <f>Centuries!M1024</f>
        <v>Zimbabwe</v>
      </c>
      <c r="M1024" t="str">
        <f>Centuries!N1024</f>
        <v>Dhaka</v>
      </c>
    </row>
    <row r="1025" spans="1:13" x14ac:dyDescent="0.3">
      <c r="A1025">
        <f>Centuries!A1025</f>
        <v>1024</v>
      </c>
      <c r="B1025">
        <f>Centuries!B1025</f>
        <v>40122</v>
      </c>
      <c r="C1025" t="str">
        <f>Sheet7!A1025</f>
        <v>SR Tendulkar (India)</v>
      </c>
      <c r="D1025">
        <f>Centuries!D1025</f>
        <v>175</v>
      </c>
      <c r="E1025" t="str">
        <f>Centuries!E1025</f>
        <v>Out</v>
      </c>
      <c r="F1025">
        <f>Centuries!F1025</f>
        <v>210</v>
      </c>
      <c r="G1025">
        <f>Centuries!H1025</f>
        <v>141</v>
      </c>
      <c r="H1025">
        <f>Centuries!I1025</f>
        <v>19</v>
      </c>
      <c r="I1025">
        <f>Centuries!J1025</f>
        <v>4</v>
      </c>
      <c r="J1025">
        <f>Centuries!K1025</f>
        <v>124.11</v>
      </c>
      <c r="K1025">
        <f>Centuries!L1025</f>
        <v>2</v>
      </c>
      <c r="L1025" t="str">
        <f>Centuries!M1025</f>
        <v>Australia</v>
      </c>
      <c r="M1025" t="str">
        <f>Centuries!N1025</f>
        <v>Hyderabad (Deccan)</v>
      </c>
    </row>
    <row r="1026" spans="1:13" x14ac:dyDescent="0.3">
      <c r="A1026">
        <f>Centuries!A1026</f>
        <v>1025</v>
      </c>
      <c r="B1026">
        <f>Centuries!B1026</f>
        <v>40122</v>
      </c>
      <c r="C1026" t="str">
        <f>Sheet7!A1026</f>
        <v>BRM Taylor (Zim)</v>
      </c>
      <c r="D1026">
        <f>Centuries!D1026</f>
        <v>118</v>
      </c>
      <c r="E1026" t="str">
        <f>Centuries!E1026</f>
        <v>Notout</v>
      </c>
      <c r="F1026">
        <f>Centuries!F1026</f>
        <v>181</v>
      </c>
      <c r="G1026">
        <f>Centuries!H1026</f>
        <v>125</v>
      </c>
      <c r="H1026">
        <f>Centuries!I1026</f>
        <v>7</v>
      </c>
      <c r="I1026">
        <f>Centuries!J1026</f>
        <v>4</v>
      </c>
      <c r="J1026">
        <f>Centuries!K1026</f>
        <v>94.4</v>
      </c>
      <c r="K1026">
        <f>Centuries!L1026</f>
        <v>1</v>
      </c>
      <c r="L1026" t="str">
        <f>Centuries!M1026</f>
        <v>Bangladesh</v>
      </c>
      <c r="M1026" t="str">
        <f>Centuries!N1026</f>
        <v>Chittagong</v>
      </c>
    </row>
    <row r="1027" spans="1:13" x14ac:dyDescent="0.3">
      <c r="A1027">
        <f>Centuries!A1027</f>
        <v>1026</v>
      </c>
      <c r="B1027">
        <f>Centuries!B1027</f>
        <v>40122</v>
      </c>
      <c r="C1027" t="str">
        <f>Sheet7!A1027</f>
        <v>SE Marsh (Aus)</v>
      </c>
      <c r="D1027">
        <f>Centuries!D1027</f>
        <v>112</v>
      </c>
      <c r="E1027" t="str">
        <f>Centuries!E1027</f>
        <v>Out</v>
      </c>
      <c r="F1027">
        <f>Centuries!F1027</f>
        <v>180</v>
      </c>
      <c r="G1027">
        <f>Centuries!H1027</f>
        <v>112</v>
      </c>
      <c r="H1027">
        <f>Centuries!I1027</f>
        <v>8</v>
      </c>
      <c r="I1027">
        <f>Centuries!J1027</f>
        <v>2</v>
      </c>
      <c r="J1027">
        <f>Centuries!K1027</f>
        <v>100</v>
      </c>
      <c r="K1027">
        <f>Centuries!L1027</f>
        <v>1</v>
      </c>
      <c r="L1027" t="str">
        <f>Centuries!M1027</f>
        <v>India</v>
      </c>
      <c r="M1027" t="str">
        <f>Centuries!N1027</f>
        <v>Hyderabad (Deccan)</v>
      </c>
    </row>
    <row r="1028" spans="1:13" x14ac:dyDescent="0.3">
      <c r="A1028">
        <f>Centuries!A1028</f>
        <v>1027</v>
      </c>
      <c r="B1028">
        <f>Centuries!B1028</f>
        <v>40123</v>
      </c>
      <c r="C1028" t="str">
        <f>Sheet7!A1028</f>
        <v>BB McCullum (NZ)</v>
      </c>
      <c r="D1028">
        <f>Centuries!D1028</f>
        <v>131</v>
      </c>
      <c r="E1028" t="str">
        <f>Centuries!E1028</f>
        <v>Out</v>
      </c>
      <c r="F1028">
        <f>Centuries!F1028</f>
        <v>206</v>
      </c>
      <c r="G1028">
        <f>Centuries!H1028</f>
        <v>129</v>
      </c>
      <c r="H1028">
        <f>Centuries!I1028</f>
        <v>14</v>
      </c>
      <c r="I1028">
        <f>Centuries!J1028</f>
        <v>3</v>
      </c>
      <c r="J1028">
        <f>Centuries!K1028</f>
        <v>101.55</v>
      </c>
      <c r="K1028">
        <f>Centuries!L1028</f>
        <v>1</v>
      </c>
      <c r="L1028" t="str">
        <f>Centuries!M1028</f>
        <v>Pakistan</v>
      </c>
      <c r="M1028" t="str">
        <f>Centuries!N1028</f>
        <v>Abu Dhabi</v>
      </c>
    </row>
    <row r="1029" spans="1:13" x14ac:dyDescent="0.3">
      <c r="A1029">
        <f>Centuries!A1029</f>
        <v>1028</v>
      </c>
      <c r="B1029">
        <f>Centuries!B1029</f>
        <v>40125</v>
      </c>
      <c r="C1029" t="str">
        <f>Sheet7!A1029</f>
        <v>T Taibu (Zim)</v>
      </c>
      <c r="D1029">
        <f>Centuries!D1029</f>
        <v>103</v>
      </c>
      <c r="E1029" t="str">
        <f>Centuries!E1029</f>
        <v>Notout</v>
      </c>
      <c r="F1029">
        <f>Centuries!F1029</f>
        <v>140</v>
      </c>
      <c r="G1029">
        <f>Centuries!H1029</f>
        <v>112</v>
      </c>
      <c r="H1029">
        <f>Centuries!I1029</f>
        <v>6</v>
      </c>
      <c r="I1029">
        <f>Centuries!J1029</f>
        <v>3</v>
      </c>
      <c r="J1029">
        <f>Centuries!K1029</f>
        <v>91.96</v>
      </c>
      <c r="K1029">
        <f>Centuries!L1029</f>
        <v>2</v>
      </c>
      <c r="L1029" t="str">
        <f>Centuries!M1029</f>
        <v>South Africa</v>
      </c>
      <c r="M1029" t="str">
        <f>Centuries!N1029</f>
        <v>Benoni</v>
      </c>
    </row>
    <row r="1030" spans="1:13" x14ac:dyDescent="0.3">
      <c r="A1030">
        <f>Centuries!A1030</f>
        <v>1029</v>
      </c>
      <c r="B1030">
        <f>Centuries!B1030</f>
        <v>40127</v>
      </c>
      <c r="C1030" t="str">
        <f>Sheet7!A1030</f>
        <v>JP Duminy (SA)</v>
      </c>
      <c r="D1030">
        <f>Centuries!D1030</f>
        <v>111</v>
      </c>
      <c r="E1030" t="str">
        <f>Centuries!E1030</f>
        <v>Notout</v>
      </c>
      <c r="F1030">
        <f>Centuries!F1030</f>
        <v>126</v>
      </c>
      <c r="G1030">
        <f>Centuries!H1030</f>
        <v>87</v>
      </c>
      <c r="H1030">
        <f>Centuries!I1030</f>
        <v>9</v>
      </c>
      <c r="I1030">
        <f>Centuries!J1030</f>
        <v>2</v>
      </c>
      <c r="J1030">
        <f>Centuries!K1030</f>
        <v>127.58</v>
      </c>
      <c r="K1030">
        <f>Centuries!L1030</f>
        <v>1</v>
      </c>
      <c r="L1030" t="str">
        <f>Centuries!M1030</f>
        <v>Zimbabwe</v>
      </c>
      <c r="M1030" t="str">
        <f>Centuries!N1030</f>
        <v>Centurion</v>
      </c>
    </row>
    <row r="1031" spans="1:13" x14ac:dyDescent="0.3">
      <c r="A1031">
        <f>Centuries!A1031</f>
        <v>1030</v>
      </c>
      <c r="B1031">
        <f>Centuries!B1031</f>
        <v>40139</v>
      </c>
      <c r="C1031" t="str">
        <f>Sheet7!A1031</f>
        <v>PD Collingwood (Eng)</v>
      </c>
      <c r="D1031">
        <f>Centuries!D1031</f>
        <v>105</v>
      </c>
      <c r="E1031" t="str">
        <f>Centuries!E1031</f>
        <v>Notout</v>
      </c>
      <c r="F1031">
        <f>Centuries!F1031</f>
        <v>143</v>
      </c>
      <c r="G1031">
        <f>Centuries!H1031</f>
        <v>110</v>
      </c>
      <c r="H1031">
        <f>Centuries!I1031</f>
        <v>7</v>
      </c>
      <c r="I1031">
        <f>Centuries!J1031</f>
        <v>2</v>
      </c>
      <c r="J1031">
        <f>Centuries!K1031</f>
        <v>95.45</v>
      </c>
      <c r="K1031">
        <f>Centuries!L1031</f>
        <v>2</v>
      </c>
      <c r="L1031" t="str">
        <f>Centuries!M1031</f>
        <v>South Africa</v>
      </c>
      <c r="M1031" t="str">
        <f>Centuries!N1031</f>
        <v>Centurion</v>
      </c>
    </row>
    <row r="1032" spans="1:13" x14ac:dyDescent="0.3">
      <c r="A1032">
        <f>Centuries!A1032</f>
        <v>1031</v>
      </c>
      <c r="B1032">
        <f>Centuries!B1032</f>
        <v>40144</v>
      </c>
      <c r="C1032" t="str">
        <f>Sheet7!A1032</f>
        <v>AB de Villiers (SA)</v>
      </c>
      <c r="D1032">
        <f>Centuries!D1032</f>
        <v>121</v>
      </c>
      <c r="E1032" t="str">
        <f>Centuries!E1032</f>
        <v>Out</v>
      </c>
      <c r="F1032">
        <f>Centuries!F1032</f>
        <v>117</v>
      </c>
      <c r="G1032">
        <f>Centuries!H1032</f>
        <v>85</v>
      </c>
      <c r="H1032">
        <f>Centuries!I1032</f>
        <v>14</v>
      </c>
      <c r="I1032">
        <f>Centuries!J1032</f>
        <v>0</v>
      </c>
      <c r="J1032">
        <f>Centuries!K1032</f>
        <v>142.35</v>
      </c>
      <c r="K1032">
        <f>Centuries!L1032</f>
        <v>1</v>
      </c>
      <c r="L1032" t="str">
        <f>Centuries!M1032</f>
        <v>England</v>
      </c>
      <c r="M1032" t="str">
        <f>Centuries!N1032</f>
        <v>Cape Town</v>
      </c>
    </row>
    <row r="1033" spans="1:13" x14ac:dyDescent="0.3">
      <c r="A1033">
        <f>Centuries!A1033</f>
        <v>1032</v>
      </c>
      <c r="B1033">
        <f>Centuries!B1033</f>
        <v>40162</v>
      </c>
      <c r="C1033" t="str">
        <f>Sheet7!A1033</f>
        <v>TM Dilshan (SL)</v>
      </c>
      <c r="D1033">
        <f>Centuries!D1033</f>
        <v>160</v>
      </c>
      <c r="E1033" t="str">
        <f>Centuries!E1033</f>
        <v>Out</v>
      </c>
      <c r="F1033">
        <f>Centuries!F1033</f>
        <v>186</v>
      </c>
      <c r="G1033">
        <f>Centuries!H1033</f>
        <v>124</v>
      </c>
      <c r="H1033">
        <f>Centuries!I1033</f>
        <v>20</v>
      </c>
      <c r="I1033">
        <f>Centuries!J1033</f>
        <v>3</v>
      </c>
      <c r="J1033">
        <f>Centuries!K1033</f>
        <v>129.03</v>
      </c>
      <c r="K1033">
        <f>Centuries!L1033</f>
        <v>2</v>
      </c>
      <c r="L1033" t="str">
        <f>Centuries!M1033</f>
        <v>India</v>
      </c>
      <c r="M1033" t="str">
        <f>Centuries!N1033</f>
        <v>Rajkot</v>
      </c>
    </row>
    <row r="1034" spans="1:13" x14ac:dyDescent="0.3">
      <c r="A1034">
        <f>Centuries!A1034</f>
        <v>1033</v>
      </c>
      <c r="B1034">
        <f>Centuries!B1034</f>
        <v>40162</v>
      </c>
      <c r="C1034" t="str">
        <f>Sheet7!A1034</f>
        <v>V Sehwag (India)</v>
      </c>
      <c r="D1034">
        <f>Centuries!D1034</f>
        <v>146</v>
      </c>
      <c r="E1034" t="str">
        <f>Centuries!E1034</f>
        <v>Out</v>
      </c>
      <c r="F1034">
        <f>Centuries!F1034</f>
        <v>166</v>
      </c>
      <c r="G1034">
        <f>Centuries!H1034</f>
        <v>102</v>
      </c>
      <c r="H1034">
        <f>Centuries!I1034</f>
        <v>17</v>
      </c>
      <c r="I1034">
        <f>Centuries!J1034</f>
        <v>6</v>
      </c>
      <c r="J1034">
        <f>Centuries!K1034</f>
        <v>143.13</v>
      </c>
      <c r="K1034">
        <f>Centuries!L1034</f>
        <v>1</v>
      </c>
      <c r="L1034" t="str">
        <f>Centuries!M1034</f>
        <v>Sri Lanka</v>
      </c>
      <c r="M1034" t="str">
        <f>Centuries!N1034</f>
        <v>Rajkot</v>
      </c>
    </row>
    <row r="1035" spans="1:13" x14ac:dyDescent="0.3">
      <c r="A1035">
        <f>Centuries!A1035</f>
        <v>1034</v>
      </c>
      <c r="B1035">
        <f>Centuries!B1035</f>
        <v>40165</v>
      </c>
      <c r="C1035" t="str">
        <f>Sheet7!A1035</f>
        <v>TM Dilshan (SL)</v>
      </c>
      <c r="D1035">
        <f>Centuries!D1035</f>
        <v>123</v>
      </c>
      <c r="E1035" t="str">
        <f>Centuries!E1035</f>
        <v>Out</v>
      </c>
      <c r="F1035">
        <f>Centuries!F1035</f>
        <v>156</v>
      </c>
      <c r="G1035">
        <f>Centuries!H1035</f>
        <v>113</v>
      </c>
      <c r="H1035">
        <f>Centuries!I1035</f>
        <v>12</v>
      </c>
      <c r="I1035">
        <f>Centuries!J1035</f>
        <v>2</v>
      </c>
      <c r="J1035">
        <f>Centuries!K1035</f>
        <v>108.84</v>
      </c>
      <c r="K1035">
        <f>Centuries!L1035</f>
        <v>2</v>
      </c>
      <c r="L1035" t="str">
        <f>Centuries!M1035</f>
        <v>India</v>
      </c>
      <c r="M1035" t="str">
        <f>Centuries!N1035</f>
        <v>Nagpur</v>
      </c>
    </row>
    <row r="1036" spans="1:13" x14ac:dyDescent="0.3">
      <c r="A1036">
        <f>Centuries!A1036</f>
        <v>1035</v>
      </c>
      <c r="B1036">
        <f>Centuries!B1036</f>
        <v>40165</v>
      </c>
      <c r="C1036" t="str">
        <f>Sheet7!A1036</f>
        <v>MS Dhoni (India)</v>
      </c>
      <c r="D1036">
        <f>Centuries!D1036</f>
        <v>107</v>
      </c>
      <c r="E1036" t="str">
        <f>Centuries!E1036</f>
        <v>Out</v>
      </c>
      <c r="F1036">
        <f>Centuries!F1036</f>
        <v>135</v>
      </c>
      <c r="G1036">
        <f>Centuries!H1036</f>
        <v>111</v>
      </c>
      <c r="H1036">
        <f>Centuries!I1036</f>
        <v>8</v>
      </c>
      <c r="I1036">
        <f>Centuries!J1036</f>
        <v>2</v>
      </c>
      <c r="J1036">
        <f>Centuries!K1036</f>
        <v>96.39</v>
      </c>
      <c r="K1036">
        <f>Centuries!L1036</f>
        <v>1</v>
      </c>
      <c r="L1036" t="str">
        <f>Centuries!M1036</f>
        <v>Sri Lanka</v>
      </c>
      <c r="M1036" t="str">
        <f>Centuries!N1036</f>
        <v>Nagpur</v>
      </c>
    </row>
    <row r="1037" spans="1:13" x14ac:dyDescent="0.3">
      <c r="A1037">
        <f>Centuries!A1037</f>
        <v>1036</v>
      </c>
      <c r="B1037">
        <f>Centuries!B1037</f>
        <v>40171</v>
      </c>
      <c r="C1037" t="str">
        <f>Sheet7!A1037</f>
        <v>G Gambhir (India)</v>
      </c>
      <c r="D1037">
        <f>Centuries!D1037</f>
        <v>150</v>
      </c>
      <c r="E1037" t="str">
        <f>Centuries!E1037</f>
        <v>Notout</v>
      </c>
      <c r="F1037" t="str">
        <f>Centuries!F1037</f>
        <v>-</v>
      </c>
      <c r="G1037">
        <f>Centuries!H1037</f>
        <v>137</v>
      </c>
      <c r="H1037">
        <f>Centuries!I1037</f>
        <v>14</v>
      </c>
      <c r="I1037">
        <f>Centuries!J1037</f>
        <v>0</v>
      </c>
      <c r="J1037">
        <f>Centuries!K1037</f>
        <v>109.48</v>
      </c>
      <c r="K1037">
        <f>Centuries!L1037</f>
        <v>2</v>
      </c>
      <c r="L1037" t="str">
        <f>Centuries!M1037</f>
        <v>Sri Lanka</v>
      </c>
      <c r="M1037" t="str">
        <f>Centuries!N1037</f>
        <v>Kolkata</v>
      </c>
    </row>
    <row r="1038" spans="1:13" x14ac:dyDescent="0.3">
      <c r="A1038">
        <f>Centuries!A1038</f>
        <v>1037</v>
      </c>
      <c r="B1038">
        <f>Centuries!B1038</f>
        <v>40171</v>
      </c>
      <c r="C1038" t="str">
        <f>Sheet7!A1038</f>
        <v>WU Tharanga (SL)</v>
      </c>
      <c r="D1038">
        <f>Centuries!D1038</f>
        <v>118</v>
      </c>
      <c r="E1038" t="str">
        <f>Centuries!E1038</f>
        <v>Out</v>
      </c>
      <c r="F1038" t="str">
        <f>Centuries!F1038</f>
        <v>-</v>
      </c>
      <c r="G1038">
        <f>Centuries!H1038</f>
        <v>128</v>
      </c>
      <c r="H1038">
        <f>Centuries!I1038</f>
        <v>14</v>
      </c>
      <c r="I1038">
        <f>Centuries!J1038</f>
        <v>2</v>
      </c>
      <c r="J1038">
        <f>Centuries!K1038</f>
        <v>92.18</v>
      </c>
      <c r="K1038">
        <f>Centuries!L1038</f>
        <v>1</v>
      </c>
      <c r="L1038" t="str">
        <f>Centuries!M1038</f>
        <v>India</v>
      </c>
      <c r="M1038" t="str">
        <f>Centuries!N1038</f>
        <v>Kolkata</v>
      </c>
    </row>
    <row r="1039" spans="1:13" x14ac:dyDescent="0.3">
      <c r="A1039">
        <f>Centuries!A1039</f>
        <v>1038</v>
      </c>
      <c r="B1039">
        <f>Centuries!B1039</f>
        <v>40171</v>
      </c>
      <c r="C1039" t="str">
        <f>Sheet7!A1039</f>
        <v>V Kohli (India)</v>
      </c>
      <c r="D1039">
        <f>Centuries!D1039</f>
        <v>107</v>
      </c>
      <c r="E1039" t="str">
        <f>Centuries!E1039</f>
        <v>Out</v>
      </c>
      <c r="F1039" t="str">
        <f>Centuries!F1039</f>
        <v>-</v>
      </c>
      <c r="G1039">
        <f>Centuries!H1039</f>
        <v>114</v>
      </c>
      <c r="H1039">
        <f>Centuries!I1039</f>
        <v>11</v>
      </c>
      <c r="I1039">
        <f>Centuries!J1039</f>
        <v>1</v>
      </c>
      <c r="J1039">
        <f>Centuries!K1039</f>
        <v>93.85</v>
      </c>
      <c r="K1039">
        <f>Centuries!L1039</f>
        <v>2</v>
      </c>
      <c r="L1039" t="str">
        <f>Centuries!M1039</f>
        <v>Sri Lanka</v>
      </c>
      <c r="M1039" t="str">
        <f>Centuries!N1039</f>
        <v>Kolkata</v>
      </c>
    </row>
    <row r="1040" spans="1:13" x14ac:dyDescent="0.3">
      <c r="A1040">
        <f>Centuries!A1040</f>
        <v>1039</v>
      </c>
      <c r="B1040">
        <f>Centuries!B1040</f>
        <v>40182</v>
      </c>
      <c r="C1040" t="str">
        <f>Sheet7!A1040</f>
        <v>TM Dilshan (SL)</v>
      </c>
      <c r="D1040">
        <f>Centuries!D1040</f>
        <v>104</v>
      </c>
      <c r="E1040" t="str">
        <f>Centuries!E1040</f>
        <v>Out</v>
      </c>
      <c r="F1040">
        <f>Centuries!F1040</f>
        <v>183</v>
      </c>
      <c r="G1040">
        <f>Centuries!H1040</f>
        <v>122</v>
      </c>
      <c r="H1040">
        <f>Centuries!I1040</f>
        <v>12</v>
      </c>
      <c r="I1040">
        <f>Centuries!J1040</f>
        <v>0</v>
      </c>
      <c r="J1040">
        <f>Centuries!K1040</f>
        <v>85.24</v>
      </c>
      <c r="K1040">
        <f>Centuries!L1040</f>
        <v>2</v>
      </c>
      <c r="L1040" t="str">
        <f>Centuries!M1040</f>
        <v>Bangladesh</v>
      </c>
      <c r="M1040" t="str">
        <f>Centuries!N1040</f>
        <v>Dhaka</v>
      </c>
    </row>
    <row r="1041" spans="1:13" x14ac:dyDescent="0.3">
      <c r="A1041">
        <f>Centuries!A1041</f>
        <v>1040</v>
      </c>
      <c r="B1041">
        <f>Centuries!B1041</f>
        <v>40183</v>
      </c>
      <c r="C1041" t="str">
        <f>Sheet7!A1041</f>
        <v>TT Samaraweera (SL)</v>
      </c>
      <c r="D1041">
        <f>Centuries!D1041</f>
        <v>105</v>
      </c>
      <c r="E1041" t="str">
        <f>Centuries!E1041</f>
        <v>Notout</v>
      </c>
      <c r="F1041">
        <f>Centuries!F1041</f>
        <v>146</v>
      </c>
      <c r="G1041">
        <f>Centuries!H1041</f>
        <v>106</v>
      </c>
      <c r="H1041">
        <f>Centuries!I1041</f>
        <v>11</v>
      </c>
      <c r="I1041">
        <f>Centuries!J1041</f>
        <v>0</v>
      </c>
      <c r="J1041">
        <f>Centuries!K1041</f>
        <v>99.05</v>
      </c>
      <c r="K1041">
        <f>Centuries!L1041</f>
        <v>2</v>
      </c>
      <c r="L1041" t="str">
        <f>Centuries!M1041</f>
        <v>India</v>
      </c>
      <c r="M1041" t="str">
        <f>Centuries!N1041</f>
        <v>Dhaka</v>
      </c>
    </row>
    <row r="1042" spans="1:13" x14ac:dyDescent="0.3">
      <c r="A1042">
        <f>Centuries!A1042</f>
        <v>1041</v>
      </c>
      <c r="B1042">
        <f>Centuries!B1042</f>
        <v>40185</v>
      </c>
      <c r="C1042" t="str">
        <f>Sheet7!A1042</f>
        <v>MS Dhoni (India)</v>
      </c>
      <c r="D1042">
        <f>Centuries!D1042</f>
        <v>101</v>
      </c>
      <c r="E1042" t="str">
        <f>Centuries!E1042</f>
        <v>Notout</v>
      </c>
      <c r="F1042">
        <f>Centuries!F1042</f>
        <v>167</v>
      </c>
      <c r="G1042">
        <f>Centuries!H1042</f>
        <v>107</v>
      </c>
      <c r="H1042">
        <f>Centuries!I1042</f>
        <v>9</v>
      </c>
      <c r="I1042">
        <f>Centuries!J1042</f>
        <v>0</v>
      </c>
      <c r="J1042">
        <f>Centuries!K1042</f>
        <v>94.39</v>
      </c>
      <c r="K1042">
        <f>Centuries!L1042</f>
        <v>2</v>
      </c>
      <c r="L1042" t="str">
        <f>Centuries!M1042</f>
        <v>Bangladesh</v>
      </c>
      <c r="M1042" t="str">
        <f>Centuries!N1042</f>
        <v>Dhaka</v>
      </c>
    </row>
    <row r="1043" spans="1:13" x14ac:dyDescent="0.3">
      <c r="A1043">
        <f>Centuries!A1043</f>
        <v>1042</v>
      </c>
      <c r="B1043">
        <f>Centuries!B1043</f>
        <v>40186</v>
      </c>
      <c r="C1043" t="str">
        <f>Sheet7!A1043</f>
        <v>WU Tharanga (SL)</v>
      </c>
      <c r="D1043">
        <f>Centuries!D1043</f>
        <v>118</v>
      </c>
      <c r="E1043" t="str">
        <f>Centuries!E1043</f>
        <v>Notout</v>
      </c>
      <c r="F1043">
        <f>Centuries!F1043</f>
        <v>179</v>
      </c>
      <c r="G1043">
        <f>Centuries!H1043</f>
        <v>126</v>
      </c>
      <c r="H1043">
        <f>Centuries!I1043</f>
        <v>18</v>
      </c>
      <c r="I1043">
        <f>Centuries!J1043</f>
        <v>0</v>
      </c>
      <c r="J1043">
        <f>Centuries!K1043</f>
        <v>93.65</v>
      </c>
      <c r="K1043">
        <f>Centuries!L1043</f>
        <v>2</v>
      </c>
      <c r="L1043" t="str">
        <f>Centuries!M1043</f>
        <v>Bangladesh</v>
      </c>
      <c r="M1043" t="str">
        <f>Centuries!N1043</f>
        <v>Dhaka</v>
      </c>
    </row>
    <row r="1044" spans="1:13" x14ac:dyDescent="0.3">
      <c r="A1044">
        <f>Centuries!A1044</f>
        <v>1043</v>
      </c>
      <c r="B1044">
        <f>Centuries!B1044</f>
        <v>40186</v>
      </c>
      <c r="C1044" t="str">
        <f>Sheet7!A1044</f>
        <v>DPMD Jayawardene (SL)</v>
      </c>
      <c r="D1044">
        <f>Centuries!D1044</f>
        <v>108</v>
      </c>
      <c r="E1044" t="str">
        <f>Centuries!E1044</f>
        <v>Out</v>
      </c>
      <c r="F1044">
        <f>Centuries!F1044</f>
        <v>159</v>
      </c>
      <c r="G1044">
        <f>Centuries!H1044</f>
        <v>117</v>
      </c>
      <c r="H1044">
        <f>Centuries!I1044</f>
        <v>13</v>
      </c>
      <c r="I1044">
        <f>Centuries!J1044</f>
        <v>0</v>
      </c>
      <c r="J1044">
        <f>Centuries!K1044</f>
        <v>92.3</v>
      </c>
      <c r="K1044">
        <f>Centuries!L1044</f>
        <v>2</v>
      </c>
      <c r="L1044" t="str">
        <f>Centuries!M1044</f>
        <v>Bangladesh</v>
      </c>
      <c r="M1044" t="str">
        <f>Centuries!N1044</f>
        <v>Dhaka</v>
      </c>
    </row>
    <row r="1045" spans="1:13" x14ac:dyDescent="0.3">
      <c r="A1045">
        <f>Centuries!A1045</f>
        <v>1044</v>
      </c>
      <c r="B1045">
        <f>Centuries!B1045</f>
        <v>40189</v>
      </c>
      <c r="C1045" t="str">
        <f>Sheet7!A1045</f>
        <v>V Kohli (India)</v>
      </c>
      <c r="D1045">
        <f>Centuries!D1045</f>
        <v>102</v>
      </c>
      <c r="E1045" t="str">
        <f>Centuries!E1045</f>
        <v>Notout</v>
      </c>
      <c r="F1045">
        <f>Centuries!F1045</f>
        <v>128</v>
      </c>
      <c r="G1045">
        <f>Centuries!H1045</f>
        <v>95</v>
      </c>
      <c r="H1045">
        <f>Centuries!I1045</f>
        <v>11</v>
      </c>
      <c r="I1045">
        <f>Centuries!J1045</f>
        <v>0</v>
      </c>
      <c r="J1045">
        <f>Centuries!K1045</f>
        <v>107.36</v>
      </c>
      <c r="K1045">
        <f>Centuries!L1045</f>
        <v>2</v>
      </c>
      <c r="L1045" t="str">
        <f>Centuries!M1045</f>
        <v>Bangladesh</v>
      </c>
      <c r="M1045" t="str">
        <f>Centuries!N1045</f>
        <v>Dhaka</v>
      </c>
    </row>
    <row r="1046" spans="1:13" x14ac:dyDescent="0.3">
      <c r="A1046">
        <f>Centuries!A1046</f>
        <v>1045</v>
      </c>
      <c r="B1046">
        <f>Centuries!B1046</f>
        <v>40191</v>
      </c>
      <c r="C1046" t="str">
        <f>Sheet7!A1046</f>
        <v>SK Raina (India)</v>
      </c>
      <c r="D1046">
        <f>Centuries!D1046</f>
        <v>106</v>
      </c>
      <c r="E1046" t="str">
        <f>Centuries!E1046</f>
        <v>Out</v>
      </c>
      <c r="F1046">
        <f>Centuries!F1046</f>
        <v>152</v>
      </c>
      <c r="G1046">
        <f>Centuries!H1046</f>
        <v>115</v>
      </c>
      <c r="H1046">
        <f>Centuries!I1046</f>
        <v>10</v>
      </c>
      <c r="I1046">
        <f>Centuries!J1046</f>
        <v>1</v>
      </c>
      <c r="J1046">
        <f>Centuries!K1046</f>
        <v>92.17</v>
      </c>
      <c r="K1046">
        <f>Centuries!L1046</f>
        <v>1</v>
      </c>
      <c r="L1046" t="str">
        <f>Centuries!M1046</f>
        <v>Sri Lanka</v>
      </c>
      <c r="M1046" t="str">
        <f>Centuries!N1046</f>
        <v>Dhaka</v>
      </c>
    </row>
    <row r="1047" spans="1:13" x14ac:dyDescent="0.3">
      <c r="A1047">
        <f>Centuries!A1047</f>
        <v>1046</v>
      </c>
      <c r="B1047">
        <f>Centuries!B1047</f>
        <v>40200</v>
      </c>
      <c r="C1047" t="str">
        <f>Sheet7!A1047</f>
        <v>CL White (Aus)</v>
      </c>
      <c r="D1047">
        <f>Centuries!D1047</f>
        <v>105</v>
      </c>
      <c r="E1047" t="str">
        <f>Centuries!E1047</f>
        <v>Out</v>
      </c>
      <c r="F1047">
        <f>Centuries!F1047</f>
        <v>114</v>
      </c>
      <c r="G1047">
        <f>Centuries!H1047</f>
        <v>88</v>
      </c>
      <c r="H1047">
        <f>Centuries!I1047</f>
        <v>8</v>
      </c>
      <c r="I1047">
        <f>Centuries!J1047</f>
        <v>4</v>
      </c>
      <c r="J1047">
        <f>Centuries!K1047</f>
        <v>119.31</v>
      </c>
      <c r="K1047">
        <f>Centuries!L1047</f>
        <v>2</v>
      </c>
      <c r="L1047" t="str">
        <f>Centuries!M1047</f>
        <v>Pakistan</v>
      </c>
      <c r="M1047" t="str">
        <f>Centuries!N1047</f>
        <v>Brisbane</v>
      </c>
    </row>
    <row r="1048" spans="1:13" x14ac:dyDescent="0.3">
      <c r="A1048">
        <f>Centuries!A1048</f>
        <v>1047</v>
      </c>
      <c r="B1048">
        <f>Centuries!B1048</f>
        <v>40220</v>
      </c>
      <c r="C1048" t="str">
        <f>Sheet7!A1048</f>
        <v>Imrul Kayes (Ban)</v>
      </c>
      <c r="D1048">
        <f>Centuries!D1048</f>
        <v>101</v>
      </c>
      <c r="E1048" t="str">
        <f>Centuries!E1048</f>
        <v>Out</v>
      </c>
      <c r="F1048">
        <f>Centuries!F1048</f>
        <v>200</v>
      </c>
      <c r="G1048">
        <f>Centuries!H1048</f>
        <v>138</v>
      </c>
      <c r="H1048">
        <f>Centuries!I1048</f>
        <v>11</v>
      </c>
      <c r="I1048">
        <f>Centuries!J1048</f>
        <v>0</v>
      </c>
      <c r="J1048">
        <f>Centuries!K1048</f>
        <v>73.180000000000007</v>
      </c>
      <c r="K1048">
        <f>Centuries!L1048</f>
        <v>1</v>
      </c>
      <c r="L1048" t="str">
        <f>Centuries!M1048</f>
        <v>New Zealand</v>
      </c>
      <c r="M1048" t="str">
        <f>Centuries!N1048</f>
        <v>Christchurch</v>
      </c>
    </row>
    <row r="1049" spans="1:13" x14ac:dyDescent="0.3">
      <c r="A1049">
        <f>Centuries!A1049</f>
        <v>1048</v>
      </c>
      <c r="B1049">
        <f>Centuries!B1049</f>
        <v>40223</v>
      </c>
      <c r="C1049" t="str">
        <f>Sheet7!A1049</f>
        <v>RT Ponting (Aus)</v>
      </c>
      <c r="D1049">
        <f>Centuries!D1049</f>
        <v>106</v>
      </c>
      <c r="E1049" t="str">
        <f>Centuries!E1049</f>
        <v>Out</v>
      </c>
      <c r="F1049">
        <f>Centuries!F1049</f>
        <v>148</v>
      </c>
      <c r="G1049">
        <f>Centuries!H1049</f>
        <v>112</v>
      </c>
      <c r="H1049">
        <f>Centuries!I1049</f>
        <v>6</v>
      </c>
      <c r="I1049">
        <f>Centuries!J1049</f>
        <v>2</v>
      </c>
      <c r="J1049">
        <f>Centuries!K1049</f>
        <v>94.64</v>
      </c>
      <c r="K1049">
        <f>Centuries!L1049</f>
        <v>1</v>
      </c>
      <c r="L1049" t="str">
        <f>Centuries!M1049</f>
        <v>West Indies</v>
      </c>
      <c r="M1049" t="str">
        <f>Centuries!N1049</f>
        <v>Brisbane</v>
      </c>
    </row>
    <row r="1050" spans="1:13" x14ac:dyDescent="0.3">
      <c r="A1050">
        <f>Centuries!A1050</f>
        <v>1049</v>
      </c>
      <c r="B1050">
        <f>Centuries!B1050</f>
        <v>40225</v>
      </c>
      <c r="C1050" t="str">
        <f>Sheet7!A1050</f>
        <v>Mohammad Shahzad (Afgh)</v>
      </c>
      <c r="D1050">
        <f>Centuries!D1050</f>
        <v>118</v>
      </c>
      <c r="E1050" t="str">
        <f>Centuries!E1050</f>
        <v>Out</v>
      </c>
      <c r="F1050" t="str">
        <f>Centuries!F1050</f>
        <v>-</v>
      </c>
      <c r="G1050">
        <f>Centuries!H1050</f>
        <v>121</v>
      </c>
      <c r="H1050">
        <f>Centuries!I1050</f>
        <v>11</v>
      </c>
      <c r="I1050">
        <f>Centuries!J1050</f>
        <v>2</v>
      </c>
      <c r="J1050">
        <f>Centuries!K1050</f>
        <v>97.52</v>
      </c>
      <c r="K1050">
        <f>Centuries!L1050</f>
        <v>1</v>
      </c>
      <c r="L1050" t="str">
        <f>Centuries!M1050</f>
        <v>Canada</v>
      </c>
      <c r="M1050" t="str">
        <f>Centuries!N1050</f>
        <v>Sharjah</v>
      </c>
    </row>
    <row r="1051" spans="1:13" x14ac:dyDescent="0.3">
      <c r="A1051">
        <f>Centuries!A1051</f>
        <v>1050</v>
      </c>
      <c r="B1051">
        <f>Centuries!B1051</f>
        <v>40225</v>
      </c>
      <c r="C1051" t="str">
        <f>Sheet7!A1051</f>
        <v>Noor Ali Zadran (Afgh)</v>
      </c>
      <c r="D1051">
        <f>Centuries!D1051</f>
        <v>114</v>
      </c>
      <c r="E1051" t="str">
        <f>Centuries!E1051</f>
        <v>Out</v>
      </c>
      <c r="F1051" t="str">
        <f>Centuries!F1051</f>
        <v>-</v>
      </c>
      <c r="G1051">
        <f>Centuries!H1051</f>
        <v>127</v>
      </c>
      <c r="H1051">
        <f>Centuries!I1051</f>
        <v>10</v>
      </c>
      <c r="I1051">
        <f>Centuries!J1051</f>
        <v>2</v>
      </c>
      <c r="J1051">
        <f>Centuries!K1051</f>
        <v>89.76</v>
      </c>
      <c r="K1051">
        <f>Centuries!L1051</f>
        <v>1</v>
      </c>
      <c r="L1051" t="str">
        <f>Centuries!M1051</f>
        <v>Canada</v>
      </c>
      <c r="M1051" t="str">
        <f>Centuries!N1051</f>
        <v>Sharjah</v>
      </c>
    </row>
    <row r="1052" spans="1:13" x14ac:dyDescent="0.3">
      <c r="A1052">
        <f>Centuries!A1052</f>
        <v>1051</v>
      </c>
      <c r="B1052">
        <f>Centuries!B1052</f>
        <v>40225</v>
      </c>
      <c r="C1052" t="str">
        <f>Sheet7!A1052</f>
        <v>RN ten Doeschate (Neth)</v>
      </c>
      <c r="D1052">
        <f>Centuries!D1052</f>
        <v>109</v>
      </c>
      <c r="E1052" t="str">
        <f>Centuries!E1052</f>
        <v>Notout</v>
      </c>
      <c r="F1052" t="str">
        <f>Centuries!F1052</f>
        <v>-</v>
      </c>
      <c r="G1052">
        <f>Centuries!H1052</f>
        <v>121</v>
      </c>
      <c r="H1052">
        <f>Centuries!I1052</f>
        <v>10</v>
      </c>
      <c r="I1052">
        <f>Centuries!J1052</f>
        <v>4</v>
      </c>
      <c r="J1052">
        <f>Centuries!K1052</f>
        <v>90.08</v>
      </c>
      <c r="K1052">
        <f>Centuries!L1052</f>
        <v>1</v>
      </c>
      <c r="L1052" t="str">
        <f>Centuries!M1052</f>
        <v>Kenya</v>
      </c>
      <c r="M1052" t="str">
        <f>Centuries!N1052</f>
        <v>Nairobi (Gym)</v>
      </c>
    </row>
    <row r="1053" spans="1:13" x14ac:dyDescent="0.3">
      <c r="A1053">
        <f>Centuries!A1053</f>
        <v>1052</v>
      </c>
      <c r="B1053">
        <f>Centuries!B1053</f>
        <v>40233</v>
      </c>
      <c r="C1053" t="str">
        <f>Sheet7!A1053</f>
        <v>SR Tendulkar (India)</v>
      </c>
      <c r="D1053">
        <f>Centuries!D1053</f>
        <v>200</v>
      </c>
      <c r="E1053" t="str">
        <f>Centuries!E1053</f>
        <v>Notout</v>
      </c>
      <c r="F1053">
        <f>Centuries!F1053</f>
        <v>226</v>
      </c>
      <c r="G1053">
        <f>Centuries!H1053</f>
        <v>147</v>
      </c>
      <c r="H1053">
        <f>Centuries!I1053</f>
        <v>25</v>
      </c>
      <c r="I1053">
        <f>Centuries!J1053</f>
        <v>3</v>
      </c>
      <c r="J1053">
        <f>Centuries!K1053</f>
        <v>136.05000000000001</v>
      </c>
      <c r="K1053">
        <f>Centuries!L1053</f>
        <v>1</v>
      </c>
      <c r="L1053" t="str">
        <f>Centuries!M1053</f>
        <v>South Africa</v>
      </c>
      <c r="M1053" t="str">
        <f>Centuries!N1053</f>
        <v>Gwalior</v>
      </c>
    </row>
    <row r="1054" spans="1:13" x14ac:dyDescent="0.3">
      <c r="A1054">
        <f>Centuries!A1054</f>
        <v>1053</v>
      </c>
      <c r="B1054">
        <f>Centuries!B1054</f>
        <v>40233</v>
      </c>
      <c r="C1054" t="str">
        <f>Sheet7!A1054</f>
        <v>AB de Villiers (SA)</v>
      </c>
      <c r="D1054">
        <f>Centuries!D1054</f>
        <v>114</v>
      </c>
      <c r="E1054" t="str">
        <f>Centuries!E1054</f>
        <v>Notout</v>
      </c>
      <c r="F1054">
        <f>Centuries!F1054</f>
        <v>154</v>
      </c>
      <c r="G1054">
        <f>Centuries!H1054</f>
        <v>101</v>
      </c>
      <c r="H1054">
        <f>Centuries!I1054</f>
        <v>13</v>
      </c>
      <c r="I1054">
        <f>Centuries!J1054</f>
        <v>2</v>
      </c>
      <c r="J1054">
        <f>Centuries!K1054</f>
        <v>112.87</v>
      </c>
      <c r="K1054">
        <f>Centuries!L1054</f>
        <v>2</v>
      </c>
      <c r="L1054" t="str">
        <f>Centuries!M1054</f>
        <v>India</v>
      </c>
      <c r="M1054" t="str">
        <f>Centuries!N1054</f>
        <v>Gwalior</v>
      </c>
    </row>
    <row r="1055" spans="1:13" x14ac:dyDescent="0.3">
      <c r="A1055">
        <f>Centuries!A1055</f>
        <v>1054</v>
      </c>
      <c r="B1055">
        <f>Centuries!B1055</f>
        <v>40236</v>
      </c>
      <c r="C1055" t="str">
        <f>Sheet7!A1055</f>
        <v>JH Kallis (SA)</v>
      </c>
      <c r="D1055">
        <f>Centuries!D1055</f>
        <v>104</v>
      </c>
      <c r="E1055" t="str">
        <f>Centuries!E1055</f>
        <v>Notout</v>
      </c>
      <c r="F1055" t="str">
        <f>Centuries!F1055</f>
        <v>-</v>
      </c>
      <c r="G1055">
        <f>Centuries!H1055</f>
        <v>94</v>
      </c>
      <c r="H1055">
        <f>Centuries!I1055</f>
        <v>5</v>
      </c>
      <c r="I1055">
        <f>Centuries!J1055</f>
        <v>3</v>
      </c>
      <c r="J1055">
        <f>Centuries!K1055</f>
        <v>110.63</v>
      </c>
      <c r="K1055">
        <f>Centuries!L1055</f>
        <v>1</v>
      </c>
      <c r="L1055" t="str">
        <f>Centuries!M1055</f>
        <v>India</v>
      </c>
      <c r="M1055" t="str">
        <f>Centuries!N1055</f>
        <v>Ahmedabad</v>
      </c>
    </row>
    <row r="1056" spans="1:13" x14ac:dyDescent="0.3">
      <c r="A1056">
        <f>Centuries!A1056</f>
        <v>1055</v>
      </c>
      <c r="B1056">
        <f>Centuries!B1056</f>
        <v>40236</v>
      </c>
      <c r="C1056" t="str">
        <f>Sheet7!A1056</f>
        <v>AB de Villiers (SA)</v>
      </c>
      <c r="D1056">
        <f>Centuries!D1056</f>
        <v>102</v>
      </c>
      <c r="E1056" t="str">
        <f>Centuries!E1056</f>
        <v>Notout</v>
      </c>
      <c r="F1056" t="str">
        <f>Centuries!F1056</f>
        <v>-</v>
      </c>
      <c r="G1056">
        <f>Centuries!H1056</f>
        <v>59</v>
      </c>
      <c r="H1056">
        <f>Centuries!I1056</f>
        <v>11</v>
      </c>
      <c r="I1056">
        <f>Centuries!J1056</f>
        <v>3</v>
      </c>
      <c r="J1056">
        <f>Centuries!K1056</f>
        <v>172.88</v>
      </c>
      <c r="K1056">
        <f>Centuries!L1056</f>
        <v>1</v>
      </c>
      <c r="L1056" t="str">
        <f>Centuries!M1056</f>
        <v>India</v>
      </c>
      <c r="M1056" t="str">
        <f>Centuries!N1056</f>
        <v>Ahmedabad</v>
      </c>
    </row>
    <row r="1057" spans="1:13" x14ac:dyDescent="0.3">
      <c r="A1057">
        <f>Centuries!A1057</f>
        <v>1056</v>
      </c>
      <c r="B1057">
        <f>Centuries!B1057</f>
        <v>40237</v>
      </c>
      <c r="C1057" t="str">
        <f>Sheet7!A1057</f>
        <v>Tamim Iqbal (Ban)</v>
      </c>
      <c r="D1057">
        <f>Centuries!D1057</f>
        <v>125</v>
      </c>
      <c r="E1057" t="str">
        <f>Centuries!E1057</f>
        <v>Out</v>
      </c>
      <c r="F1057">
        <f>Centuries!F1057</f>
        <v>187</v>
      </c>
      <c r="G1057">
        <f>Centuries!H1057</f>
        <v>120</v>
      </c>
      <c r="H1057">
        <f>Centuries!I1057</f>
        <v>13</v>
      </c>
      <c r="I1057">
        <f>Centuries!J1057</f>
        <v>3</v>
      </c>
      <c r="J1057">
        <f>Centuries!K1057</f>
        <v>104.16</v>
      </c>
      <c r="K1057">
        <f>Centuries!L1057</f>
        <v>1</v>
      </c>
      <c r="L1057" t="str">
        <f>Centuries!M1057</f>
        <v>England</v>
      </c>
      <c r="M1057" t="str">
        <f>Centuries!N1057</f>
        <v>Dhaka</v>
      </c>
    </row>
    <row r="1058" spans="1:13" x14ac:dyDescent="0.3">
      <c r="A1058">
        <f>Centuries!A1058</f>
        <v>1057</v>
      </c>
      <c r="B1058">
        <f>Centuries!B1058</f>
        <v>40239</v>
      </c>
      <c r="C1058" t="str">
        <f>Sheet7!A1058</f>
        <v>EJG Morgan (Eng)</v>
      </c>
      <c r="D1058">
        <f>Centuries!D1058</f>
        <v>110</v>
      </c>
      <c r="E1058" t="str">
        <f>Centuries!E1058</f>
        <v>Notout</v>
      </c>
      <c r="F1058">
        <f>Centuries!F1058</f>
        <v>141</v>
      </c>
      <c r="G1058">
        <f>Centuries!H1058</f>
        <v>104</v>
      </c>
      <c r="H1058">
        <f>Centuries!I1058</f>
        <v>8</v>
      </c>
      <c r="I1058">
        <f>Centuries!J1058</f>
        <v>2</v>
      </c>
      <c r="J1058">
        <f>Centuries!K1058</f>
        <v>105.76</v>
      </c>
      <c r="K1058">
        <f>Centuries!L1058</f>
        <v>2</v>
      </c>
      <c r="L1058" t="str">
        <f>Centuries!M1058</f>
        <v>Bangladesh</v>
      </c>
      <c r="M1058" t="str">
        <f>Centuries!N1058</f>
        <v>Dhaka</v>
      </c>
    </row>
    <row r="1059" spans="1:13" x14ac:dyDescent="0.3">
      <c r="A1059">
        <f>Centuries!A1059</f>
        <v>1058</v>
      </c>
      <c r="B1059">
        <f>Centuries!B1059</f>
        <v>40242</v>
      </c>
      <c r="C1059" t="str">
        <f>Sheet7!A1059</f>
        <v>C Kieswetter (Eng)</v>
      </c>
      <c r="D1059">
        <f>Centuries!D1059</f>
        <v>107</v>
      </c>
      <c r="E1059" t="str">
        <f>Centuries!E1059</f>
        <v>Out</v>
      </c>
      <c r="F1059">
        <f>Centuries!F1059</f>
        <v>172</v>
      </c>
      <c r="G1059">
        <f>Centuries!H1059</f>
        <v>123</v>
      </c>
      <c r="H1059">
        <f>Centuries!I1059</f>
        <v>9</v>
      </c>
      <c r="I1059">
        <f>Centuries!J1059</f>
        <v>3</v>
      </c>
      <c r="J1059">
        <f>Centuries!K1059</f>
        <v>86.99</v>
      </c>
      <c r="K1059">
        <f>Centuries!L1059</f>
        <v>1</v>
      </c>
      <c r="L1059" t="str">
        <f>Centuries!M1059</f>
        <v>Bangladesh</v>
      </c>
      <c r="M1059" t="str">
        <f>Centuries!N1059</f>
        <v>Chittagong</v>
      </c>
    </row>
    <row r="1060" spans="1:13" x14ac:dyDescent="0.3">
      <c r="A1060">
        <f>Centuries!A1060</f>
        <v>1059</v>
      </c>
      <c r="B1060">
        <f>Centuries!B1060</f>
        <v>40246</v>
      </c>
      <c r="C1060" t="str">
        <f>Sheet7!A1060</f>
        <v>BJ Haddin (Aus)</v>
      </c>
      <c r="D1060">
        <f>Centuries!D1060</f>
        <v>110</v>
      </c>
      <c r="E1060" t="str">
        <f>Centuries!E1060</f>
        <v>Out</v>
      </c>
      <c r="F1060">
        <f>Centuries!F1060</f>
        <v>176</v>
      </c>
      <c r="G1060">
        <f>Centuries!H1060</f>
        <v>121</v>
      </c>
      <c r="H1060">
        <f>Centuries!I1060</f>
        <v>7</v>
      </c>
      <c r="I1060">
        <f>Centuries!J1060</f>
        <v>5</v>
      </c>
      <c r="J1060">
        <f>Centuries!K1060</f>
        <v>90.9</v>
      </c>
      <c r="K1060">
        <f>Centuries!L1060</f>
        <v>2</v>
      </c>
      <c r="L1060" t="str">
        <f>Centuries!M1060</f>
        <v>New Zealand</v>
      </c>
      <c r="M1060" t="str">
        <f>Centuries!N1060</f>
        <v>Hamilton</v>
      </c>
    </row>
    <row r="1061" spans="1:13" x14ac:dyDescent="0.3">
      <c r="A1061">
        <f>Centuries!A1061</f>
        <v>1060</v>
      </c>
      <c r="B1061">
        <f>Centuries!B1061</f>
        <v>40281</v>
      </c>
      <c r="C1061" t="str">
        <f>Sheet7!A1061</f>
        <v>S Chanderpaul (WI)</v>
      </c>
      <c r="D1061">
        <f>Centuries!D1061</f>
        <v>101</v>
      </c>
      <c r="E1061" t="str">
        <f>Centuries!E1061</f>
        <v>Out</v>
      </c>
      <c r="F1061" t="str">
        <f>Centuries!F1061</f>
        <v>-</v>
      </c>
      <c r="G1061">
        <f>Centuries!H1061</f>
        <v>120</v>
      </c>
      <c r="H1061">
        <f>Centuries!I1061</f>
        <v>6</v>
      </c>
      <c r="I1061">
        <f>Centuries!J1061</f>
        <v>1</v>
      </c>
      <c r="J1061">
        <f>Centuries!K1061</f>
        <v>84.16</v>
      </c>
      <c r="K1061">
        <f>Centuries!L1061</f>
        <v>1</v>
      </c>
      <c r="L1061" t="str">
        <f>Centuries!M1061</f>
        <v>Canada</v>
      </c>
      <c r="M1061" t="str">
        <f>Centuries!N1061</f>
        <v>Kingston</v>
      </c>
    </row>
    <row r="1062" spans="1:13" x14ac:dyDescent="0.3">
      <c r="A1062">
        <f>Centuries!A1062</f>
        <v>1061</v>
      </c>
      <c r="B1062">
        <f>Centuries!B1062</f>
        <v>40283</v>
      </c>
      <c r="C1062" t="str">
        <f>Sheet7!A1062</f>
        <v>RR Sarwan (WI)</v>
      </c>
      <c r="D1062">
        <f>Centuries!D1062</f>
        <v>100</v>
      </c>
      <c r="E1062" t="str">
        <f>Centuries!E1062</f>
        <v>Notout</v>
      </c>
      <c r="F1062" t="str">
        <f>Centuries!F1062</f>
        <v>-</v>
      </c>
      <c r="G1062">
        <f>Centuries!H1062</f>
        <v>119</v>
      </c>
      <c r="H1062">
        <f>Centuries!I1062</f>
        <v>11</v>
      </c>
      <c r="I1062">
        <f>Centuries!J1062</f>
        <v>0</v>
      </c>
      <c r="J1062">
        <f>Centuries!K1062</f>
        <v>84.03</v>
      </c>
      <c r="K1062">
        <f>Centuries!L1062</f>
        <v>2</v>
      </c>
      <c r="L1062" t="str">
        <f>Centuries!M1062</f>
        <v>Ireland</v>
      </c>
      <c r="M1062" t="str">
        <f>Centuries!N1062</f>
        <v>Kingston</v>
      </c>
    </row>
    <row r="1063" spans="1:13" x14ac:dyDescent="0.3">
      <c r="A1063">
        <f>Centuries!A1063</f>
        <v>1062</v>
      </c>
      <c r="B1063">
        <f>Centuries!B1063</f>
        <v>40320</v>
      </c>
      <c r="C1063" t="str">
        <f>Sheet7!A1063</f>
        <v>AB de Villiers (SA)</v>
      </c>
      <c r="D1063">
        <f>Centuries!D1063</f>
        <v>102</v>
      </c>
      <c r="E1063" t="str">
        <f>Centuries!E1063</f>
        <v>Out</v>
      </c>
      <c r="F1063">
        <f>Centuries!F1063</f>
        <v>145</v>
      </c>
      <c r="G1063">
        <f>Centuries!H1063</f>
        <v>101</v>
      </c>
      <c r="H1063">
        <f>Centuries!I1063</f>
        <v>5</v>
      </c>
      <c r="I1063">
        <f>Centuries!J1063</f>
        <v>2</v>
      </c>
      <c r="J1063">
        <f>Centuries!K1063</f>
        <v>100.99</v>
      </c>
      <c r="K1063">
        <f>Centuries!L1063</f>
        <v>1</v>
      </c>
      <c r="L1063" t="str">
        <f>Centuries!M1063</f>
        <v>West Indies</v>
      </c>
      <c r="M1063" t="str">
        <f>Centuries!N1063</f>
        <v>North Sound</v>
      </c>
    </row>
    <row r="1064" spans="1:13" x14ac:dyDescent="0.3">
      <c r="A1064">
        <f>Centuries!A1064</f>
        <v>1063</v>
      </c>
      <c r="B1064">
        <f>Centuries!B1064</f>
        <v>40320</v>
      </c>
      <c r="C1064" t="str">
        <f>Sheet7!A1064</f>
        <v>HM Amla (SA)</v>
      </c>
      <c r="D1064">
        <f>Centuries!D1064</f>
        <v>102</v>
      </c>
      <c r="E1064" t="str">
        <f>Centuries!E1064</f>
        <v>Out</v>
      </c>
      <c r="F1064">
        <f>Centuries!F1064</f>
        <v>130</v>
      </c>
      <c r="G1064">
        <f>Centuries!H1064</f>
        <v>109</v>
      </c>
      <c r="H1064">
        <f>Centuries!I1064</f>
        <v>8</v>
      </c>
      <c r="I1064">
        <f>Centuries!J1064</f>
        <v>0</v>
      </c>
      <c r="J1064">
        <f>Centuries!K1064</f>
        <v>93.57</v>
      </c>
      <c r="K1064">
        <f>Centuries!L1064</f>
        <v>1</v>
      </c>
      <c r="L1064" t="str">
        <f>Centuries!M1064</f>
        <v>West Indies</v>
      </c>
      <c r="M1064" t="str">
        <f>Centuries!N1064</f>
        <v>North Sound</v>
      </c>
    </row>
    <row r="1065" spans="1:13" x14ac:dyDescent="0.3">
      <c r="A1065">
        <f>Centuries!A1065</f>
        <v>1064</v>
      </c>
      <c r="B1065">
        <f>Centuries!B1065</f>
        <v>40326</v>
      </c>
      <c r="C1065" t="str">
        <f>Sheet7!A1065</f>
        <v>RG Sharma (India)</v>
      </c>
      <c r="D1065">
        <f>Centuries!D1065</f>
        <v>114</v>
      </c>
      <c r="E1065" t="str">
        <f>Centuries!E1065</f>
        <v>Out</v>
      </c>
      <c r="F1065">
        <f>Centuries!F1065</f>
        <v>135</v>
      </c>
      <c r="G1065">
        <f>Centuries!H1065</f>
        <v>119</v>
      </c>
      <c r="H1065">
        <f>Centuries!I1065</f>
        <v>6</v>
      </c>
      <c r="I1065">
        <f>Centuries!J1065</f>
        <v>4</v>
      </c>
      <c r="J1065">
        <f>Centuries!K1065</f>
        <v>95.79</v>
      </c>
      <c r="K1065">
        <f>Centuries!L1065</f>
        <v>1</v>
      </c>
      <c r="L1065" t="str">
        <f>Centuries!M1065</f>
        <v>Zimbabwe</v>
      </c>
      <c r="M1065" t="str">
        <f>Centuries!N1065</f>
        <v>Bulawayo</v>
      </c>
    </row>
    <row r="1066" spans="1:13" x14ac:dyDescent="0.3">
      <c r="A1066">
        <f>Centuries!A1066</f>
        <v>1065</v>
      </c>
      <c r="B1066">
        <f>Centuries!B1066</f>
        <v>40328</v>
      </c>
      <c r="C1066" t="str">
        <f>Sheet7!A1066</f>
        <v>HM Amla (SA)</v>
      </c>
      <c r="D1066">
        <f>Centuries!D1066</f>
        <v>129</v>
      </c>
      <c r="E1066" t="str">
        <f>Centuries!E1066</f>
        <v>Out</v>
      </c>
      <c r="F1066" t="str">
        <f>Centuries!F1066</f>
        <v>-</v>
      </c>
      <c r="G1066">
        <f>Centuries!H1066</f>
        <v>115</v>
      </c>
      <c r="H1066">
        <f>Centuries!I1066</f>
        <v>9</v>
      </c>
      <c r="I1066">
        <f>Centuries!J1066</f>
        <v>2</v>
      </c>
      <c r="J1066">
        <f>Centuries!K1066</f>
        <v>112.17</v>
      </c>
      <c r="K1066">
        <f>Centuries!L1066</f>
        <v>2</v>
      </c>
      <c r="L1066" t="str">
        <f>Centuries!M1066</f>
        <v>West Indies</v>
      </c>
      <c r="M1066" t="str">
        <f>Centuries!N1066</f>
        <v>Roseau</v>
      </c>
    </row>
    <row r="1067" spans="1:13" x14ac:dyDescent="0.3">
      <c r="A1067">
        <f>Centuries!A1067</f>
        <v>1066</v>
      </c>
      <c r="B1067">
        <f>Centuries!B1067</f>
        <v>40328</v>
      </c>
      <c r="C1067" t="str">
        <f>Sheet7!A1067</f>
        <v>RG Sharma (India)</v>
      </c>
      <c r="D1067">
        <f>Centuries!D1067</f>
        <v>101</v>
      </c>
      <c r="E1067" t="str">
        <f>Centuries!E1067</f>
        <v>Notout</v>
      </c>
      <c r="F1067">
        <f>Centuries!F1067</f>
        <v>126</v>
      </c>
      <c r="G1067">
        <f>Centuries!H1067</f>
        <v>100</v>
      </c>
      <c r="H1067">
        <f>Centuries!I1067</f>
        <v>6</v>
      </c>
      <c r="I1067">
        <f>Centuries!J1067</f>
        <v>2</v>
      </c>
      <c r="J1067">
        <f>Centuries!K1067</f>
        <v>101</v>
      </c>
      <c r="K1067">
        <f>Centuries!L1067</f>
        <v>2</v>
      </c>
      <c r="L1067" t="str">
        <f>Centuries!M1067</f>
        <v>Sri Lanka</v>
      </c>
      <c r="M1067" t="str">
        <f>Centuries!N1067</f>
        <v>Bulawayo</v>
      </c>
    </row>
    <row r="1068" spans="1:13" x14ac:dyDescent="0.3">
      <c r="A1068">
        <f>Centuries!A1068</f>
        <v>1067</v>
      </c>
      <c r="B1068">
        <f>Centuries!B1068</f>
        <v>40334</v>
      </c>
      <c r="C1068" t="str">
        <f>Sheet7!A1068</f>
        <v>LD Chandimal (SL)</v>
      </c>
      <c r="D1068">
        <f>Centuries!D1068</f>
        <v>111</v>
      </c>
      <c r="E1068" t="str">
        <f>Centuries!E1068</f>
        <v>Out</v>
      </c>
      <c r="F1068">
        <f>Centuries!F1068</f>
        <v>130</v>
      </c>
      <c r="G1068">
        <f>Centuries!H1068</f>
        <v>118</v>
      </c>
      <c r="H1068">
        <f>Centuries!I1068</f>
        <v>6</v>
      </c>
      <c r="I1068">
        <f>Centuries!J1068</f>
        <v>5</v>
      </c>
      <c r="J1068">
        <f>Centuries!K1068</f>
        <v>94.06</v>
      </c>
      <c r="K1068">
        <f>Centuries!L1068</f>
        <v>2</v>
      </c>
      <c r="L1068" t="str">
        <f>Centuries!M1068</f>
        <v>India</v>
      </c>
      <c r="M1068" t="str">
        <f>Centuries!N1068</f>
        <v>Harare</v>
      </c>
    </row>
    <row r="1069" spans="1:13" x14ac:dyDescent="0.3">
      <c r="A1069">
        <f>Centuries!A1069</f>
        <v>1068</v>
      </c>
      <c r="B1069">
        <f>Centuries!B1069</f>
        <v>40336</v>
      </c>
      <c r="C1069" t="str">
        <f>Sheet7!A1069</f>
        <v>BRM Taylor (Zim)</v>
      </c>
      <c r="D1069">
        <f>Centuries!D1069</f>
        <v>119</v>
      </c>
      <c r="E1069" t="str">
        <f>Centuries!E1069</f>
        <v>Notout</v>
      </c>
      <c r="F1069">
        <f>Centuries!F1069</f>
        <v>188</v>
      </c>
      <c r="G1069">
        <f>Centuries!H1069</f>
        <v>137</v>
      </c>
      <c r="H1069">
        <f>Centuries!I1069</f>
        <v>9</v>
      </c>
      <c r="I1069">
        <f>Centuries!J1069</f>
        <v>1</v>
      </c>
      <c r="J1069">
        <f>Centuries!K1069</f>
        <v>86.86</v>
      </c>
      <c r="K1069">
        <f>Centuries!L1069</f>
        <v>2</v>
      </c>
      <c r="L1069" t="str">
        <f>Centuries!M1069</f>
        <v>Sri Lanka</v>
      </c>
      <c r="M1069" t="str">
        <f>Centuries!N1069</f>
        <v>Harare</v>
      </c>
    </row>
    <row r="1070" spans="1:13" x14ac:dyDescent="0.3">
      <c r="A1070">
        <f>Centuries!A1070</f>
        <v>1069</v>
      </c>
      <c r="B1070">
        <f>Centuries!B1070</f>
        <v>40338</v>
      </c>
      <c r="C1070" t="str">
        <f>Sheet7!A1070</f>
        <v>TM Dilshan (SL)</v>
      </c>
      <c r="D1070">
        <f>Centuries!D1070</f>
        <v>108</v>
      </c>
      <c r="E1070" t="str">
        <f>Centuries!E1070</f>
        <v>Notout</v>
      </c>
      <c r="F1070">
        <f>Centuries!F1070</f>
        <v>141</v>
      </c>
      <c r="G1070">
        <f>Centuries!H1070</f>
        <v>102</v>
      </c>
      <c r="H1070">
        <f>Centuries!I1070</f>
        <v>14</v>
      </c>
      <c r="I1070">
        <f>Centuries!J1070</f>
        <v>0</v>
      </c>
      <c r="J1070">
        <f>Centuries!K1070</f>
        <v>105.88</v>
      </c>
      <c r="K1070">
        <f>Centuries!L1070</f>
        <v>2</v>
      </c>
      <c r="L1070" t="str">
        <f>Centuries!M1070</f>
        <v>Zimbabwe</v>
      </c>
      <c r="M1070" t="str">
        <f>Centuries!N1070</f>
        <v>Harare</v>
      </c>
    </row>
    <row r="1071" spans="1:13" x14ac:dyDescent="0.3">
      <c r="A1071">
        <f>Centuries!A1071</f>
        <v>1070</v>
      </c>
      <c r="B1071">
        <f>Centuries!B1071</f>
        <v>40344</v>
      </c>
      <c r="C1071" t="str">
        <f>Sheet7!A1071</f>
        <v>Shahid Afridi (Pak)</v>
      </c>
      <c r="D1071">
        <f>Centuries!D1071</f>
        <v>109</v>
      </c>
      <c r="E1071" t="str">
        <f>Centuries!E1071</f>
        <v>Out</v>
      </c>
      <c r="F1071">
        <f>Centuries!F1071</f>
        <v>130</v>
      </c>
      <c r="G1071">
        <f>Centuries!H1071</f>
        <v>76</v>
      </c>
      <c r="H1071">
        <f>Centuries!I1071</f>
        <v>8</v>
      </c>
      <c r="I1071">
        <f>Centuries!J1071</f>
        <v>7</v>
      </c>
      <c r="J1071">
        <f>Centuries!K1071</f>
        <v>143.41999999999999</v>
      </c>
      <c r="K1071">
        <f>Centuries!L1071</f>
        <v>2</v>
      </c>
      <c r="L1071" t="str">
        <f>Centuries!M1071</f>
        <v>Sri Lanka</v>
      </c>
      <c r="M1071" t="str">
        <f>Centuries!N1071</f>
        <v>Dambulla</v>
      </c>
    </row>
    <row r="1072" spans="1:13" x14ac:dyDescent="0.3">
      <c r="A1072">
        <f>Centuries!A1072</f>
        <v>1071</v>
      </c>
      <c r="B1072">
        <f>Centuries!B1072</f>
        <v>40350</v>
      </c>
      <c r="C1072" t="str">
        <f>Sheet7!A1072</f>
        <v>Shahid Afridi (Pak)</v>
      </c>
      <c r="D1072">
        <f>Centuries!D1072</f>
        <v>124</v>
      </c>
      <c r="E1072" t="str">
        <f>Centuries!E1072</f>
        <v>Out</v>
      </c>
      <c r="F1072">
        <f>Centuries!F1072</f>
        <v>75</v>
      </c>
      <c r="G1072">
        <f>Centuries!H1072</f>
        <v>60</v>
      </c>
      <c r="H1072">
        <f>Centuries!I1072</f>
        <v>17</v>
      </c>
      <c r="I1072">
        <f>Centuries!J1072</f>
        <v>4</v>
      </c>
      <c r="J1072">
        <f>Centuries!K1072</f>
        <v>206.66</v>
      </c>
      <c r="K1072">
        <f>Centuries!L1072</f>
        <v>1</v>
      </c>
      <c r="L1072" t="str">
        <f>Centuries!M1072</f>
        <v>Bangladesh</v>
      </c>
      <c r="M1072" t="str">
        <f>Centuries!N1072</f>
        <v>Dambulla</v>
      </c>
    </row>
    <row r="1073" spans="1:13" x14ac:dyDescent="0.3">
      <c r="A1073">
        <f>Centuries!A1073</f>
        <v>1072</v>
      </c>
      <c r="B1073">
        <f>Centuries!B1073</f>
        <v>40351</v>
      </c>
      <c r="C1073" t="str">
        <f>Sheet7!A1073</f>
        <v>EJG Morgan (Eng)</v>
      </c>
      <c r="D1073">
        <f>Centuries!D1073</f>
        <v>103</v>
      </c>
      <c r="E1073" t="str">
        <f>Centuries!E1073</f>
        <v>Notout</v>
      </c>
      <c r="F1073">
        <f>Centuries!F1073</f>
        <v>125</v>
      </c>
      <c r="G1073">
        <f>Centuries!H1073</f>
        <v>85</v>
      </c>
      <c r="H1073">
        <f>Centuries!I1073</f>
        <v>16</v>
      </c>
      <c r="I1073">
        <f>Centuries!J1073</f>
        <v>0</v>
      </c>
      <c r="J1073">
        <f>Centuries!K1073</f>
        <v>121.17</v>
      </c>
      <c r="K1073">
        <f>Centuries!L1073</f>
        <v>2</v>
      </c>
      <c r="L1073" t="str">
        <f>Centuries!M1073</f>
        <v>Australia</v>
      </c>
      <c r="M1073" t="str">
        <f>Centuries!N1073</f>
        <v>Southampton</v>
      </c>
    </row>
    <row r="1074" spans="1:13" x14ac:dyDescent="0.3">
      <c r="A1074">
        <f>Centuries!A1074</f>
        <v>1073</v>
      </c>
      <c r="B1074">
        <f>Centuries!B1074</f>
        <v>40366</v>
      </c>
      <c r="C1074" t="str">
        <f>Sheet7!A1074</f>
        <v>TLW Cooper (Neth)</v>
      </c>
      <c r="D1074">
        <f>Centuries!D1074</f>
        <v>101</v>
      </c>
      <c r="E1074" t="str">
        <f>Centuries!E1074</f>
        <v>Out</v>
      </c>
      <c r="F1074">
        <f>Centuries!F1074</f>
        <v>180</v>
      </c>
      <c r="G1074">
        <f>Centuries!H1074</f>
        <v>155</v>
      </c>
      <c r="H1074">
        <f>Centuries!I1074</f>
        <v>9</v>
      </c>
      <c r="I1074">
        <f>Centuries!J1074</f>
        <v>0</v>
      </c>
      <c r="J1074">
        <f>Centuries!K1074</f>
        <v>65.16</v>
      </c>
      <c r="K1074">
        <f>Centuries!L1074</f>
        <v>1</v>
      </c>
      <c r="L1074" t="str">
        <f>Centuries!M1074</f>
        <v>Afghanistan</v>
      </c>
      <c r="M1074" t="str">
        <f>Centuries!N1074</f>
        <v>Voorburg</v>
      </c>
    </row>
    <row r="1075" spans="1:13" x14ac:dyDescent="0.3">
      <c r="A1075">
        <f>Centuries!A1075</f>
        <v>1074</v>
      </c>
      <c r="B1075">
        <f>Centuries!B1075</f>
        <v>40371</v>
      </c>
      <c r="C1075" t="str">
        <f>Sheet7!A1075</f>
        <v>AJ Strauss (Eng)</v>
      </c>
      <c r="D1075">
        <f>Centuries!D1075</f>
        <v>154</v>
      </c>
      <c r="E1075" t="str">
        <f>Centuries!E1075</f>
        <v>Out</v>
      </c>
      <c r="F1075">
        <f>Centuries!F1075</f>
        <v>201</v>
      </c>
      <c r="G1075">
        <f>Centuries!H1075</f>
        <v>140</v>
      </c>
      <c r="H1075">
        <f>Centuries!I1075</f>
        <v>16</v>
      </c>
      <c r="I1075">
        <f>Centuries!J1075</f>
        <v>5</v>
      </c>
      <c r="J1075">
        <f>Centuries!K1075</f>
        <v>110</v>
      </c>
      <c r="K1075">
        <f>Centuries!L1075</f>
        <v>1</v>
      </c>
      <c r="L1075" t="str">
        <f>Centuries!M1075</f>
        <v>Bangladesh</v>
      </c>
      <c r="M1075" t="str">
        <f>Centuries!N1075</f>
        <v>Birmingham</v>
      </c>
    </row>
    <row r="1076" spans="1:13" x14ac:dyDescent="0.3">
      <c r="A1076">
        <f>Centuries!A1076</f>
        <v>1075</v>
      </c>
      <c r="B1076">
        <f>Centuries!B1076</f>
        <v>40371</v>
      </c>
      <c r="C1076" t="str">
        <f>Sheet7!A1076</f>
        <v>IJL Trott (Eng)</v>
      </c>
      <c r="D1076">
        <f>Centuries!D1076</f>
        <v>110</v>
      </c>
      <c r="E1076" t="str">
        <f>Centuries!E1076</f>
        <v>Out</v>
      </c>
      <c r="F1076">
        <f>Centuries!F1076</f>
        <v>169</v>
      </c>
      <c r="G1076">
        <f>Centuries!H1076</f>
        <v>121</v>
      </c>
      <c r="H1076">
        <f>Centuries!I1076</f>
        <v>12</v>
      </c>
      <c r="I1076">
        <f>Centuries!J1076</f>
        <v>0</v>
      </c>
      <c r="J1076">
        <f>Centuries!K1076</f>
        <v>90.9</v>
      </c>
      <c r="K1076">
        <f>Centuries!L1076</f>
        <v>1</v>
      </c>
      <c r="L1076" t="str">
        <f>Centuries!M1076</f>
        <v>Bangladesh</v>
      </c>
      <c r="M1076" t="str">
        <f>Centuries!N1076</f>
        <v>Birmingham</v>
      </c>
    </row>
    <row r="1077" spans="1:13" x14ac:dyDescent="0.3">
      <c r="A1077">
        <f>Centuries!A1077</f>
        <v>1076</v>
      </c>
      <c r="B1077">
        <f>Centuries!B1077</f>
        <v>40374</v>
      </c>
      <c r="C1077" t="str">
        <f>Sheet7!A1077</f>
        <v>WTS Porterfield (Ire)</v>
      </c>
      <c r="D1077">
        <f>Centuries!D1077</f>
        <v>108</v>
      </c>
      <c r="E1077" t="str">
        <f>Centuries!E1077</f>
        <v>Out</v>
      </c>
      <c r="F1077">
        <f>Centuries!F1077</f>
        <v>147</v>
      </c>
      <c r="G1077">
        <f>Centuries!H1077</f>
        <v>116</v>
      </c>
      <c r="H1077">
        <f>Centuries!I1077</f>
        <v>7</v>
      </c>
      <c r="I1077">
        <f>Centuries!J1077</f>
        <v>3</v>
      </c>
      <c r="J1077">
        <f>Centuries!K1077</f>
        <v>93.1</v>
      </c>
      <c r="K1077">
        <f>Centuries!L1077</f>
        <v>2</v>
      </c>
      <c r="L1077" t="str">
        <f>Centuries!M1077</f>
        <v>Bangladesh</v>
      </c>
      <c r="M1077" t="str">
        <f>Centuries!N1077</f>
        <v>Belfast</v>
      </c>
    </row>
    <row r="1078" spans="1:13" x14ac:dyDescent="0.3">
      <c r="A1078">
        <f>Centuries!A1078</f>
        <v>1077</v>
      </c>
      <c r="B1078">
        <f>Centuries!B1078</f>
        <v>40374</v>
      </c>
      <c r="C1078" t="str">
        <f>Sheet7!A1078</f>
        <v>Junaid Siddique (Ban)</v>
      </c>
      <c r="D1078">
        <f>Centuries!D1078</f>
        <v>100</v>
      </c>
      <c r="E1078" t="str">
        <f>Centuries!E1078</f>
        <v>Out</v>
      </c>
      <c r="F1078">
        <f>Centuries!F1078</f>
        <v>177</v>
      </c>
      <c r="G1078">
        <f>Centuries!H1078</f>
        <v>123</v>
      </c>
      <c r="H1078">
        <f>Centuries!I1078</f>
        <v>9</v>
      </c>
      <c r="I1078">
        <f>Centuries!J1078</f>
        <v>0</v>
      </c>
      <c r="J1078">
        <f>Centuries!K1078</f>
        <v>81.3</v>
      </c>
      <c r="K1078">
        <f>Centuries!L1078</f>
        <v>1</v>
      </c>
      <c r="L1078" t="str">
        <f>Centuries!M1078</f>
        <v>Ireland</v>
      </c>
      <c r="M1078" t="str">
        <f>Centuries!N1078</f>
        <v>Belfast</v>
      </c>
    </row>
    <row r="1079" spans="1:13" x14ac:dyDescent="0.3">
      <c r="A1079">
        <f>Centuries!A1079</f>
        <v>1078</v>
      </c>
      <c r="B1079">
        <f>Centuries!B1079</f>
        <v>40406</v>
      </c>
      <c r="C1079" t="str">
        <f>Sheet7!A1079</f>
        <v>Karim Sadiq (Afgh)</v>
      </c>
      <c r="D1079">
        <f>Centuries!D1079</f>
        <v>114</v>
      </c>
      <c r="E1079" t="str">
        <f>Centuries!E1079</f>
        <v>Notout</v>
      </c>
      <c r="F1079">
        <f>Centuries!F1079</f>
        <v>123</v>
      </c>
      <c r="G1079">
        <f>Centuries!H1079</f>
        <v>108</v>
      </c>
      <c r="H1079">
        <f>Centuries!I1079</f>
        <v>11</v>
      </c>
      <c r="I1079">
        <f>Centuries!J1079</f>
        <v>3</v>
      </c>
      <c r="J1079">
        <f>Centuries!K1079</f>
        <v>105.55</v>
      </c>
      <c r="K1079">
        <f>Centuries!L1079</f>
        <v>2</v>
      </c>
      <c r="L1079" t="str">
        <f>Centuries!M1079</f>
        <v>Scotland</v>
      </c>
      <c r="M1079" t="str">
        <f>Centuries!N1079</f>
        <v>Ayr</v>
      </c>
    </row>
    <row r="1080" spans="1:13" x14ac:dyDescent="0.3">
      <c r="A1080">
        <f>Centuries!A1080</f>
        <v>1079</v>
      </c>
      <c r="B1080">
        <f>Centuries!B1080</f>
        <v>40406</v>
      </c>
      <c r="C1080" t="str">
        <f>Sheet7!A1080</f>
        <v>GC Wilson (Ire)</v>
      </c>
      <c r="D1080">
        <f>Centuries!D1080</f>
        <v>113</v>
      </c>
      <c r="E1080" t="str">
        <f>Centuries!E1080</f>
        <v>Out</v>
      </c>
      <c r="F1080">
        <f>Centuries!F1080</f>
        <v>160</v>
      </c>
      <c r="G1080">
        <f>Centuries!H1080</f>
        <v>147</v>
      </c>
      <c r="H1080">
        <f>Centuries!I1080</f>
        <v>10</v>
      </c>
      <c r="I1080">
        <f>Centuries!J1080</f>
        <v>0</v>
      </c>
      <c r="J1080">
        <f>Centuries!K1080</f>
        <v>76.87</v>
      </c>
      <c r="K1080">
        <f>Centuries!L1080</f>
        <v>1</v>
      </c>
      <c r="L1080" t="str">
        <f>Centuries!M1080</f>
        <v>Netherlands</v>
      </c>
      <c r="M1080" t="str">
        <f>Centuries!N1080</f>
        <v>Dublin</v>
      </c>
    </row>
    <row r="1081" spans="1:13" x14ac:dyDescent="0.3">
      <c r="A1081">
        <f>Centuries!A1081</f>
        <v>1080</v>
      </c>
      <c r="B1081">
        <f>Centuries!B1081</f>
        <v>40406</v>
      </c>
      <c r="C1081" t="str">
        <f>Sheet7!A1081</f>
        <v>Mohammad Shahzad (Afgh)</v>
      </c>
      <c r="D1081">
        <f>Centuries!D1081</f>
        <v>100</v>
      </c>
      <c r="E1081" t="str">
        <f>Centuries!E1081</f>
        <v>Notout</v>
      </c>
      <c r="F1081">
        <f>Centuries!F1081</f>
        <v>117</v>
      </c>
      <c r="G1081">
        <f>Centuries!H1081</f>
        <v>72</v>
      </c>
      <c r="H1081">
        <f>Centuries!I1081</f>
        <v>15</v>
      </c>
      <c r="I1081">
        <f>Centuries!J1081</f>
        <v>0</v>
      </c>
      <c r="J1081">
        <f>Centuries!K1081</f>
        <v>138.88</v>
      </c>
      <c r="K1081">
        <f>Centuries!L1081</f>
        <v>2</v>
      </c>
      <c r="L1081" t="str">
        <f>Centuries!M1081</f>
        <v>Scotland</v>
      </c>
      <c r="M1081" t="str">
        <f>Centuries!N1081</f>
        <v>Ayr</v>
      </c>
    </row>
    <row r="1082" spans="1:13" x14ac:dyDescent="0.3">
      <c r="A1082">
        <f>Centuries!A1082</f>
        <v>1081</v>
      </c>
      <c r="B1082">
        <f>Centuries!B1082</f>
        <v>40415</v>
      </c>
      <c r="C1082" t="str">
        <f>Sheet7!A1082</f>
        <v>V Sehwag (India)</v>
      </c>
      <c r="D1082">
        <f>Centuries!D1082</f>
        <v>110</v>
      </c>
      <c r="E1082" t="str">
        <f>Centuries!E1082</f>
        <v>Out</v>
      </c>
      <c r="F1082">
        <f>Centuries!F1082</f>
        <v>136</v>
      </c>
      <c r="G1082">
        <f>Centuries!H1082</f>
        <v>93</v>
      </c>
      <c r="H1082">
        <f>Centuries!I1082</f>
        <v>16</v>
      </c>
      <c r="I1082">
        <f>Centuries!J1082</f>
        <v>1</v>
      </c>
      <c r="J1082">
        <f>Centuries!K1082</f>
        <v>118.27</v>
      </c>
      <c r="K1082">
        <f>Centuries!L1082</f>
        <v>1</v>
      </c>
      <c r="L1082" t="str">
        <f>Centuries!M1082</f>
        <v>New Zealand</v>
      </c>
      <c r="M1082" t="str">
        <f>Centuries!N1082</f>
        <v>Dambulla</v>
      </c>
    </row>
    <row r="1083" spans="1:13" x14ac:dyDescent="0.3">
      <c r="A1083">
        <f>Centuries!A1083</f>
        <v>1082</v>
      </c>
      <c r="B1083">
        <f>Centuries!B1083</f>
        <v>40418</v>
      </c>
      <c r="C1083" t="str">
        <f>Sheet7!A1083</f>
        <v>TM Dilshan (SL)</v>
      </c>
      <c r="D1083">
        <f>Centuries!D1083</f>
        <v>110</v>
      </c>
      <c r="E1083" t="str">
        <f>Centuries!E1083</f>
        <v>Out</v>
      </c>
      <c r="F1083">
        <f>Centuries!F1083</f>
        <v>182</v>
      </c>
      <c r="G1083">
        <f>Centuries!H1083</f>
        <v>115</v>
      </c>
      <c r="H1083">
        <f>Centuries!I1083</f>
        <v>12</v>
      </c>
      <c r="I1083">
        <f>Centuries!J1083</f>
        <v>1</v>
      </c>
      <c r="J1083">
        <f>Centuries!K1083</f>
        <v>95.65</v>
      </c>
      <c r="K1083">
        <f>Centuries!L1083</f>
        <v>1</v>
      </c>
      <c r="L1083" t="str">
        <f>Centuries!M1083</f>
        <v>India</v>
      </c>
      <c r="M1083" t="str">
        <f>Centuries!N1083</f>
        <v>Dambulla</v>
      </c>
    </row>
    <row r="1084" spans="1:13" x14ac:dyDescent="0.3">
      <c r="A1084">
        <f>Centuries!A1084</f>
        <v>1083</v>
      </c>
      <c r="B1084">
        <f>Centuries!B1084</f>
        <v>40428</v>
      </c>
      <c r="C1084" t="str">
        <f>Sheet7!A1084</f>
        <v>PR Stirling (Ire)</v>
      </c>
      <c r="D1084">
        <f>Centuries!D1084</f>
        <v>177</v>
      </c>
      <c r="E1084" t="str">
        <f>Centuries!E1084</f>
        <v>Out</v>
      </c>
      <c r="F1084">
        <f>Centuries!F1084</f>
        <v>177</v>
      </c>
      <c r="G1084">
        <f>Centuries!H1084</f>
        <v>134</v>
      </c>
      <c r="H1084">
        <f>Centuries!I1084</f>
        <v>21</v>
      </c>
      <c r="I1084">
        <f>Centuries!J1084</f>
        <v>5</v>
      </c>
      <c r="J1084">
        <f>Centuries!K1084</f>
        <v>132.08000000000001</v>
      </c>
      <c r="K1084">
        <f>Centuries!L1084</f>
        <v>1</v>
      </c>
      <c r="L1084" t="str">
        <f>Centuries!M1084</f>
        <v>Canada</v>
      </c>
      <c r="M1084" t="str">
        <f>Centuries!N1084</f>
        <v>Toronto</v>
      </c>
    </row>
    <row r="1085" spans="1:13" x14ac:dyDescent="0.3">
      <c r="A1085">
        <f>Centuries!A1085</f>
        <v>1084</v>
      </c>
      <c r="B1085">
        <f>Centuries!B1085</f>
        <v>40433</v>
      </c>
      <c r="C1085" t="str">
        <f>Sheet7!A1085</f>
        <v>AJ Strauss (Eng)</v>
      </c>
      <c r="D1085">
        <f>Centuries!D1085</f>
        <v>126</v>
      </c>
      <c r="E1085" t="str">
        <f>Centuries!E1085</f>
        <v>Out</v>
      </c>
      <c r="F1085">
        <f>Centuries!F1085</f>
        <v>184</v>
      </c>
      <c r="G1085">
        <f>Centuries!H1085</f>
        <v>134</v>
      </c>
      <c r="H1085">
        <f>Centuries!I1085</f>
        <v>10</v>
      </c>
      <c r="I1085">
        <f>Centuries!J1085</f>
        <v>1</v>
      </c>
      <c r="J1085">
        <f>Centuries!K1085</f>
        <v>94.02</v>
      </c>
      <c r="K1085">
        <f>Centuries!L1085</f>
        <v>2</v>
      </c>
      <c r="L1085" t="str">
        <f>Centuries!M1085</f>
        <v>Pakistan</v>
      </c>
      <c r="M1085" t="str">
        <f>Centuries!N1085</f>
        <v>Leeds</v>
      </c>
    </row>
    <row r="1086" spans="1:13" x14ac:dyDescent="0.3">
      <c r="A1086">
        <f>Centuries!A1086</f>
        <v>1085</v>
      </c>
      <c r="B1086">
        <f>Centuries!B1086</f>
        <v>40443</v>
      </c>
      <c r="C1086" t="str">
        <f>Sheet7!A1086</f>
        <v>EJG Morgan (Eng)</v>
      </c>
      <c r="D1086">
        <f>Centuries!D1086</f>
        <v>107</v>
      </c>
      <c r="E1086" t="str">
        <f>Centuries!E1086</f>
        <v>Notout</v>
      </c>
      <c r="F1086">
        <f>Centuries!F1086</f>
        <v>147</v>
      </c>
      <c r="G1086">
        <f>Centuries!H1086</f>
        <v>101</v>
      </c>
      <c r="H1086">
        <f>Centuries!I1086</f>
        <v>8</v>
      </c>
      <c r="I1086">
        <f>Centuries!J1086</f>
        <v>1</v>
      </c>
      <c r="J1086">
        <f>Centuries!K1086</f>
        <v>105.94</v>
      </c>
      <c r="K1086">
        <f>Centuries!L1086</f>
        <v>1</v>
      </c>
      <c r="L1086" t="str">
        <f>Centuries!M1086</f>
        <v>Pakistan</v>
      </c>
      <c r="M1086" t="str">
        <f>Centuries!N1086</f>
        <v>Southampton</v>
      </c>
    </row>
    <row r="1087" spans="1:13" x14ac:dyDescent="0.3">
      <c r="A1087">
        <f>Centuries!A1087</f>
        <v>1086</v>
      </c>
      <c r="B1087">
        <f>Centuries!B1087</f>
        <v>40465</v>
      </c>
      <c r="C1087" t="str">
        <f>Sheet7!A1087</f>
        <v>KS Williamson (NZ)</v>
      </c>
      <c r="D1087">
        <f>Centuries!D1087</f>
        <v>108</v>
      </c>
      <c r="E1087" t="str">
        <f>Centuries!E1087</f>
        <v>Out</v>
      </c>
      <c r="F1087">
        <f>Centuries!F1087</f>
        <v>193</v>
      </c>
      <c r="G1087">
        <f>Centuries!H1087</f>
        <v>132</v>
      </c>
      <c r="H1087">
        <f>Centuries!I1087</f>
        <v>6</v>
      </c>
      <c r="I1087">
        <f>Centuries!J1087</f>
        <v>2</v>
      </c>
      <c r="J1087">
        <f>Centuries!K1087</f>
        <v>81.81</v>
      </c>
      <c r="K1087">
        <f>Centuries!L1087</f>
        <v>2</v>
      </c>
      <c r="L1087" t="str">
        <f>Centuries!M1087</f>
        <v>Bangladesh</v>
      </c>
      <c r="M1087" t="str">
        <f>Centuries!N1087</f>
        <v>Dhaka</v>
      </c>
    </row>
    <row r="1088" spans="1:13" x14ac:dyDescent="0.3">
      <c r="A1088">
        <f>Centuries!A1088</f>
        <v>1087</v>
      </c>
      <c r="B1088">
        <f>Centuries!B1088</f>
        <v>40465</v>
      </c>
      <c r="C1088" t="str">
        <f>Sheet7!A1088</f>
        <v>Shakib Al Hasan (Ban)</v>
      </c>
      <c r="D1088">
        <f>Centuries!D1088</f>
        <v>106</v>
      </c>
      <c r="E1088" t="str">
        <f>Centuries!E1088</f>
        <v>Out</v>
      </c>
      <c r="F1088">
        <f>Centuries!F1088</f>
        <v>157</v>
      </c>
      <c r="G1088">
        <f>Centuries!H1088</f>
        <v>113</v>
      </c>
      <c r="H1088">
        <f>Centuries!I1088</f>
        <v>11</v>
      </c>
      <c r="I1088">
        <f>Centuries!J1088</f>
        <v>1</v>
      </c>
      <c r="J1088">
        <f>Centuries!K1088</f>
        <v>93.8</v>
      </c>
      <c r="K1088">
        <f>Centuries!L1088</f>
        <v>1</v>
      </c>
      <c r="L1088" t="str">
        <f>Centuries!M1088</f>
        <v>New Zealand</v>
      </c>
      <c r="M1088" t="str">
        <f>Centuries!N1088</f>
        <v>Dhaka</v>
      </c>
    </row>
    <row r="1089" spans="1:13" x14ac:dyDescent="0.3">
      <c r="A1089">
        <f>Centuries!A1089</f>
        <v>1088</v>
      </c>
      <c r="B1089">
        <f>Centuries!B1089</f>
        <v>40466</v>
      </c>
      <c r="C1089" t="str">
        <f>Sheet7!A1089</f>
        <v>BRM Taylor (Zim)</v>
      </c>
      <c r="D1089">
        <f>Centuries!D1089</f>
        <v>145</v>
      </c>
      <c r="E1089" t="str">
        <f>Centuries!E1089</f>
        <v>Notout</v>
      </c>
      <c r="F1089">
        <f>Centuries!F1089</f>
        <v>212</v>
      </c>
      <c r="G1089">
        <f>Centuries!H1089</f>
        <v>136</v>
      </c>
      <c r="H1089">
        <f>Centuries!I1089</f>
        <v>12</v>
      </c>
      <c r="I1089">
        <f>Centuries!J1089</f>
        <v>0</v>
      </c>
      <c r="J1089">
        <f>Centuries!K1089</f>
        <v>106.61</v>
      </c>
      <c r="K1089">
        <f>Centuries!L1089</f>
        <v>2</v>
      </c>
      <c r="L1089" t="str">
        <f>Centuries!M1089</f>
        <v>South Africa</v>
      </c>
      <c r="M1089" t="str">
        <f>Centuries!N1089</f>
        <v>Bloemfontein</v>
      </c>
    </row>
    <row r="1090" spans="1:13" x14ac:dyDescent="0.3">
      <c r="A1090">
        <f>Centuries!A1090</f>
        <v>1089</v>
      </c>
      <c r="B1090">
        <f>Centuries!B1090</f>
        <v>40466</v>
      </c>
      <c r="C1090" t="str">
        <f>Sheet7!A1090</f>
        <v>CA Ingram (SA)</v>
      </c>
      <c r="D1090">
        <f>Centuries!D1090</f>
        <v>124</v>
      </c>
      <c r="E1090" t="str">
        <f>Centuries!E1090</f>
        <v>Out</v>
      </c>
      <c r="F1090">
        <f>Centuries!F1090</f>
        <v>159</v>
      </c>
      <c r="G1090">
        <f>Centuries!H1090</f>
        <v>126</v>
      </c>
      <c r="H1090">
        <f>Centuries!I1090</f>
        <v>8</v>
      </c>
      <c r="I1090">
        <f>Centuries!J1090</f>
        <v>2</v>
      </c>
      <c r="J1090">
        <f>Centuries!K1090</f>
        <v>98.41</v>
      </c>
      <c r="K1090">
        <f>Centuries!L1090</f>
        <v>1</v>
      </c>
      <c r="L1090" t="str">
        <f>Centuries!M1090</f>
        <v>Zimbabwe</v>
      </c>
      <c r="M1090" t="str">
        <f>Centuries!N1090</f>
        <v>Bloemfontein</v>
      </c>
    </row>
    <row r="1091" spans="1:13" x14ac:dyDescent="0.3">
      <c r="A1091">
        <f>Centuries!A1091</f>
        <v>1090</v>
      </c>
      <c r="B1091">
        <f>Centuries!B1091</f>
        <v>40466</v>
      </c>
      <c r="C1091" t="str">
        <f>Sheet7!A1091</f>
        <v>HM Amla (SA)</v>
      </c>
      <c r="D1091">
        <f>Centuries!D1091</f>
        <v>110</v>
      </c>
      <c r="E1091" t="str">
        <f>Centuries!E1091</f>
        <v>Out</v>
      </c>
      <c r="F1091">
        <f>Centuries!F1091</f>
        <v>127</v>
      </c>
      <c r="G1091">
        <f>Centuries!H1091</f>
        <v>96</v>
      </c>
      <c r="H1091">
        <f>Centuries!I1091</f>
        <v>14</v>
      </c>
      <c r="I1091">
        <f>Centuries!J1091</f>
        <v>0</v>
      </c>
      <c r="J1091">
        <f>Centuries!K1091</f>
        <v>114.58</v>
      </c>
      <c r="K1091">
        <f>Centuries!L1091</f>
        <v>1</v>
      </c>
      <c r="L1091" t="str">
        <f>Centuries!M1091</f>
        <v>Zimbabwe</v>
      </c>
      <c r="M1091" t="str">
        <f>Centuries!N1091</f>
        <v>Bloemfontein</v>
      </c>
    </row>
    <row r="1092" spans="1:13" x14ac:dyDescent="0.3">
      <c r="A1092">
        <f>Centuries!A1092</f>
        <v>1091</v>
      </c>
      <c r="B1092">
        <f>Centuries!B1092</f>
        <v>40468</v>
      </c>
      <c r="C1092" t="str">
        <f>Sheet7!A1092</f>
        <v>HM Amla (SA)</v>
      </c>
      <c r="D1092">
        <f>Centuries!D1092</f>
        <v>110</v>
      </c>
      <c r="E1092" t="str">
        <f>Centuries!E1092</f>
        <v>Out</v>
      </c>
      <c r="F1092">
        <f>Centuries!F1092</f>
        <v>128</v>
      </c>
      <c r="G1092">
        <f>Centuries!H1092</f>
        <v>103</v>
      </c>
      <c r="H1092">
        <f>Centuries!I1092</f>
        <v>12</v>
      </c>
      <c r="I1092">
        <f>Centuries!J1092</f>
        <v>0</v>
      </c>
      <c r="J1092">
        <f>Centuries!K1092</f>
        <v>106.79</v>
      </c>
      <c r="K1092">
        <f>Centuries!L1092</f>
        <v>2</v>
      </c>
      <c r="L1092" t="str">
        <f>Centuries!M1092</f>
        <v>Zimbabwe</v>
      </c>
      <c r="M1092" t="str">
        <f>Centuries!N1092</f>
        <v>Potchefstroom</v>
      </c>
    </row>
    <row r="1093" spans="1:13" x14ac:dyDescent="0.3">
      <c r="A1093">
        <f>Centuries!A1093</f>
        <v>1092</v>
      </c>
      <c r="B1093">
        <f>Centuries!B1093</f>
        <v>40468</v>
      </c>
      <c r="C1093" t="str">
        <f>Sheet7!A1093</f>
        <v>AB de Villiers (SA)</v>
      </c>
      <c r="D1093">
        <f>Centuries!D1093</f>
        <v>101</v>
      </c>
      <c r="E1093" t="str">
        <f>Centuries!E1093</f>
        <v>Notout</v>
      </c>
      <c r="F1093">
        <f>Centuries!F1093</f>
        <v>103</v>
      </c>
      <c r="G1093">
        <f>Centuries!H1093</f>
        <v>72</v>
      </c>
      <c r="H1093">
        <f>Centuries!I1093</f>
        <v>5</v>
      </c>
      <c r="I1093">
        <f>Centuries!J1093</f>
        <v>5</v>
      </c>
      <c r="J1093">
        <f>Centuries!K1093</f>
        <v>140.27000000000001</v>
      </c>
      <c r="K1093">
        <f>Centuries!L1093</f>
        <v>2</v>
      </c>
      <c r="L1093" t="str">
        <f>Centuries!M1093</f>
        <v>Zimbabwe</v>
      </c>
      <c r="M1093" t="str">
        <f>Centuries!N1093</f>
        <v>Potchefstroom</v>
      </c>
    </row>
    <row r="1094" spans="1:13" x14ac:dyDescent="0.3">
      <c r="A1094">
        <f>Centuries!A1094</f>
        <v>1093</v>
      </c>
      <c r="B1094">
        <f>Centuries!B1094</f>
        <v>40471</v>
      </c>
      <c r="C1094" t="str">
        <f>Sheet7!A1094</f>
        <v>V Kohli (India)</v>
      </c>
      <c r="D1094">
        <f>Centuries!D1094</f>
        <v>118</v>
      </c>
      <c r="E1094" t="str">
        <f>Centuries!E1094</f>
        <v>Out</v>
      </c>
      <c r="F1094">
        <f>Centuries!F1094</f>
        <v>193</v>
      </c>
      <c r="G1094">
        <f>Centuries!H1094</f>
        <v>121</v>
      </c>
      <c r="H1094">
        <f>Centuries!I1094</f>
        <v>11</v>
      </c>
      <c r="I1094">
        <f>Centuries!J1094</f>
        <v>1</v>
      </c>
      <c r="J1094">
        <f>Centuries!K1094</f>
        <v>97.52</v>
      </c>
      <c r="K1094">
        <f>Centuries!L1094</f>
        <v>2</v>
      </c>
      <c r="L1094" t="str">
        <f>Centuries!M1094</f>
        <v>Australia</v>
      </c>
      <c r="M1094" t="str">
        <f>Centuries!N1094</f>
        <v>Visakhapatnam</v>
      </c>
    </row>
    <row r="1095" spans="1:13" x14ac:dyDescent="0.3">
      <c r="A1095">
        <f>Centuries!A1095</f>
        <v>1094</v>
      </c>
      <c r="B1095">
        <f>Centuries!B1095</f>
        <v>40471</v>
      </c>
      <c r="C1095" t="str">
        <f>Sheet7!A1095</f>
        <v>MJ Clarke (Aus)</v>
      </c>
      <c r="D1095">
        <f>Centuries!D1095</f>
        <v>111</v>
      </c>
      <c r="E1095" t="str">
        <f>Centuries!E1095</f>
        <v>Notout</v>
      </c>
      <c r="F1095">
        <f>Centuries!F1095</f>
        <v>203</v>
      </c>
      <c r="G1095">
        <f>Centuries!H1095</f>
        <v>139</v>
      </c>
      <c r="H1095">
        <f>Centuries!I1095</f>
        <v>7</v>
      </c>
      <c r="I1095">
        <f>Centuries!J1095</f>
        <v>1</v>
      </c>
      <c r="J1095">
        <f>Centuries!K1095</f>
        <v>79.849999999999994</v>
      </c>
      <c r="K1095">
        <f>Centuries!L1095</f>
        <v>1</v>
      </c>
      <c r="L1095" t="str">
        <f>Centuries!M1095</f>
        <v>India</v>
      </c>
      <c r="M1095" t="str">
        <f>Centuries!N1095</f>
        <v>Visakhapatnam</v>
      </c>
    </row>
    <row r="1096" spans="1:13" x14ac:dyDescent="0.3">
      <c r="A1096">
        <f>Centuries!A1096</f>
        <v>1095</v>
      </c>
      <c r="B1096">
        <f>Centuries!B1096</f>
        <v>40473</v>
      </c>
      <c r="C1096" t="str">
        <f>Sheet7!A1096</f>
        <v>JP Duminy (SA)</v>
      </c>
      <c r="D1096">
        <f>Centuries!D1096</f>
        <v>129</v>
      </c>
      <c r="E1096" t="str">
        <f>Centuries!E1096</f>
        <v>Out</v>
      </c>
      <c r="F1096">
        <f>Centuries!F1096</f>
        <v>152</v>
      </c>
      <c r="G1096">
        <f>Centuries!H1096</f>
        <v>117</v>
      </c>
      <c r="H1096">
        <f>Centuries!I1096</f>
        <v>7</v>
      </c>
      <c r="I1096">
        <f>Centuries!J1096</f>
        <v>4</v>
      </c>
      <c r="J1096">
        <f>Centuries!K1096</f>
        <v>110.25</v>
      </c>
      <c r="K1096">
        <f>Centuries!L1096</f>
        <v>1</v>
      </c>
      <c r="L1096" t="str">
        <f>Centuries!M1096</f>
        <v>Zimbabwe</v>
      </c>
      <c r="M1096" t="str">
        <f>Centuries!N1096</f>
        <v>Benoni</v>
      </c>
    </row>
    <row r="1097" spans="1:13" x14ac:dyDescent="0.3">
      <c r="A1097">
        <f>Centuries!A1097</f>
        <v>1096</v>
      </c>
      <c r="B1097">
        <f>Centuries!B1097</f>
        <v>40473</v>
      </c>
      <c r="C1097" t="str">
        <f>Sheet7!A1097</f>
        <v>AB de Villiers (SA)</v>
      </c>
      <c r="D1097">
        <f>Centuries!D1097</f>
        <v>109</v>
      </c>
      <c r="E1097" t="str">
        <f>Centuries!E1097</f>
        <v>Out</v>
      </c>
      <c r="F1097">
        <f>Centuries!F1097</f>
        <v>120</v>
      </c>
      <c r="G1097">
        <f>Centuries!H1097</f>
        <v>99</v>
      </c>
      <c r="H1097">
        <f>Centuries!I1097</f>
        <v>5</v>
      </c>
      <c r="I1097">
        <f>Centuries!J1097</f>
        <v>5</v>
      </c>
      <c r="J1097">
        <f>Centuries!K1097</f>
        <v>110.1</v>
      </c>
      <c r="K1097">
        <f>Centuries!L1097</f>
        <v>1</v>
      </c>
      <c r="L1097" t="str">
        <f>Centuries!M1097</f>
        <v>Zimbabwe</v>
      </c>
      <c r="M1097" t="str">
        <f>Centuries!N1097</f>
        <v>Benoni</v>
      </c>
    </row>
    <row r="1098" spans="1:13" x14ac:dyDescent="0.3">
      <c r="A1098">
        <f>Centuries!A1098</f>
        <v>1097</v>
      </c>
      <c r="B1098">
        <f>Centuries!B1098</f>
        <v>40482</v>
      </c>
      <c r="C1098" t="str">
        <f>Sheet7!A1098</f>
        <v>Abdul Razzaq (Pak)</v>
      </c>
      <c r="D1098">
        <f>Centuries!D1098</f>
        <v>109</v>
      </c>
      <c r="E1098" t="str">
        <f>Centuries!E1098</f>
        <v>Notout</v>
      </c>
      <c r="F1098">
        <f>Centuries!F1098</f>
        <v>102</v>
      </c>
      <c r="G1098">
        <f>Centuries!H1098</f>
        <v>72</v>
      </c>
      <c r="H1098">
        <f>Centuries!I1098</f>
        <v>7</v>
      </c>
      <c r="I1098">
        <f>Centuries!J1098</f>
        <v>10</v>
      </c>
      <c r="J1098">
        <f>Centuries!K1098</f>
        <v>151.38</v>
      </c>
      <c r="K1098">
        <f>Centuries!L1098</f>
        <v>2</v>
      </c>
      <c r="L1098" t="str">
        <f>Centuries!M1098</f>
        <v>South Africa</v>
      </c>
      <c r="M1098" t="str">
        <f>Centuries!N1098</f>
        <v>Abu Dhabi</v>
      </c>
    </row>
    <row r="1099" spans="1:13" x14ac:dyDescent="0.3">
      <c r="A1099">
        <f>Centuries!A1099</f>
        <v>1098</v>
      </c>
      <c r="B1099">
        <f>Centuries!B1099</f>
        <v>40482</v>
      </c>
      <c r="C1099" t="str">
        <f>Sheet7!A1099</f>
        <v>CA Ingram (SA)</v>
      </c>
      <c r="D1099">
        <f>Centuries!D1099</f>
        <v>100</v>
      </c>
      <c r="E1099" t="str">
        <f>Centuries!E1099</f>
        <v>Out</v>
      </c>
      <c r="F1099">
        <f>Centuries!F1099</f>
        <v>143</v>
      </c>
      <c r="G1099">
        <f>Centuries!H1099</f>
        <v>119</v>
      </c>
      <c r="H1099">
        <f>Centuries!I1099</f>
        <v>10</v>
      </c>
      <c r="I1099">
        <f>Centuries!J1099</f>
        <v>1</v>
      </c>
      <c r="J1099">
        <f>Centuries!K1099</f>
        <v>84.03</v>
      </c>
      <c r="K1099">
        <f>Centuries!L1099</f>
        <v>1</v>
      </c>
      <c r="L1099" t="str">
        <f>Centuries!M1099</f>
        <v>Pakistan</v>
      </c>
      <c r="M1099" t="str">
        <f>Centuries!N1099</f>
        <v>Abu Dhabi</v>
      </c>
    </row>
    <row r="1100" spans="1:13" x14ac:dyDescent="0.3">
      <c r="A1100">
        <f>Centuries!A1100</f>
        <v>1099</v>
      </c>
      <c r="B1100">
        <f>Centuries!B1100</f>
        <v>40484</v>
      </c>
      <c r="C1100" t="str">
        <f>Sheet7!A1100</f>
        <v>HM Amla (SA)</v>
      </c>
      <c r="D1100">
        <f>Centuries!D1100</f>
        <v>119</v>
      </c>
      <c r="E1100" t="str">
        <f>Centuries!E1100</f>
        <v>Notout</v>
      </c>
      <c r="F1100">
        <f>Centuries!F1100</f>
        <v>215</v>
      </c>
      <c r="G1100">
        <f>Centuries!H1100</f>
        <v>126</v>
      </c>
      <c r="H1100">
        <f>Centuries!I1100</f>
        <v>9</v>
      </c>
      <c r="I1100">
        <f>Centuries!J1100</f>
        <v>0</v>
      </c>
      <c r="J1100">
        <f>Centuries!K1100</f>
        <v>94.44</v>
      </c>
      <c r="K1100">
        <f>Centuries!L1100</f>
        <v>1</v>
      </c>
      <c r="L1100" t="str">
        <f>Centuries!M1100</f>
        <v>Pakistan</v>
      </c>
      <c r="M1100" t="str">
        <f>Centuries!N1100</f>
        <v>Dubai (DSC)</v>
      </c>
    </row>
    <row r="1101" spans="1:13" x14ac:dyDescent="0.3">
      <c r="A1101">
        <f>Centuries!A1101</f>
        <v>1100</v>
      </c>
      <c r="B1101">
        <f>Centuries!B1101</f>
        <v>40510</v>
      </c>
      <c r="C1101" t="str">
        <f>Sheet7!A1101</f>
        <v>V Kohli (India)</v>
      </c>
      <c r="D1101">
        <f>Centuries!D1101</f>
        <v>105</v>
      </c>
      <c r="E1101" t="str">
        <f>Centuries!E1101</f>
        <v>Out</v>
      </c>
      <c r="F1101">
        <f>Centuries!F1101</f>
        <v>162</v>
      </c>
      <c r="G1101">
        <f>Centuries!H1101</f>
        <v>104</v>
      </c>
      <c r="H1101">
        <f>Centuries!I1101</f>
        <v>10</v>
      </c>
      <c r="I1101">
        <f>Centuries!J1101</f>
        <v>0</v>
      </c>
      <c r="J1101">
        <f>Centuries!K1101</f>
        <v>100.96</v>
      </c>
      <c r="K1101">
        <f>Centuries!L1101</f>
        <v>1</v>
      </c>
      <c r="L1101" t="str">
        <f>Centuries!M1101</f>
        <v>New Zealand</v>
      </c>
      <c r="M1101" t="str">
        <f>Centuries!N1101</f>
        <v>Guwahati</v>
      </c>
    </row>
    <row r="1102" spans="1:13" x14ac:dyDescent="0.3">
      <c r="A1102">
        <f>Centuries!A1102</f>
        <v>1101</v>
      </c>
      <c r="B1102">
        <f>Centuries!B1102</f>
        <v>40513</v>
      </c>
      <c r="C1102" t="str">
        <f>Sheet7!A1102</f>
        <v>G Gambhir (India)</v>
      </c>
      <c r="D1102">
        <f>Centuries!D1102</f>
        <v>138</v>
      </c>
      <c r="E1102" t="str">
        <f>Centuries!E1102</f>
        <v>Notout</v>
      </c>
      <c r="F1102">
        <f>Centuries!F1102</f>
        <v>171</v>
      </c>
      <c r="G1102">
        <f>Centuries!H1102</f>
        <v>116</v>
      </c>
      <c r="H1102">
        <f>Centuries!I1102</f>
        <v>18</v>
      </c>
      <c r="I1102">
        <f>Centuries!J1102</f>
        <v>0</v>
      </c>
      <c r="J1102">
        <f>Centuries!K1102</f>
        <v>118.96</v>
      </c>
      <c r="K1102">
        <f>Centuries!L1102</f>
        <v>2</v>
      </c>
      <c r="L1102" t="str">
        <f>Centuries!M1102</f>
        <v>New Zealand</v>
      </c>
      <c r="M1102" t="str">
        <f>Centuries!N1102</f>
        <v>Jaipur</v>
      </c>
    </row>
    <row r="1103" spans="1:13" x14ac:dyDescent="0.3">
      <c r="A1103">
        <f>Centuries!A1103</f>
        <v>1102</v>
      </c>
      <c r="B1103">
        <f>Centuries!B1103</f>
        <v>40516</v>
      </c>
      <c r="C1103" t="str">
        <f>Sheet7!A1103</f>
        <v>G Gambhir (India)</v>
      </c>
      <c r="D1103">
        <f>Centuries!D1103</f>
        <v>126</v>
      </c>
      <c r="E1103" t="str">
        <f>Centuries!E1103</f>
        <v>Notout</v>
      </c>
      <c r="F1103">
        <f>Centuries!F1103</f>
        <v>164</v>
      </c>
      <c r="G1103">
        <f>Centuries!H1103</f>
        <v>117</v>
      </c>
      <c r="H1103">
        <f>Centuries!I1103</f>
        <v>16</v>
      </c>
      <c r="I1103">
        <f>Centuries!J1103</f>
        <v>0</v>
      </c>
      <c r="J1103">
        <f>Centuries!K1103</f>
        <v>107.69</v>
      </c>
      <c r="K1103">
        <f>Centuries!L1103</f>
        <v>2</v>
      </c>
      <c r="L1103" t="str">
        <f>Centuries!M1103</f>
        <v>New Zealand</v>
      </c>
      <c r="M1103" t="str">
        <f>Centuries!N1103</f>
        <v>Vadodara</v>
      </c>
    </row>
    <row r="1104" spans="1:13" x14ac:dyDescent="0.3">
      <c r="A1104">
        <f>Centuries!A1104</f>
        <v>1103</v>
      </c>
      <c r="B1104">
        <f>Centuries!B1104</f>
        <v>40519</v>
      </c>
      <c r="C1104" t="str">
        <f>Sheet7!A1104</f>
        <v>YK Pathan (India)</v>
      </c>
      <c r="D1104">
        <f>Centuries!D1104</f>
        <v>123</v>
      </c>
      <c r="E1104" t="str">
        <f>Centuries!E1104</f>
        <v>Notout</v>
      </c>
      <c r="F1104">
        <f>Centuries!F1104</f>
        <v>128</v>
      </c>
      <c r="G1104">
        <f>Centuries!H1104</f>
        <v>96</v>
      </c>
      <c r="H1104">
        <f>Centuries!I1104</f>
        <v>7</v>
      </c>
      <c r="I1104">
        <f>Centuries!J1104</f>
        <v>7</v>
      </c>
      <c r="J1104">
        <f>Centuries!K1104</f>
        <v>128.12</v>
      </c>
      <c r="K1104">
        <f>Centuries!L1104</f>
        <v>2</v>
      </c>
      <c r="L1104" t="str">
        <f>Centuries!M1104</f>
        <v>New Zealand</v>
      </c>
      <c r="M1104" t="str">
        <f>Centuries!N1104</f>
        <v>Bangalore</v>
      </c>
    </row>
    <row r="1105" spans="1:13" x14ac:dyDescent="0.3">
      <c r="A1105">
        <f>Centuries!A1105</f>
        <v>1104</v>
      </c>
      <c r="B1105">
        <f>Centuries!B1105</f>
        <v>40559</v>
      </c>
      <c r="C1105" t="str">
        <f>Sheet7!A1105</f>
        <v>SR Watson (Aus)</v>
      </c>
      <c r="D1105">
        <f>Centuries!D1105</f>
        <v>161</v>
      </c>
      <c r="E1105" t="str">
        <f>Centuries!E1105</f>
        <v>Notout</v>
      </c>
      <c r="F1105">
        <f>Centuries!F1105</f>
        <v>215</v>
      </c>
      <c r="G1105">
        <f>Centuries!H1105</f>
        <v>150</v>
      </c>
      <c r="H1105">
        <f>Centuries!I1105</f>
        <v>12</v>
      </c>
      <c r="I1105">
        <f>Centuries!J1105</f>
        <v>4</v>
      </c>
      <c r="J1105">
        <f>Centuries!K1105</f>
        <v>107.33</v>
      </c>
      <c r="K1105">
        <f>Centuries!L1105</f>
        <v>2</v>
      </c>
      <c r="L1105" t="str">
        <f>Centuries!M1105</f>
        <v>England</v>
      </c>
      <c r="M1105" t="str">
        <f>Centuries!N1105</f>
        <v>Melbourne</v>
      </c>
    </row>
    <row r="1106" spans="1:13" x14ac:dyDescent="0.3">
      <c r="A1106">
        <f>Centuries!A1106</f>
        <v>1105</v>
      </c>
      <c r="B1106">
        <f>Centuries!B1106</f>
        <v>40564</v>
      </c>
      <c r="C1106" t="str">
        <f>Sheet7!A1106</f>
        <v>SE Marsh (Aus)</v>
      </c>
      <c r="D1106">
        <f>Centuries!D1106</f>
        <v>110</v>
      </c>
      <c r="E1106" t="str">
        <f>Centuries!E1106</f>
        <v>Out</v>
      </c>
      <c r="F1106">
        <f>Centuries!F1106</f>
        <v>147</v>
      </c>
      <c r="G1106">
        <f>Centuries!H1106</f>
        <v>114</v>
      </c>
      <c r="H1106">
        <f>Centuries!I1106</f>
        <v>8</v>
      </c>
      <c r="I1106">
        <f>Centuries!J1106</f>
        <v>2</v>
      </c>
      <c r="J1106">
        <f>Centuries!K1106</f>
        <v>96.49</v>
      </c>
      <c r="K1106">
        <f>Centuries!L1106</f>
        <v>1</v>
      </c>
      <c r="L1106" t="str">
        <f>Centuries!M1106</f>
        <v>England</v>
      </c>
      <c r="M1106" t="str">
        <f>Centuries!N1106</f>
        <v>Hobart</v>
      </c>
    </row>
    <row r="1107" spans="1:13" x14ac:dyDescent="0.3">
      <c r="A1107">
        <f>Centuries!A1107</f>
        <v>1106</v>
      </c>
      <c r="B1107">
        <f>Centuries!B1107</f>
        <v>40566</v>
      </c>
      <c r="C1107" t="str">
        <f>Sheet7!A1107</f>
        <v>HM Amla (SA)</v>
      </c>
      <c r="D1107">
        <f>Centuries!D1107</f>
        <v>116</v>
      </c>
      <c r="E1107" t="str">
        <f>Centuries!E1107</f>
        <v>Notout</v>
      </c>
      <c r="F1107">
        <f>Centuries!F1107</f>
        <v>184</v>
      </c>
      <c r="G1107">
        <f>Centuries!H1107</f>
        <v>132</v>
      </c>
      <c r="H1107">
        <f>Centuries!I1107</f>
        <v>9</v>
      </c>
      <c r="I1107">
        <f>Centuries!J1107</f>
        <v>0</v>
      </c>
      <c r="J1107">
        <f>Centuries!K1107</f>
        <v>87.87</v>
      </c>
      <c r="K1107">
        <f>Centuries!L1107</f>
        <v>1</v>
      </c>
      <c r="L1107" t="str">
        <f>Centuries!M1107</f>
        <v>India</v>
      </c>
      <c r="M1107" t="str">
        <f>Centuries!N1107</f>
        <v>Centurion</v>
      </c>
    </row>
    <row r="1108" spans="1:13" x14ac:dyDescent="0.3">
      <c r="A1108">
        <f>Centuries!A1108</f>
        <v>1107</v>
      </c>
      <c r="B1108">
        <f>Centuries!B1108</f>
        <v>40566</v>
      </c>
      <c r="C1108" t="str">
        <f>Sheet7!A1108</f>
        <v>YK Pathan (India)</v>
      </c>
      <c r="D1108">
        <f>Centuries!D1108</f>
        <v>105</v>
      </c>
      <c r="E1108" t="str">
        <f>Centuries!E1108</f>
        <v>Out</v>
      </c>
      <c r="F1108">
        <f>Centuries!F1108</f>
        <v>104</v>
      </c>
      <c r="G1108">
        <f>Centuries!H1108</f>
        <v>70</v>
      </c>
      <c r="H1108">
        <f>Centuries!I1108</f>
        <v>8</v>
      </c>
      <c r="I1108">
        <f>Centuries!J1108</f>
        <v>8</v>
      </c>
      <c r="J1108">
        <f>Centuries!K1108</f>
        <v>150</v>
      </c>
      <c r="K1108">
        <f>Centuries!L1108</f>
        <v>2</v>
      </c>
      <c r="L1108" t="str">
        <f>Centuries!M1108</f>
        <v>South Africa</v>
      </c>
      <c r="M1108" t="str">
        <f>Centuries!N1108</f>
        <v>Centurion</v>
      </c>
    </row>
    <row r="1109" spans="1:13" x14ac:dyDescent="0.3">
      <c r="A1109">
        <f>Centuries!A1109</f>
        <v>1108</v>
      </c>
      <c r="B1109">
        <f>Centuries!B1109</f>
        <v>40569</v>
      </c>
      <c r="C1109" t="str">
        <f>Sheet7!A1109</f>
        <v>IJL Trott (Eng)</v>
      </c>
      <c r="D1109">
        <f>Centuries!D1109</f>
        <v>102</v>
      </c>
      <c r="E1109" t="str">
        <f>Centuries!E1109</f>
        <v>Out</v>
      </c>
      <c r="F1109">
        <f>Centuries!F1109</f>
        <v>143</v>
      </c>
      <c r="G1109">
        <f>Centuries!H1109</f>
        <v>126</v>
      </c>
      <c r="H1109">
        <f>Centuries!I1109</f>
        <v>6</v>
      </c>
      <c r="I1109">
        <f>Centuries!J1109</f>
        <v>0</v>
      </c>
      <c r="J1109">
        <f>Centuries!K1109</f>
        <v>80.95</v>
      </c>
      <c r="K1109">
        <f>Centuries!L1109</f>
        <v>1</v>
      </c>
      <c r="L1109" t="str">
        <f>Centuries!M1109</f>
        <v>Australia</v>
      </c>
      <c r="M1109" t="str">
        <f>Centuries!N1109</f>
        <v>Adelaide</v>
      </c>
    </row>
    <row r="1110" spans="1:13" x14ac:dyDescent="0.3">
      <c r="A1110">
        <f>Centuries!A1110</f>
        <v>1109</v>
      </c>
      <c r="B1110">
        <f>Centuries!B1110</f>
        <v>40572</v>
      </c>
      <c r="C1110" t="str">
        <f>Sheet7!A1110</f>
        <v>Mohammad Hafeez (Pak)</v>
      </c>
      <c r="D1110">
        <f>Centuries!D1110</f>
        <v>115</v>
      </c>
      <c r="E1110" t="str">
        <f>Centuries!E1110</f>
        <v>Out</v>
      </c>
      <c r="F1110">
        <f>Centuries!F1110</f>
        <v>185</v>
      </c>
      <c r="G1110">
        <f>Centuries!H1110</f>
        <v>144</v>
      </c>
      <c r="H1110">
        <f>Centuries!I1110</f>
        <v>12</v>
      </c>
      <c r="I1110">
        <f>Centuries!J1110</f>
        <v>2</v>
      </c>
      <c r="J1110">
        <f>Centuries!K1110</f>
        <v>79.86</v>
      </c>
      <c r="K1110">
        <f>Centuries!L1110</f>
        <v>1</v>
      </c>
      <c r="L1110" t="str">
        <f>Centuries!M1110</f>
        <v>New Zealand</v>
      </c>
      <c r="M1110" t="str">
        <f>Centuries!N1110</f>
        <v>Christchurch</v>
      </c>
    </row>
    <row r="1111" spans="1:13" x14ac:dyDescent="0.3">
      <c r="A1111">
        <f>Centuries!A1111</f>
        <v>1110</v>
      </c>
      <c r="B1111">
        <f>Centuries!B1111</f>
        <v>40574</v>
      </c>
      <c r="C1111" t="str">
        <f>Sheet7!A1111</f>
        <v>AB Barath (WI)</v>
      </c>
      <c r="D1111">
        <f>Centuries!D1111</f>
        <v>113</v>
      </c>
      <c r="E1111" t="str">
        <f>Centuries!E1111</f>
        <v>Out</v>
      </c>
      <c r="F1111">
        <f>Centuries!F1111</f>
        <v>186</v>
      </c>
      <c r="G1111">
        <f>Centuries!H1111</f>
        <v>129</v>
      </c>
      <c r="H1111">
        <f>Centuries!I1111</f>
        <v>8</v>
      </c>
      <c r="I1111">
        <f>Centuries!J1111</f>
        <v>2</v>
      </c>
      <c r="J1111">
        <f>Centuries!K1111</f>
        <v>87.59</v>
      </c>
      <c r="K1111">
        <f>Centuries!L1111</f>
        <v>1</v>
      </c>
      <c r="L1111" t="str">
        <f>Centuries!M1111</f>
        <v>Sri Lanka</v>
      </c>
      <c r="M1111" t="str">
        <f>Centuries!N1111</f>
        <v>Colombo (SSC)</v>
      </c>
    </row>
    <row r="1112" spans="1:13" x14ac:dyDescent="0.3">
      <c r="A1112">
        <f>Centuries!A1112</f>
        <v>1111</v>
      </c>
      <c r="B1112">
        <f>Centuries!B1112</f>
        <v>40576</v>
      </c>
      <c r="C1112" t="str">
        <f>Sheet7!A1112</f>
        <v>IJL Trott (Eng)</v>
      </c>
      <c r="D1112">
        <f>Centuries!D1112</f>
        <v>137</v>
      </c>
      <c r="E1112" t="str">
        <f>Centuries!E1112</f>
        <v>Out</v>
      </c>
      <c r="F1112">
        <f>Centuries!F1112</f>
        <v>178</v>
      </c>
      <c r="G1112">
        <f>Centuries!H1112</f>
        <v>126</v>
      </c>
      <c r="H1112">
        <f>Centuries!I1112</f>
        <v>11</v>
      </c>
      <c r="I1112">
        <f>Centuries!J1112</f>
        <v>0</v>
      </c>
      <c r="J1112">
        <f>Centuries!K1112</f>
        <v>108.73</v>
      </c>
      <c r="K1112">
        <f>Centuries!L1112</f>
        <v>1</v>
      </c>
      <c r="L1112" t="str">
        <f>Centuries!M1112</f>
        <v>Australia</v>
      </c>
      <c r="M1112" t="str">
        <f>Centuries!N1112</f>
        <v>Sydney</v>
      </c>
    </row>
    <row r="1113" spans="1:13" x14ac:dyDescent="0.3">
      <c r="A1113">
        <f>Centuries!A1113</f>
        <v>1112</v>
      </c>
      <c r="B1113">
        <f>Centuries!B1113</f>
        <v>40577</v>
      </c>
      <c r="C1113" t="str">
        <f>Sheet7!A1113</f>
        <v>Ahmed Shehzad (Pak)</v>
      </c>
      <c r="D1113">
        <f>Centuries!D1113</f>
        <v>115</v>
      </c>
      <c r="E1113" t="str">
        <f>Centuries!E1113</f>
        <v>Out</v>
      </c>
      <c r="F1113">
        <f>Centuries!F1113</f>
        <v>156</v>
      </c>
      <c r="G1113">
        <f>Centuries!H1113</f>
        <v>109</v>
      </c>
      <c r="H1113">
        <f>Centuries!I1113</f>
        <v>12</v>
      </c>
      <c r="I1113">
        <f>Centuries!J1113</f>
        <v>3</v>
      </c>
      <c r="J1113">
        <f>Centuries!K1113</f>
        <v>105.5</v>
      </c>
      <c r="K1113">
        <f>Centuries!L1113</f>
        <v>1</v>
      </c>
      <c r="L1113" t="str">
        <f>Centuries!M1113</f>
        <v>New Zealand</v>
      </c>
      <c r="M1113" t="str">
        <f>Centuries!N1113</f>
        <v>Hamilton</v>
      </c>
    </row>
    <row r="1114" spans="1:13" x14ac:dyDescent="0.3">
      <c r="A1114">
        <f>Centuries!A1114</f>
        <v>1113</v>
      </c>
      <c r="B1114">
        <f>Centuries!B1114</f>
        <v>40577</v>
      </c>
      <c r="C1114" t="str">
        <f>Sheet7!A1114</f>
        <v>WU Tharanga (SL)</v>
      </c>
      <c r="D1114">
        <f>Centuries!D1114</f>
        <v>101</v>
      </c>
      <c r="E1114" t="str">
        <f>Centuries!E1114</f>
        <v>Notout</v>
      </c>
      <c r="F1114">
        <f>Centuries!F1114</f>
        <v>167</v>
      </c>
      <c r="G1114">
        <f>Centuries!H1114</f>
        <v>143</v>
      </c>
      <c r="H1114">
        <f>Centuries!I1114</f>
        <v>7</v>
      </c>
      <c r="I1114">
        <f>Centuries!J1114</f>
        <v>0</v>
      </c>
      <c r="J1114">
        <f>Centuries!K1114</f>
        <v>70.62</v>
      </c>
      <c r="K1114">
        <f>Centuries!L1114</f>
        <v>2</v>
      </c>
      <c r="L1114" t="str">
        <f>Centuries!M1114</f>
        <v>West Indies</v>
      </c>
      <c r="M1114" t="str">
        <f>Centuries!N1114</f>
        <v>Colombo (SSC)</v>
      </c>
    </row>
    <row r="1115" spans="1:13" x14ac:dyDescent="0.3">
      <c r="A1115">
        <f>Centuries!A1115</f>
        <v>1114</v>
      </c>
      <c r="B1115">
        <f>Centuries!B1115</f>
        <v>40579</v>
      </c>
      <c r="C1115" t="str">
        <f>Sheet7!A1115</f>
        <v>JD Ryder (NZ)</v>
      </c>
      <c r="D1115">
        <f>Centuries!D1115</f>
        <v>107</v>
      </c>
      <c r="E1115" t="str">
        <f>Centuries!E1115</f>
        <v>Out</v>
      </c>
      <c r="F1115">
        <f>Centuries!F1115</f>
        <v>142</v>
      </c>
      <c r="G1115">
        <f>Centuries!H1115</f>
        <v>93</v>
      </c>
      <c r="H1115">
        <f>Centuries!I1115</f>
        <v>7</v>
      </c>
      <c r="I1115">
        <f>Centuries!J1115</f>
        <v>6</v>
      </c>
      <c r="J1115">
        <f>Centuries!K1115</f>
        <v>115.05</v>
      </c>
      <c r="K1115">
        <f>Centuries!L1115</f>
        <v>1</v>
      </c>
      <c r="L1115" t="str">
        <f>Centuries!M1115</f>
        <v>Pakistan</v>
      </c>
      <c r="M1115" t="str">
        <f>Centuries!N1115</f>
        <v>Auckland</v>
      </c>
    </row>
    <row r="1116" spans="1:13" x14ac:dyDescent="0.3">
      <c r="A1116">
        <f>Centuries!A1116</f>
        <v>1115</v>
      </c>
      <c r="B1116">
        <f>Centuries!B1116</f>
        <v>40593</v>
      </c>
      <c r="C1116" t="str">
        <f>Sheet7!A1116</f>
        <v>V Sehwag (India)</v>
      </c>
      <c r="D1116">
        <f>Centuries!D1116</f>
        <v>175</v>
      </c>
      <c r="E1116" t="str">
        <f>Centuries!E1116</f>
        <v>Out</v>
      </c>
      <c r="F1116">
        <f>Centuries!F1116</f>
        <v>198</v>
      </c>
      <c r="G1116">
        <f>Centuries!H1116</f>
        <v>140</v>
      </c>
      <c r="H1116">
        <f>Centuries!I1116</f>
        <v>14</v>
      </c>
      <c r="I1116">
        <f>Centuries!J1116</f>
        <v>5</v>
      </c>
      <c r="J1116">
        <f>Centuries!K1116</f>
        <v>125</v>
      </c>
      <c r="K1116">
        <f>Centuries!L1116</f>
        <v>1</v>
      </c>
      <c r="L1116" t="str">
        <f>Centuries!M1116</f>
        <v>Bangladesh</v>
      </c>
      <c r="M1116" t="str">
        <f>Centuries!N1116</f>
        <v>Dhaka</v>
      </c>
    </row>
    <row r="1117" spans="1:13" x14ac:dyDescent="0.3">
      <c r="A1117">
        <f>Centuries!A1117</f>
        <v>1116</v>
      </c>
      <c r="B1117">
        <f>Centuries!B1117</f>
        <v>40593</v>
      </c>
      <c r="C1117" t="str">
        <f>Sheet7!A1117</f>
        <v>V Kohli (India)</v>
      </c>
      <c r="D1117">
        <f>Centuries!D1117</f>
        <v>100</v>
      </c>
      <c r="E1117" t="str">
        <f>Centuries!E1117</f>
        <v>Notout</v>
      </c>
      <c r="F1117">
        <f>Centuries!F1117</f>
        <v>113</v>
      </c>
      <c r="G1117">
        <f>Centuries!H1117</f>
        <v>83</v>
      </c>
      <c r="H1117">
        <f>Centuries!I1117</f>
        <v>8</v>
      </c>
      <c r="I1117">
        <f>Centuries!J1117</f>
        <v>2</v>
      </c>
      <c r="J1117">
        <f>Centuries!K1117</f>
        <v>120.48</v>
      </c>
      <c r="K1117">
        <f>Centuries!L1117</f>
        <v>1</v>
      </c>
      <c r="L1117" t="str">
        <f>Centuries!M1117</f>
        <v>Bangladesh</v>
      </c>
      <c r="M1117" t="str">
        <f>Centuries!N1117</f>
        <v>Dhaka</v>
      </c>
    </row>
    <row r="1118" spans="1:13" x14ac:dyDescent="0.3">
      <c r="A1118">
        <f>Centuries!A1118</f>
        <v>1117</v>
      </c>
      <c r="B1118">
        <f>Centuries!B1118</f>
        <v>40594</v>
      </c>
      <c r="C1118" t="str">
        <f>Sheet7!A1118</f>
        <v>DPMD Jayawardene (SL)</v>
      </c>
      <c r="D1118">
        <f>Centuries!D1118</f>
        <v>100</v>
      </c>
      <c r="E1118" t="str">
        <f>Centuries!E1118</f>
        <v>Out</v>
      </c>
      <c r="F1118">
        <f>Centuries!F1118</f>
        <v>115</v>
      </c>
      <c r="G1118">
        <f>Centuries!H1118</f>
        <v>81</v>
      </c>
      <c r="H1118">
        <f>Centuries!I1118</f>
        <v>9</v>
      </c>
      <c r="I1118">
        <f>Centuries!J1118</f>
        <v>1</v>
      </c>
      <c r="J1118">
        <f>Centuries!K1118</f>
        <v>123.45</v>
      </c>
      <c r="K1118">
        <f>Centuries!L1118</f>
        <v>1</v>
      </c>
      <c r="L1118" t="str">
        <f>Centuries!M1118</f>
        <v>Canada</v>
      </c>
      <c r="M1118" t="str">
        <f>Centuries!N1118</f>
        <v>Hambantota</v>
      </c>
    </row>
    <row r="1119" spans="1:13" x14ac:dyDescent="0.3">
      <c r="A1119">
        <f>Centuries!A1119</f>
        <v>1118</v>
      </c>
      <c r="B1119">
        <f>Centuries!B1119</f>
        <v>40596</v>
      </c>
      <c r="C1119" t="str">
        <f>Sheet7!A1119</f>
        <v>RN ten Doeschate (Neth)</v>
      </c>
      <c r="D1119">
        <f>Centuries!D1119</f>
        <v>119</v>
      </c>
      <c r="E1119" t="str">
        <f>Centuries!E1119</f>
        <v>Out</v>
      </c>
      <c r="F1119">
        <f>Centuries!F1119</f>
        <v>160</v>
      </c>
      <c r="G1119">
        <f>Centuries!H1119</f>
        <v>110</v>
      </c>
      <c r="H1119">
        <f>Centuries!I1119</f>
        <v>9</v>
      </c>
      <c r="I1119">
        <f>Centuries!J1119</f>
        <v>3</v>
      </c>
      <c r="J1119">
        <f>Centuries!K1119</f>
        <v>108.18</v>
      </c>
      <c r="K1119">
        <f>Centuries!L1119</f>
        <v>1</v>
      </c>
      <c r="L1119" t="str">
        <f>Centuries!M1119</f>
        <v>England</v>
      </c>
      <c r="M1119" t="str">
        <f>Centuries!N1119</f>
        <v>Nagpur</v>
      </c>
    </row>
    <row r="1120" spans="1:13" x14ac:dyDescent="0.3">
      <c r="A1120">
        <f>Centuries!A1120</f>
        <v>1119</v>
      </c>
      <c r="B1120">
        <f>Centuries!B1120</f>
        <v>40598</v>
      </c>
      <c r="C1120" t="str">
        <f>Sheet7!A1120</f>
        <v>AB de Villiers (SA)</v>
      </c>
      <c r="D1120">
        <f>Centuries!D1120</f>
        <v>107</v>
      </c>
      <c r="E1120" t="str">
        <f>Centuries!E1120</f>
        <v>Notout</v>
      </c>
      <c r="F1120">
        <f>Centuries!F1120</f>
        <v>149</v>
      </c>
      <c r="G1120">
        <f>Centuries!H1120</f>
        <v>105</v>
      </c>
      <c r="H1120">
        <f>Centuries!I1120</f>
        <v>8</v>
      </c>
      <c r="I1120">
        <f>Centuries!J1120</f>
        <v>2</v>
      </c>
      <c r="J1120">
        <f>Centuries!K1120</f>
        <v>101.9</v>
      </c>
      <c r="K1120">
        <f>Centuries!L1120</f>
        <v>2</v>
      </c>
      <c r="L1120" t="str">
        <f>Centuries!M1120</f>
        <v>West Indies</v>
      </c>
      <c r="M1120" t="str">
        <f>Centuries!N1120</f>
        <v>Delhi</v>
      </c>
    </row>
    <row r="1121" spans="1:13" x14ac:dyDescent="0.3">
      <c r="A1121">
        <f>Centuries!A1121</f>
        <v>1120</v>
      </c>
      <c r="B1121">
        <f>Centuries!B1121</f>
        <v>40601</v>
      </c>
      <c r="C1121" t="str">
        <f>Sheet7!A1121</f>
        <v>AJ Strauss (Eng)</v>
      </c>
      <c r="D1121">
        <f>Centuries!D1121</f>
        <v>158</v>
      </c>
      <c r="E1121" t="str">
        <f>Centuries!E1121</f>
        <v>Out</v>
      </c>
      <c r="F1121">
        <f>Centuries!F1121</f>
        <v>188</v>
      </c>
      <c r="G1121">
        <f>Centuries!H1121</f>
        <v>145</v>
      </c>
      <c r="H1121">
        <f>Centuries!I1121</f>
        <v>18</v>
      </c>
      <c r="I1121">
        <f>Centuries!J1121</f>
        <v>1</v>
      </c>
      <c r="J1121">
        <f>Centuries!K1121</f>
        <v>108.96</v>
      </c>
      <c r="K1121">
        <f>Centuries!L1121</f>
        <v>2</v>
      </c>
      <c r="L1121" t="str">
        <f>Centuries!M1121</f>
        <v>India</v>
      </c>
      <c r="M1121" t="str">
        <f>Centuries!N1121</f>
        <v>Bangalore</v>
      </c>
    </row>
    <row r="1122" spans="1:13" x14ac:dyDescent="0.3">
      <c r="A1122">
        <f>Centuries!A1122</f>
        <v>1121</v>
      </c>
      <c r="B1122">
        <f>Centuries!B1122</f>
        <v>40601</v>
      </c>
      <c r="C1122" t="str">
        <f>Sheet7!A1122</f>
        <v>SR Tendulkar (India)</v>
      </c>
      <c r="D1122">
        <f>Centuries!D1122</f>
        <v>120</v>
      </c>
      <c r="E1122" t="str">
        <f>Centuries!E1122</f>
        <v>Out</v>
      </c>
      <c r="F1122">
        <f>Centuries!F1122</f>
        <v>170</v>
      </c>
      <c r="G1122">
        <f>Centuries!H1122</f>
        <v>115</v>
      </c>
      <c r="H1122">
        <f>Centuries!I1122</f>
        <v>10</v>
      </c>
      <c r="I1122">
        <f>Centuries!J1122</f>
        <v>5</v>
      </c>
      <c r="J1122">
        <f>Centuries!K1122</f>
        <v>104.34</v>
      </c>
      <c r="K1122">
        <f>Centuries!L1122</f>
        <v>1</v>
      </c>
      <c r="L1122" t="str">
        <f>Centuries!M1122</f>
        <v>England</v>
      </c>
      <c r="M1122" t="str">
        <f>Centuries!N1122</f>
        <v>Bangalore</v>
      </c>
    </row>
    <row r="1123" spans="1:13" x14ac:dyDescent="0.3">
      <c r="A1123">
        <f>Centuries!A1123</f>
        <v>1122</v>
      </c>
      <c r="B1123">
        <f>Centuries!B1123</f>
        <v>40604</v>
      </c>
      <c r="C1123" t="str">
        <f>Sheet7!A1123</f>
        <v>KJ O'Brien (Ire)</v>
      </c>
      <c r="D1123">
        <f>Centuries!D1123</f>
        <v>113</v>
      </c>
      <c r="E1123" t="str">
        <f>Centuries!E1123</f>
        <v>Out</v>
      </c>
      <c r="F1123">
        <f>Centuries!F1123</f>
        <v>123</v>
      </c>
      <c r="G1123">
        <f>Centuries!H1123</f>
        <v>63</v>
      </c>
      <c r="H1123">
        <f>Centuries!I1123</f>
        <v>13</v>
      </c>
      <c r="I1123">
        <f>Centuries!J1123</f>
        <v>6</v>
      </c>
      <c r="J1123">
        <f>Centuries!K1123</f>
        <v>179.36</v>
      </c>
      <c r="K1123">
        <f>Centuries!L1123</f>
        <v>2</v>
      </c>
      <c r="L1123" t="str">
        <f>Centuries!M1123</f>
        <v>England</v>
      </c>
      <c r="M1123" t="str">
        <f>Centuries!N1123</f>
        <v>Bangalore</v>
      </c>
    </row>
    <row r="1124" spans="1:13" x14ac:dyDescent="0.3">
      <c r="A1124">
        <f>Centuries!A1124</f>
        <v>1123</v>
      </c>
      <c r="B1124">
        <f>Centuries!B1124</f>
        <v>40605</v>
      </c>
      <c r="C1124" t="str">
        <f>Sheet7!A1124</f>
        <v>AB de Villiers (SA)</v>
      </c>
      <c r="D1124">
        <f>Centuries!D1124</f>
        <v>134</v>
      </c>
      <c r="E1124" t="str">
        <f>Centuries!E1124</f>
        <v>Out</v>
      </c>
      <c r="F1124">
        <f>Centuries!F1124</f>
        <v>126</v>
      </c>
      <c r="G1124">
        <f>Centuries!H1124</f>
        <v>98</v>
      </c>
      <c r="H1124">
        <f>Centuries!I1124</f>
        <v>13</v>
      </c>
      <c r="I1124">
        <f>Centuries!J1124</f>
        <v>4</v>
      </c>
      <c r="J1124">
        <f>Centuries!K1124</f>
        <v>136.72999999999999</v>
      </c>
      <c r="K1124">
        <f>Centuries!L1124</f>
        <v>1</v>
      </c>
      <c r="L1124" t="str">
        <f>Centuries!M1124</f>
        <v>Netherlands</v>
      </c>
      <c r="M1124" t="str">
        <f>Centuries!N1124</f>
        <v>Mohali</v>
      </c>
    </row>
    <row r="1125" spans="1:13" x14ac:dyDescent="0.3">
      <c r="A1125">
        <f>Centuries!A1125</f>
        <v>1124</v>
      </c>
      <c r="B1125">
        <f>Centuries!B1125</f>
        <v>40605</v>
      </c>
      <c r="C1125" t="str">
        <f>Sheet7!A1125</f>
        <v>HM Amla (SA)</v>
      </c>
      <c r="D1125">
        <f>Centuries!D1125</f>
        <v>113</v>
      </c>
      <c r="E1125" t="str">
        <f>Centuries!E1125</f>
        <v>Out</v>
      </c>
      <c r="F1125">
        <f>Centuries!F1125</f>
        <v>191</v>
      </c>
      <c r="G1125">
        <f>Centuries!H1125</f>
        <v>130</v>
      </c>
      <c r="H1125">
        <f>Centuries!I1125</f>
        <v>8</v>
      </c>
      <c r="I1125">
        <f>Centuries!J1125</f>
        <v>0</v>
      </c>
      <c r="J1125">
        <f>Centuries!K1125</f>
        <v>86.92</v>
      </c>
      <c r="K1125">
        <f>Centuries!L1125</f>
        <v>1</v>
      </c>
      <c r="L1125" t="str">
        <f>Centuries!M1125</f>
        <v>Netherlands</v>
      </c>
      <c r="M1125" t="str">
        <f>Centuries!N1125</f>
        <v>Mohali</v>
      </c>
    </row>
    <row r="1126" spans="1:13" x14ac:dyDescent="0.3">
      <c r="A1126">
        <f>Centuries!A1126</f>
        <v>1125</v>
      </c>
      <c r="B1126">
        <f>Centuries!B1126</f>
        <v>40610</v>
      </c>
      <c r="C1126" t="str">
        <f>Sheet7!A1126</f>
        <v>LRPL Taylor (NZ)</v>
      </c>
      <c r="D1126">
        <f>Centuries!D1126</f>
        <v>131</v>
      </c>
      <c r="E1126" t="str">
        <f>Centuries!E1126</f>
        <v>Notout</v>
      </c>
      <c r="F1126">
        <f>Centuries!F1126</f>
        <v>171</v>
      </c>
      <c r="G1126">
        <f>Centuries!H1126</f>
        <v>124</v>
      </c>
      <c r="H1126">
        <f>Centuries!I1126</f>
        <v>8</v>
      </c>
      <c r="I1126">
        <f>Centuries!J1126</f>
        <v>7</v>
      </c>
      <c r="J1126">
        <f>Centuries!K1126</f>
        <v>105.64</v>
      </c>
      <c r="K1126">
        <f>Centuries!L1126</f>
        <v>1</v>
      </c>
      <c r="L1126" t="str">
        <f>Centuries!M1126</f>
        <v>Pakistan</v>
      </c>
      <c r="M1126" t="str">
        <f>Centuries!N1126</f>
        <v>Pallekele</v>
      </c>
    </row>
    <row r="1127" spans="1:13" x14ac:dyDescent="0.3">
      <c r="A1127">
        <f>Centuries!A1127</f>
        <v>1126</v>
      </c>
      <c r="B1127">
        <f>Centuries!B1127</f>
        <v>40612</v>
      </c>
      <c r="C1127" t="str">
        <f>Sheet7!A1127</f>
        <v>TM Dilshan (SL)</v>
      </c>
      <c r="D1127">
        <f>Centuries!D1127</f>
        <v>144</v>
      </c>
      <c r="E1127" t="str">
        <f>Centuries!E1127</f>
        <v>Out</v>
      </c>
      <c r="F1127">
        <f>Centuries!F1127</f>
        <v>186</v>
      </c>
      <c r="G1127">
        <f>Centuries!H1127</f>
        <v>131</v>
      </c>
      <c r="H1127">
        <f>Centuries!I1127</f>
        <v>16</v>
      </c>
      <c r="I1127">
        <f>Centuries!J1127</f>
        <v>1</v>
      </c>
      <c r="J1127">
        <f>Centuries!K1127</f>
        <v>109.92</v>
      </c>
      <c r="K1127">
        <f>Centuries!L1127</f>
        <v>1</v>
      </c>
      <c r="L1127" t="str">
        <f>Centuries!M1127</f>
        <v>Zimbabwe</v>
      </c>
      <c r="M1127" t="str">
        <f>Centuries!N1127</f>
        <v>Pallekele</v>
      </c>
    </row>
    <row r="1128" spans="1:13" x14ac:dyDescent="0.3">
      <c r="A1128">
        <f>Centuries!A1128</f>
        <v>1127</v>
      </c>
      <c r="B1128">
        <f>Centuries!B1128</f>
        <v>40612</v>
      </c>
      <c r="C1128" t="str">
        <f>Sheet7!A1128</f>
        <v>WU Tharanga (SL)</v>
      </c>
      <c r="D1128">
        <f>Centuries!D1128</f>
        <v>133</v>
      </c>
      <c r="E1128" t="str">
        <f>Centuries!E1128</f>
        <v>Out</v>
      </c>
      <c r="F1128">
        <f>Centuries!F1128</f>
        <v>182</v>
      </c>
      <c r="G1128">
        <f>Centuries!H1128</f>
        <v>141</v>
      </c>
      <c r="H1128">
        <f>Centuries!I1128</f>
        <v>17</v>
      </c>
      <c r="I1128">
        <f>Centuries!J1128</f>
        <v>0</v>
      </c>
      <c r="J1128">
        <f>Centuries!K1128</f>
        <v>94.32</v>
      </c>
      <c r="K1128">
        <f>Centuries!L1128</f>
        <v>1</v>
      </c>
      <c r="L1128" t="str">
        <f>Centuries!M1128</f>
        <v>Zimbabwe</v>
      </c>
      <c r="M1128" t="str">
        <f>Centuries!N1128</f>
        <v>Pallekele</v>
      </c>
    </row>
    <row r="1129" spans="1:13" x14ac:dyDescent="0.3">
      <c r="A1129">
        <f>Centuries!A1129</f>
        <v>1128</v>
      </c>
      <c r="B1129">
        <f>Centuries!B1129</f>
        <v>40613</v>
      </c>
      <c r="C1129" t="str">
        <f>Sheet7!A1129</f>
        <v>DS Smith (WI)</v>
      </c>
      <c r="D1129">
        <f>Centuries!D1129</f>
        <v>107</v>
      </c>
      <c r="E1129" t="str">
        <f>Centuries!E1129</f>
        <v>Out</v>
      </c>
      <c r="F1129">
        <f>Centuries!F1129</f>
        <v>194</v>
      </c>
      <c r="G1129">
        <f>Centuries!H1129</f>
        <v>133</v>
      </c>
      <c r="H1129">
        <f>Centuries!I1129</f>
        <v>11</v>
      </c>
      <c r="I1129">
        <f>Centuries!J1129</f>
        <v>1</v>
      </c>
      <c r="J1129">
        <f>Centuries!K1129</f>
        <v>80.45</v>
      </c>
      <c r="K1129">
        <f>Centuries!L1129</f>
        <v>1</v>
      </c>
      <c r="L1129" t="str">
        <f>Centuries!M1129</f>
        <v>Ireland</v>
      </c>
      <c r="M1129" t="str">
        <f>Centuries!N1129</f>
        <v>Mohali</v>
      </c>
    </row>
    <row r="1130" spans="1:13" x14ac:dyDescent="0.3">
      <c r="A1130">
        <f>Centuries!A1130</f>
        <v>1129</v>
      </c>
      <c r="B1130">
        <f>Centuries!B1130</f>
        <v>40614</v>
      </c>
      <c r="C1130" t="str">
        <f>Sheet7!A1130</f>
        <v>SR Tendulkar (India)</v>
      </c>
      <c r="D1130">
        <f>Centuries!D1130</f>
        <v>111</v>
      </c>
      <c r="E1130" t="str">
        <f>Centuries!E1130</f>
        <v>Out</v>
      </c>
      <c r="F1130">
        <f>Centuries!F1130</f>
        <v>184</v>
      </c>
      <c r="G1130">
        <f>Centuries!H1130</f>
        <v>101</v>
      </c>
      <c r="H1130">
        <f>Centuries!I1130</f>
        <v>8</v>
      </c>
      <c r="I1130">
        <f>Centuries!J1130</f>
        <v>3</v>
      </c>
      <c r="J1130">
        <f>Centuries!K1130</f>
        <v>109.9</v>
      </c>
      <c r="K1130">
        <f>Centuries!L1130</f>
        <v>1</v>
      </c>
      <c r="L1130" t="str">
        <f>Centuries!M1130</f>
        <v>South Africa</v>
      </c>
      <c r="M1130" t="str">
        <f>Centuries!N1130</f>
        <v>Nagpur</v>
      </c>
    </row>
    <row r="1131" spans="1:13" x14ac:dyDescent="0.3">
      <c r="A1131">
        <f>Centuries!A1131</f>
        <v>1130</v>
      </c>
      <c r="B1131">
        <f>Centuries!B1131</f>
        <v>40615</v>
      </c>
      <c r="C1131" t="str">
        <f>Sheet7!A1131</f>
        <v>BB McCullum (NZ)</v>
      </c>
      <c r="D1131">
        <f>Centuries!D1131</f>
        <v>101</v>
      </c>
      <c r="E1131" t="str">
        <f>Centuries!E1131</f>
        <v>Out</v>
      </c>
      <c r="F1131">
        <f>Centuries!F1131</f>
        <v>163</v>
      </c>
      <c r="G1131">
        <f>Centuries!H1131</f>
        <v>109</v>
      </c>
      <c r="H1131">
        <f>Centuries!I1131</f>
        <v>12</v>
      </c>
      <c r="I1131">
        <f>Centuries!J1131</f>
        <v>2</v>
      </c>
      <c r="J1131">
        <f>Centuries!K1131</f>
        <v>92.66</v>
      </c>
      <c r="K1131">
        <f>Centuries!L1131</f>
        <v>1</v>
      </c>
      <c r="L1131" t="str">
        <f>Centuries!M1131</f>
        <v>Canada</v>
      </c>
      <c r="M1131" t="str">
        <f>Centuries!N1131</f>
        <v>Mumbai</v>
      </c>
    </row>
    <row r="1132" spans="1:13" x14ac:dyDescent="0.3">
      <c r="A1132">
        <f>Centuries!A1132</f>
        <v>1131</v>
      </c>
      <c r="B1132">
        <f>Centuries!B1132</f>
        <v>40620</v>
      </c>
      <c r="C1132" t="str">
        <f>Sheet7!A1132</f>
        <v>KC Sangakkara (SL)</v>
      </c>
      <c r="D1132">
        <f>Centuries!D1132</f>
        <v>111</v>
      </c>
      <c r="E1132" t="str">
        <f>Centuries!E1132</f>
        <v>Out</v>
      </c>
      <c r="F1132">
        <f>Centuries!F1132</f>
        <v>186</v>
      </c>
      <c r="G1132">
        <f>Centuries!H1132</f>
        <v>128</v>
      </c>
      <c r="H1132">
        <f>Centuries!I1132</f>
        <v>12</v>
      </c>
      <c r="I1132">
        <f>Centuries!J1132</f>
        <v>2</v>
      </c>
      <c r="J1132">
        <f>Centuries!K1132</f>
        <v>86.71</v>
      </c>
      <c r="K1132">
        <f>Centuries!L1132</f>
        <v>1</v>
      </c>
      <c r="L1132" t="str">
        <f>Centuries!M1132</f>
        <v>New Zealand</v>
      </c>
      <c r="M1132" t="str">
        <f>Centuries!N1132</f>
        <v>Mumbai</v>
      </c>
    </row>
    <row r="1133" spans="1:13" x14ac:dyDescent="0.3">
      <c r="A1133">
        <f>Centuries!A1133</f>
        <v>1132</v>
      </c>
      <c r="B1133">
        <f>Centuries!B1133</f>
        <v>40620</v>
      </c>
      <c r="C1133" t="str">
        <f>Sheet7!A1133</f>
        <v>RN ten Doeschate (Neth)</v>
      </c>
      <c r="D1133">
        <f>Centuries!D1133</f>
        <v>106</v>
      </c>
      <c r="E1133" t="str">
        <f>Centuries!E1133</f>
        <v>Out</v>
      </c>
      <c r="F1133">
        <f>Centuries!F1133</f>
        <v>166</v>
      </c>
      <c r="G1133">
        <f>Centuries!H1133</f>
        <v>108</v>
      </c>
      <c r="H1133">
        <f>Centuries!I1133</f>
        <v>13</v>
      </c>
      <c r="I1133">
        <f>Centuries!J1133</f>
        <v>1</v>
      </c>
      <c r="J1133">
        <f>Centuries!K1133</f>
        <v>98.14</v>
      </c>
      <c r="K1133">
        <f>Centuries!L1133</f>
        <v>1</v>
      </c>
      <c r="L1133" t="str">
        <f>Centuries!M1133</f>
        <v>Ireland</v>
      </c>
      <c r="M1133" t="str">
        <f>Centuries!N1133</f>
        <v>Kolkata</v>
      </c>
    </row>
    <row r="1134" spans="1:13" x14ac:dyDescent="0.3">
      <c r="A1134">
        <f>Centuries!A1134</f>
        <v>1133</v>
      </c>
      <c r="B1134">
        <f>Centuries!B1134</f>
        <v>40620</v>
      </c>
      <c r="C1134" t="str">
        <f>Sheet7!A1134</f>
        <v>PR Stirling (Ire)</v>
      </c>
      <c r="D1134">
        <f>Centuries!D1134</f>
        <v>101</v>
      </c>
      <c r="E1134" t="str">
        <f>Centuries!E1134</f>
        <v>Out</v>
      </c>
      <c r="F1134">
        <f>Centuries!F1134</f>
        <v>119</v>
      </c>
      <c r="G1134">
        <f>Centuries!H1134</f>
        <v>72</v>
      </c>
      <c r="H1134">
        <f>Centuries!I1134</f>
        <v>14</v>
      </c>
      <c r="I1134">
        <f>Centuries!J1134</f>
        <v>2</v>
      </c>
      <c r="J1134">
        <f>Centuries!K1134</f>
        <v>140.27000000000001</v>
      </c>
      <c r="K1134">
        <f>Centuries!L1134</f>
        <v>2</v>
      </c>
      <c r="L1134" t="str">
        <f>Centuries!M1134</f>
        <v>Netherlands</v>
      </c>
      <c r="M1134" t="str">
        <f>Centuries!N1134</f>
        <v>Kolkata</v>
      </c>
    </row>
    <row r="1135" spans="1:13" x14ac:dyDescent="0.3">
      <c r="A1135">
        <f>Centuries!A1135</f>
        <v>1134</v>
      </c>
      <c r="B1135">
        <f>Centuries!B1135</f>
        <v>40622</v>
      </c>
      <c r="C1135" t="str">
        <f>Sheet7!A1135</f>
        <v>Yuvraj Singh (India)</v>
      </c>
      <c r="D1135">
        <f>Centuries!D1135</f>
        <v>113</v>
      </c>
      <c r="E1135" t="str">
        <f>Centuries!E1135</f>
        <v>Out</v>
      </c>
      <c r="F1135">
        <f>Centuries!F1135</f>
        <v>163</v>
      </c>
      <c r="G1135">
        <f>Centuries!H1135</f>
        <v>123</v>
      </c>
      <c r="H1135">
        <f>Centuries!I1135</f>
        <v>10</v>
      </c>
      <c r="I1135">
        <f>Centuries!J1135</f>
        <v>2</v>
      </c>
      <c r="J1135">
        <f>Centuries!K1135</f>
        <v>91.86</v>
      </c>
      <c r="K1135">
        <f>Centuries!L1135</f>
        <v>1</v>
      </c>
      <c r="L1135" t="str">
        <f>Centuries!M1135</f>
        <v>West Indies</v>
      </c>
      <c r="M1135" t="str">
        <f>Centuries!N1135</f>
        <v>Chennai</v>
      </c>
    </row>
    <row r="1136" spans="1:13" x14ac:dyDescent="0.3">
      <c r="A1136">
        <f>Centuries!A1136</f>
        <v>1135</v>
      </c>
      <c r="B1136">
        <f>Centuries!B1136</f>
        <v>40626</v>
      </c>
      <c r="C1136" t="str">
        <f>Sheet7!A1136</f>
        <v>RT Ponting (Aus)</v>
      </c>
      <c r="D1136">
        <f>Centuries!D1136</f>
        <v>104</v>
      </c>
      <c r="E1136" t="str">
        <f>Centuries!E1136</f>
        <v>Out</v>
      </c>
      <c r="F1136">
        <f>Centuries!F1136</f>
        <v>172</v>
      </c>
      <c r="G1136">
        <f>Centuries!H1136</f>
        <v>118</v>
      </c>
      <c r="H1136">
        <f>Centuries!I1136</f>
        <v>7</v>
      </c>
      <c r="I1136">
        <f>Centuries!J1136</f>
        <v>1</v>
      </c>
      <c r="J1136">
        <f>Centuries!K1136</f>
        <v>88.13</v>
      </c>
      <c r="K1136">
        <f>Centuries!L1136</f>
        <v>1</v>
      </c>
      <c r="L1136" t="str">
        <f>Centuries!M1136</f>
        <v>India</v>
      </c>
      <c r="M1136" t="str">
        <f>Centuries!N1136</f>
        <v>Ahmedabad</v>
      </c>
    </row>
    <row r="1137" spans="1:13" x14ac:dyDescent="0.3">
      <c r="A1137">
        <f>Centuries!A1137</f>
        <v>1136</v>
      </c>
      <c r="B1137">
        <f>Centuries!B1137</f>
        <v>40628</v>
      </c>
      <c r="C1137" t="str">
        <f>Sheet7!A1137</f>
        <v>TM Dilshan (SL)</v>
      </c>
      <c r="D1137">
        <f>Centuries!D1137</f>
        <v>108</v>
      </c>
      <c r="E1137" t="str">
        <f>Centuries!E1137</f>
        <v>Notout</v>
      </c>
      <c r="F1137">
        <f>Centuries!F1137</f>
        <v>175</v>
      </c>
      <c r="G1137">
        <f>Centuries!H1137</f>
        <v>115</v>
      </c>
      <c r="H1137">
        <f>Centuries!I1137</f>
        <v>10</v>
      </c>
      <c r="I1137">
        <f>Centuries!J1137</f>
        <v>2</v>
      </c>
      <c r="J1137">
        <f>Centuries!K1137</f>
        <v>93.91</v>
      </c>
      <c r="K1137">
        <f>Centuries!L1137</f>
        <v>2</v>
      </c>
      <c r="L1137" t="str">
        <f>Centuries!M1137</f>
        <v>England</v>
      </c>
      <c r="M1137" t="str">
        <f>Centuries!N1137</f>
        <v>Colombo (RPS)</v>
      </c>
    </row>
    <row r="1138" spans="1:13" x14ac:dyDescent="0.3">
      <c r="A1138">
        <f>Centuries!A1138</f>
        <v>1137</v>
      </c>
      <c r="B1138">
        <f>Centuries!B1138</f>
        <v>40628</v>
      </c>
      <c r="C1138" t="str">
        <f>Sheet7!A1138</f>
        <v>WU Tharanga (SL)</v>
      </c>
      <c r="D1138">
        <f>Centuries!D1138</f>
        <v>102</v>
      </c>
      <c r="E1138" t="str">
        <f>Centuries!E1138</f>
        <v>Notout</v>
      </c>
      <c r="F1138">
        <f>Centuries!F1138</f>
        <v>175</v>
      </c>
      <c r="G1138">
        <f>Centuries!H1138</f>
        <v>122</v>
      </c>
      <c r="H1138">
        <f>Centuries!I1138</f>
        <v>12</v>
      </c>
      <c r="I1138">
        <f>Centuries!J1138</f>
        <v>1</v>
      </c>
      <c r="J1138">
        <f>Centuries!K1138</f>
        <v>83.6</v>
      </c>
      <c r="K1138">
        <f>Centuries!L1138</f>
        <v>2</v>
      </c>
      <c r="L1138" t="str">
        <f>Centuries!M1138</f>
        <v>England</v>
      </c>
      <c r="M1138" t="str">
        <f>Centuries!N1138</f>
        <v>Colombo (RPS)</v>
      </c>
    </row>
    <row r="1139" spans="1:13" x14ac:dyDescent="0.3">
      <c r="A1139">
        <f>Centuries!A1139</f>
        <v>1138</v>
      </c>
      <c r="B1139">
        <f>Centuries!B1139</f>
        <v>40635</v>
      </c>
      <c r="C1139" t="str">
        <f>Sheet7!A1139</f>
        <v>DPMD Jayawardene (SL)</v>
      </c>
      <c r="D1139">
        <f>Centuries!D1139</f>
        <v>103</v>
      </c>
      <c r="E1139" t="str">
        <f>Centuries!E1139</f>
        <v>Notout</v>
      </c>
      <c r="F1139">
        <f>Centuries!F1139</f>
        <v>159</v>
      </c>
      <c r="G1139">
        <f>Centuries!H1139</f>
        <v>88</v>
      </c>
      <c r="H1139">
        <f>Centuries!I1139</f>
        <v>13</v>
      </c>
      <c r="I1139">
        <f>Centuries!J1139</f>
        <v>0</v>
      </c>
      <c r="J1139">
        <f>Centuries!K1139</f>
        <v>117.04</v>
      </c>
      <c r="K1139">
        <f>Centuries!L1139</f>
        <v>1</v>
      </c>
      <c r="L1139" t="str">
        <f>Centuries!M1139</f>
        <v>India</v>
      </c>
      <c r="M1139" t="str">
        <f>Centuries!N1139</f>
        <v>Mumbai</v>
      </c>
    </row>
    <row r="1140" spans="1:13" x14ac:dyDescent="0.3">
      <c r="A1140">
        <f>Centuries!A1140</f>
        <v>1139</v>
      </c>
      <c r="B1140">
        <f>Centuries!B1140</f>
        <v>40642</v>
      </c>
      <c r="C1140" t="str">
        <f>Sheet7!A1140</f>
        <v>MJ Clarke (Aus)</v>
      </c>
      <c r="D1140">
        <f>Centuries!D1140</f>
        <v>101</v>
      </c>
      <c r="E1140" t="str">
        <f>Centuries!E1140</f>
        <v>Out</v>
      </c>
      <c r="F1140">
        <f>Centuries!F1140</f>
        <v>168</v>
      </c>
      <c r="G1140">
        <f>Centuries!H1140</f>
        <v>111</v>
      </c>
      <c r="H1140">
        <f>Centuries!I1140</f>
        <v>6</v>
      </c>
      <c r="I1140">
        <f>Centuries!J1140</f>
        <v>2</v>
      </c>
      <c r="J1140">
        <f>Centuries!K1140</f>
        <v>90.99</v>
      </c>
      <c r="K1140">
        <f>Centuries!L1140</f>
        <v>1</v>
      </c>
      <c r="L1140" t="str">
        <f>Centuries!M1140</f>
        <v>Bangladesh</v>
      </c>
      <c r="M1140" t="str">
        <f>Centuries!N1140</f>
        <v>Dhaka</v>
      </c>
    </row>
    <row r="1141" spans="1:13" x14ac:dyDescent="0.3">
      <c r="A1141">
        <f>Centuries!A1141</f>
        <v>1140</v>
      </c>
      <c r="B1141">
        <f>Centuries!B1141</f>
        <v>40644</v>
      </c>
      <c r="C1141" t="str">
        <f>Sheet7!A1141</f>
        <v>SR Watson (Aus)</v>
      </c>
      <c r="D1141">
        <f>Centuries!D1141</f>
        <v>185</v>
      </c>
      <c r="E1141" t="str">
        <f>Centuries!E1141</f>
        <v>Notout</v>
      </c>
      <c r="F1141">
        <f>Centuries!F1141</f>
        <v>113</v>
      </c>
      <c r="G1141">
        <f>Centuries!H1141</f>
        <v>96</v>
      </c>
      <c r="H1141">
        <f>Centuries!I1141</f>
        <v>15</v>
      </c>
      <c r="I1141">
        <f>Centuries!J1141</f>
        <v>15</v>
      </c>
      <c r="J1141">
        <f>Centuries!K1141</f>
        <v>192.71</v>
      </c>
      <c r="K1141">
        <f>Centuries!L1141</f>
        <v>2</v>
      </c>
      <c r="L1141" t="str">
        <f>Centuries!M1141</f>
        <v>Bangladesh</v>
      </c>
      <c r="M1141" t="str">
        <f>Centuries!N1141</f>
        <v>Dhaka</v>
      </c>
    </row>
    <row r="1142" spans="1:13" x14ac:dyDescent="0.3">
      <c r="A1142">
        <f>Centuries!A1142</f>
        <v>1141</v>
      </c>
      <c r="B1142">
        <f>Centuries!B1142</f>
        <v>40646</v>
      </c>
      <c r="C1142" t="str">
        <f>Sheet7!A1142</f>
        <v>MEK Hussey (Aus)</v>
      </c>
      <c r="D1142">
        <f>Centuries!D1142</f>
        <v>108</v>
      </c>
      <c r="E1142" t="str">
        <f>Centuries!E1142</f>
        <v>Out</v>
      </c>
      <c r="F1142">
        <f>Centuries!F1142</f>
        <v>131</v>
      </c>
      <c r="G1142">
        <f>Centuries!H1142</f>
        <v>91</v>
      </c>
      <c r="H1142">
        <f>Centuries!I1142</f>
        <v>9</v>
      </c>
      <c r="I1142">
        <f>Centuries!J1142</f>
        <v>2</v>
      </c>
      <c r="J1142">
        <f>Centuries!K1142</f>
        <v>118.68</v>
      </c>
      <c r="K1142">
        <f>Centuries!L1142</f>
        <v>1</v>
      </c>
      <c r="L1142" t="str">
        <f>Centuries!M1142</f>
        <v>Bangladesh</v>
      </c>
      <c r="M1142" t="str">
        <f>Centuries!N1142</f>
        <v>Dhaka</v>
      </c>
    </row>
    <row r="1143" spans="1:13" x14ac:dyDescent="0.3">
      <c r="A1143">
        <f>Centuries!A1143</f>
        <v>1142</v>
      </c>
      <c r="B1143">
        <f>Centuries!B1143</f>
        <v>40658</v>
      </c>
      <c r="C1143" t="str">
        <f>Sheet7!A1143</f>
        <v>Ahmed Shehzad (Pak)</v>
      </c>
      <c r="D1143">
        <f>Centuries!D1143</f>
        <v>102</v>
      </c>
      <c r="E1143" t="str">
        <f>Centuries!E1143</f>
        <v>Out</v>
      </c>
      <c r="F1143">
        <f>Centuries!F1143</f>
        <v>188</v>
      </c>
      <c r="G1143">
        <f>Centuries!H1143</f>
        <v>148</v>
      </c>
      <c r="H1143">
        <f>Centuries!I1143</f>
        <v>7</v>
      </c>
      <c r="I1143">
        <f>Centuries!J1143</f>
        <v>1</v>
      </c>
      <c r="J1143">
        <f>Centuries!K1143</f>
        <v>68.91</v>
      </c>
      <c r="K1143">
        <f>Centuries!L1143</f>
        <v>2</v>
      </c>
      <c r="L1143" t="str">
        <f>Centuries!M1143</f>
        <v>West Indies</v>
      </c>
      <c r="M1143" t="str">
        <f>Centuries!N1143</f>
        <v>Gros Islet</v>
      </c>
    </row>
    <row r="1144" spans="1:13" x14ac:dyDescent="0.3">
      <c r="A1144">
        <f>Centuries!A1144</f>
        <v>1143</v>
      </c>
      <c r="B1144">
        <f>Centuries!B1144</f>
        <v>40665</v>
      </c>
      <c r="C1144" t="str">
        <f>Sheet7!A1144</f>
        <v>Mohammad Hafeez (Pak)</v>
      </c>
      <c r="D1144">
        <f>Centuries!D1144</f>
        <v>121</v>
      </c>
      <c r="E1144" t="str">
        <f>Centuries!E1144</f>
        <v>Out</v>
      </c>
      <c r="F1144">
        <f>Centuries!F1144</f>
        <v>179</v>
      </c>
      <c r="G1144">
        <f>Centuries!H1144</f>
        <v>138</v>
      </c>
      <c r="H1144">
        <f>Centuries!I1144</f>
        <v>7</v>
      </c>
      <c r="I1144">
        <f>Centuries!J1144</f>
        <v>3</v>
      </c>
      <c r="J1144">
        <f>Centuries!K1144</f>
        <v>87.68</v>
      </c>
      <c r="K1144">
        <f>Centuries!L1144</f>
        <v>1</v>
      </c>
      <c r="L1144" t="str">
        <f>Centuries!M1144</f>
        <v>West Indies</v>
      </c>
      <c r="M1144" t="str">
        <f>Centuries!N1144</f>
        <v>Bridgetown</v>
      </c>
    </row>
    <row r="1145" spans="1:13" x14ac:dyDescent="0.3">
      <c r="A1145">
        <f>Centuries!A1145</f>
        <v>1144</v>
      </c>
      <c r="B1145">
        <f>Centuries!B1145</f>
        <v>40693</v>
      </c>
      <c r="C1145" t="str">
        <f>Sheet7!A1145</f>
        <v>PR Stirling (Ire)</v>
      </c>
      <c r="D1145">
        <f>Centuries!D1145</f>
        <v>109</v>
      </c>
      <c r="E1145" t="str">
        <f>Centuries!E1145</f>
        <v>Out</v>
      </c>
      <c r="F1145">
        <f>Centuries!F1145</f>
        <v>180</v>
      </c>
      <c r="G1145">
        <f>Centuries!H1145</f>
        <v>107</v>
      </c>
      <c r="H1145">
        <f>Centuries!I1145</f>
        <v>7</v>
      </c>
      <c r="I1145">
        <f>Centuries!J1145</f>
        <v>4</v>
      </c>
      <c r="J1145">
        <f>Centuries!K1145</f>
        <v>101.86</v>
      </c>
      <c r="K1145">
        <f>Centuries!L1145</f>
        <v>1</v>
      </c>
      <c r="L1145" t="str">
        <f>Centuries!M1145</f>
        <v>Pakistan</v>
      </c>
      <c r="M1145" t="str">
        <f>Centuries!N1145</f>
        <v>Belfast</v>
      </c>
    </row>
    <row r="1146" spans="1:13" x14ac:dyDescent="0.3">
      <c r="A1146">
        <f>Centuries!A1146</f>
        <v>1145</v>
      </c>
      <c r="B1146">
        <f>Centuries!B1146</f>
        <v>40725</v>
      </c>
      <c r="C1146" t="str">
        <f>Sheet7!A1146</f>
        <v>DPMD Jayawardene (SL)</v>
      </c>
      <c r="D1146">
        <f>Centuries!D1146</f>
        <v>144</v>
      </c>
      <c r="E1146" t="str">
        <f>Centuries!E1146</f>
        <v>Out</v>
      </c>
      <c r="F1146">
        <f>Centuries!F1146</f>
        <v>196</v>
      </c>
      <c r="G1146">
        <f>Centuries!H1146</f>
        <v>150</v>
      </c>
      <c r="H1146">
        <f>Centuries!I1146</f>
        <v>14</v>
      </c>
      <c r="I1146">
        <f>Centuries!J1146</f>
        <v>0</v>
      </c>
      <c r="J1146">
        <f>Centuries!K1146</f>
        <v>96</v>
      </c>
      <c r="K1146">
        <f>Centuries!L1146</f>
        <v>1</v>
      </c>
      <c r="L1146" t="str">
        <f>Centuries!M1146</f>
        <v>England</v>
      </c>
      <c r="M1146" t="str">
        <f>Centuries!N1146</f>
        <v>Leeds</v>
      </c>
    </row>
    <row r="1147" spans="1:13" x14ac:dyDescent="0.3">
      <c r="A1147">
        <f>Centuries!A1147</f>
        <v>1146</v>
      </c>
      <c r="B1147">
        <f>Centuries!B1147</f>
        <v>40727</v>
      </c>
      <c r="C1147" t="str">
        <f>Sheet7!A1147</f>
        <v>AN Cook (Eng)</v>
      </c>
      <c r="D1147">
        <f>Centuries!D1147</f>
        <v>119</v>
      </c>
      <c r="E1147" t="str">
        <f>Centuries!E1147</f>
        <v>Out</v>
      </c>
      <c r="F1147">
        <f>Centuries!F1147</f>
        <v>208</v>
      </c>
      <c r="G1147">
        <f>Centuries!H1147</f>
        <v>143</v>
      </c>
      <c r="H1147">
        <f>Centuries!I1147</f>
        <v>13</v>
      </c>
      <c r="I1147">
        <f>Centuries!J1147</f>
        <v>0</v>
      </c>
      <c r="J1147">
        <f>Centuries!K1147</f>
        <v>83.21</v>
      </c>
      <c r="K1147">
        <f>Centuries!L1147</f>
        <v>1</v>
      </c>
      <c r="L1147" t="str">
        <f>Centuries!M1147</f>
        <v>Sri Lanka</v>
      </c>
      <c r="M1147" t="str">
        <f>Centuries!N1147</f>
        <v>Lord's</v>
      </c>
    </row>
    <row r="1148" spans="1:13" x14ac:dyDescent="0.3">
      <c r="A1148">
        <f>Centuries!A1148</f>
        <v>1147</v>
      </c>
      <c r="B1148">
        <f>Centuries!B1148</f>
        <v>40727</v>
      </c>
      <c r="C1148" t="str">
        <f>Sheet7!A1148</f>
        <v>LD Chandimal (SL)</v>
      </c>
      <c r="D1148">
        <f>Centuries!D1148</f>
        <v>105</v>
      </c>
      <c r="E1148" t="str">
        <f>Centuries!E1148</f>
        <v>Notout</v>
      </c>
      <c r="F1148">
        <f>Centuries!F1148</f>
        <v>196</v>
      </c>
      <c r="G1148">
        <f>Centuries!H1148</f>
        <v>126</v>
      </c>
      <c r="H1148">
        <f>Centuries!I1148</f>
        <v>11</v>
      </c>
      <c r="I1148">
        <f>Centuries!J1148</f>
        <v>2</v>
      </c>
      <c r="J1148">
        <f>Centuries!K1148</f>
        <v>83.33</v>
      </c>
      <c r="K1148">
        <f>Centuries!L1148</f>
        <v>2</v>
      </c>
      <c r="L1148" t="str">
        <f>Centuries!M1148</f>
        <v>England</v>
      </c>
      <c r="M1148" t="str">
        <f>Centuries!N1148</f>
        <v>Lord's</v>
      </c>
    </row>
    <row r="1149" spans="1:13" x14ac:dyDescent="0.3">
      <c r="A1149">
        <f>Centuries!A1149</f>
        <v>1148</v>
      </c>
      <c r="B1149">
        <f>Centuries!B1149</f>
        <v>40736</v>
      </c>
      <c r="C1149" t="str">
        <f>Sheet7!A1149</f>
        <v>PR Stirling (Ire)</v>
      </c>
      <c r="D1149">
        <f>Centuries!D1149</f>
        <v>113</v>
      </c>
      <c r="E1149" t="str">
        <f>Centuries!E1149</f>
        <v>Out</v>
      </c>
      <c r="F1149">
        <f>Centuries!F1149</f>
        <v>117</v>
      </c>
      <c r="G1149">
        <f>Centuries!H1149</f>
        <v>95</v>
      </c>
      <c r="H1149">
        <f>Centuries!I1149</f>
        <v>10</v>
      </c>
      <c r="I1149">
        <f>Centuries!J1149</f>
        <v>6</v>
      </c>
      <c r="J1149">
        <f>Centuries!K1149</f>
        <v>118.94</v>
      </c>
      <c r="K1149">
        <f>Centuries!L1149</f>
        <v>1</v>
      </c>
      <c r="L1149" t="str">
        <f>Centuries!M1149</f>
        <v>Scotland</v>
      </c>
      <c r="M1149" t="str">
        <f>Centuries!N1149</f>
        <v>Edinburgh</v>
      </c>
    </row>
    <row r="1150" spans="1:13" x14ac:dyDescent="0.3">
      <c r="A1150">
        <f>Centuries!A1150</f>
        <v>1149</v>
      </c>
      <c r="B1150">
        <f>Centuries!B1150</f>
        <v>40771</v>
      </c>
      <c r="C1150" t="str">
        <f>Sheet7!A1150</f>
        <v>WU Tharanga (SL)</v>
      </c>
      <c r="D1150">
        <f>Centuries!D1150</f>
        <v>111</v>
      </c>
      <c r="E1150" t="str">
        <f>Centuries!E1150</f>
        <v>Out</v>
      </c>
      <c r="F1150">
        <f>Centuries!F1150</f>
        <v>182</v>
      </c>
      <c r="G1150">
        <f>Centuries!H1150</f>
        <v>139</v>
      </c>
      <c r="H1150">
        <f>Centuries!I1150</f>
        <v>12</v>
      </c>
      <c r="I1150">
        <f>Centuries!J1150</f>
        <v>0</v>
      </c>
      <c r="J1150">
        <f>Centuries!K1150</f>
        <v>79.849999999999994</v>
      </c>
      <c r="K1150">
        <f>Centuries!L1150</f>
        <v>1</v>
      </c>
      <c r="L1150" t="str">
        <f>Centuries!M1150</f>
        <v>Australia</v>
      </c>
      <c r="M1150" t="str">
        <f>Centuries!N1150</f>
        <v>Hambantota</v>
      </c>
    </row>
    <row r="1151" spans="1:13" x14ac:dyDescent="0.3">
      <c r="A1151">
        <f>Centuries!A1151</f>
        <v>1150</v>
      </c>
      <c r="B1151">
        <f>Centuries!B1151</f>
        <v>40771</v>
      </c>
      <c r="C1151" t="str">
        <f>Sheet7!A1151</f>
        <v>Mushfiqur Rahim (Ban)</v>
      </c>
      <c r="D1151">
        <f>Centuries!D1151</f>
        <v>101</v>
      </c>
      <c r="E1151" t="str">
        <f>Centuries!E1151</f>
        <v>Out</v>
      </c>
      <c r="F1151">
        <f>Centuries!F1151</f>
        <v>148</v>
      </c>
      <c r="G1151">
        <f>Centuries!H1151</f>
        <v>100</v>
      </c>
      <c r="H1151">
        <f>Centuries!I1151</f>
        <v>8</v>
      </c>
      <c r="I1151">
        <f>Centuries!J1151</f>
        <v>1</v>
      </c>
      <c r="J1151">
        <f>Centuries!K1151</f>
        <v>101</v>
      </c>
      <c r="K1151">
        <f>Centuries!L1151</f>
        <v>2</v>
      </c>
      <c r="L1151" t="str">
        <f>Centuries!M1151</f>
        <v>Zimbabwe</v>
      </c>
      <c r="M1151" t="str">
        <f>Centuries!N1151</f>
        <v>Harare</v>
      </c>
    </row>
    <row r="1152" spans="1:13" x14ac:dyDescent="0.3">
      <c r="A1152">
        <f>Centuries!A1152</f>
        <v>1151</v>
      </c>
      <c r="B1152">
        <f>Centuries!B1152</f>
        <v>40774</v>
      </c>
      <c r="C1152" t="str">
        <f>Sheet7!A1152</f>
        <v>BRM Taylor (Zim)</v>
      </c>
      <c r="D1152">
        <f>Centuries!D1152</f>
        <v>106</v>
      </c>
      <c r="E1152" t="str">
        <f>Centuries!E1152</f>
        <v>Out</v>
      </c>
      <c r="F1152">
        <f>Centuries!F1152</f>
        <v>156</v>
      </c>
      <c r="G1152">
        <f>Centuries!H1152</f>
        <v>137</v>
      </c>
      <c r="H1152">
        <f>Centuries!I1152</f>
        <v>7</v>
      </c>
      <c r="I1152">
        <f>Centuries!J1152</f>
        <v>1</v>
      </c>
      <c r="J1152">
        <f>Centuries!K1152</f>
        <v>77.37</v>
      </c>
      <c r="K1152">
        <f>Centuries!L1152</f>
        <v>1</v>
      </c>
      <c r="L1152" t="str">
        <f>Centuries!M1152</f>
        <v>Bangladesh</v>
      </c>
      <c r="M1152" t="str">
        <f>Centuries!N1152</f>
        <v>Bulawayo</v>
      </c>
    </row>
    <row r="1153" spans="1:13" x14ac:dyDescent="0.3">
      <c r="A1153">
        <f>Centuries!A1153</f>
        <v>1152</v>
      </c>
      <c r="B1153">
        <f>Centuries!B1153</f>
        <v>40797</v>
      </c>
      <c r="C1153" t="str">
        <f>Sheet7!A1153</f>
        <v>Mohammad Hafeez (Pak)</v>
      </c>
      <c r="D1153">
        <f>Centuries!D1153</f>
        <v>139</v>
      </c>
      <c r="E1153" t="str">
        <f>Centuries!E1153</f>
        <v>Notout</v>
      </c>
      <c r="F1153">
        <f>Centuries!F1153</f>
        <v>191</v>
      </c>
      <c r="G1153">
        <f>Centuries!H1153</f>
        <v>147</v>
      </c>
      <c r="H1153">
        <f>Centuries!I1153</f>
        <v>13</v>
      </c>
      <c r="I1153">
        <f>Centuries!J1153</f>
        <v>1</v>
      </c>
      <c r="J1153">
        <f>Centuries!K1153</f>
        <v>94.55</v>
      </c>
      <c r="K1153">
        <f>Centuries!L1153</f>
        <v>2</v>
      </c>
      <c r="L1153" t="str">
        <f>Centuries!M1153</f>
        <v>Zimbabwe</v>
      </c>
      <c r="M1153" t="str">
        <f>Centuries!N1153</f>
        <v>Harare</v>
      </c>
    </row>
    <row r="1154" spans="1:13" x14ac:dyDescent="0.3">
      <c r="A1154">
        <f>Centuries!A1154</f>
        <v>1153</v>
      </c>
      <c r="B1154">
        <f>Centuries!B1154</f>
        <v>40802</v>
      </c>
      <c r="C1154" t="str">
        <f>Sheet7!A1154</f>
        <v>V Kohli (India)</v>
      </c>
      <c r="D1154">
        <f>Centuries!D1154</f>
        <v>107</v>
      </c>
      <c r="E1154" t="str">
        <f>Centuries!E1154</f>
        <v>Out</v>
      </c>
      <c r="F1154">
        <f>Centuries!F1154</f>
        <v>102</v>
      </c>
      <c r="G1154">
        <f>Centuries!H1154</f>
        <v>93</v>
      </c>
      <c r="H1154">
        <f>Centuries!I1154</f>
        <v>9</v>
      </c>
      <c r="I1154">
        <f>Centuries!J1154</f>
        <v>1</v>
      </c>
      <c r="J1154">
        <f>Centuries!K1154</f>
        <v>115.05</v>
      </c>
      <c r="K1154">
        <f>Centuries!L1154</f>
        <v>1</v>
      </c>
      <c r="L1154" t="str">
        <f>Centuries!M1154</f>
        <v>England</v>
      </c>
      <c r="M1154" t="str">
        <f>Centuries!N1154</f>
        <v>Cardiff</v>
      </c>
    </row>
    <row r="1155" spans="1:13" x14ac:dyDescent="0.3">
      <c r="A1155">
        <f>Centuries!A1155</f>
        <v>1154</v>
      </c>
      <c r="B1155">
        <f>Centuries!B1155</f>
        <v>40829</v>
      </c>
      <c r="C1155" t="str">
        <f>Sheet7!A1155</f>
        <v>LMP Simmons (WI)</v>
      </c>
      <c r="D1155">
        <f>Centuries!D1155</f>
        <v>122</v>
      </c>
      <c r="E1155" t="str">
        <f>Centuries!E1155</f>
        <v>Out</v>
      </c>
      <c r="F1155">
        <f>Centuries!F1155</f>
        <v>159</v>
      </c>
      <c r="G1155">
        <f>Centuries!H1155</f>
        <v>124</v>
      </c>
      <c r="H1155">
        <f>Centuries!I1155</f>
        <v>8</v>
      </c>
      <c r="I1155">
        <f>Centuries!J1155</f>
        <v>2</v>
      </c>
      <c r="J1155">
        <f>Centuries!K1155</f>
        <v>98.38</v>
      </c>
      <c r="K1155">
        <f>Centuries!L1155</f>
        <v>1</v>
      </c>
      <c r="L1155" t="str">
        <f>Centuries!M1155</f>
        <v>Bangladesh</v>
      </c>
      <c r="M1155" t="str">
        <f>Centuries!N1155</f>
        <v>Dhaka</v>
      </c>
    </row>
    <row r="1156" spans="1:13" x14ac:dyDescent="0.3">
      <c r="A1156">
        <f>Centuries!A1156</f>
        <v>1155</v>
      </c>
      <c r="B1156">
        <f>Centuries!B1156</f>
        <v>40833</v>
      </c>
      <c r="C1156" t="str">
        <f>Sheet7!A1156</f>
        <v>V Kohli (India)</v>
      </c>
      <c r="D1156">
        <f>Centuries!D1156</f>
        <v>112</v>
      </c>
      <c r="E1156" t="str">
        <f>Centuries!E1156</f>
        <v>Notout</v>
      </c>
      <c r="F1156">
        <f>Centuries!F1156</f>
        <v>134</v>
      </c>
      <c r="G1156">
        <f>Centuries!H1156</f>
        <v>98</v>
      </c>
      <c r="H1156">
        <f>Centuries!I1156</f>
        <v>16</v>
      </c>
      <c r="I1156">
        <f>Centuries!J1156</f>
        <v>0</v>
      </c>
      <c r="J1156">
        <f>Centuries!K1156</f>
        <v>114.28</v>
      </c>
      <c r="K1156">
        <f>Centuries!L1156</f>
        <v>2</v>
      </c>
      <c r="L1156" t="str">
        <f>Centuries!M1156</f>
        <v>England</v>
      </c>
      <c r="M1156" t="str">
        <f>Centuries!N1156</f>
        <v>Delhi</v>
      </c>
    </row>
    <row r="1157" spans="1:13" x14ac:dyDescent="0.3">
      <c r="A1157">
        <f>Centuries!A1157</f>
        <v>1156</v>
      </c>
      <c r="B1157">
        <f>Centuries!B1157</f>
        <v>40836</v>
      </c>
      <c r="C1157" t="str">
        <f>Sheet7!A1157</f>
        <v>BRM Taylor (Zim)</v>
      </c>
      <c r="D1157">
        <f>Centuries!D1157</f>
        <v>128</v>
      </c>
      <c r="E1157" t="str">
        <f>Centuries!E1157</f>
        <v>Notout</v>
      </c>
      <c r="F1157">
        <f>Centuries!F1157</f>
        <v>179</v>
      </c>
      <c r="G1157">
        <f>Centuries!H1157</f>
        <v>120</v>
      </c>
      <c r="H1157">
        <f>Centuries!I1157</f>
        <v>7</v>
      </c>
      <c r="I1157">
        <f>Centuries!J1157</f>
        <v>5</v>
      </c>
      <c r="J1157">
        <f>Centuries!K1157</f>
        <v>106.66</v>
      </c>
      <c r="K1157">
        <f>Centuries!L1157</f>
        <v>1</v>
      </c>
      <c r="L1157" t="str">
        <f>Centuries!M1157</f>
        <v>New Zealand</v>
      </c>
      <c r="M1157" t="str">
        <f>Centuries!N1157</f>
        <v>Harare</v>
      </c>
    </row>
    <row r="1158" spans="1:13" x14ac:dyDescent="0.3">
      <c r="A1158">
        <f>Centuries!A1158</f>
        <v>1157</v>
      </c>
      <c r="B1158">
        <f>Centuries!B1158</f>
        <v>40836</v>
      </c>
      <c r="C1158" t="str">
        <f>Sheet7!A1158</f>
        <v>RJ Nicol (NZ)</v>
      </c>
      <c r="D1158">
        <f>Centuries!D1158</f>
        <v>108</v>
      </c>
      <c r="E1158" t="str">
        <f>Centuries!E1158</f>
        <v>Notout</v>
      </c>
      <c r="F1158">
        <f>Centuries!F1158</f>
        <v>168</v>
      </c>
      <c r="G1158">
        <f>Centuries!H1158</f>
        <v>131</v>
      </c>
      <c r="H1158">
        <f>Centuries!I1158</f>
        <v>11</v>
      </c>
      <c r="I1158">
        <f>Centuries!J1158</f>
        <v>0</v>
      </c>
      <c r="J1158">
        <f>Centuries!K1158</f>
        <v>82.44</v>
      </c>
      <c r="K1158">
        <f>Centuries!L1158</f>
        <v>2</v>
      </c>
      <c r="L1158" t="str">
        <f>Centuries!M1158</f>
        <v>Zimbabwe</v>
      </c>
      <c r="M1158" t="str">
        <f>Centuries!N1158</f>
        <v>Harare</v>
      </c>
    </row>
    <row r="1159" spans="1:13" x14ac:dyDescent="0.3">
      <c r="A1159">
        <f>Centuries!A1159</f>
        <v>1158</v>
      </c>
      <c r="B1159">
        <f>Centuries!B1159</f>
        <v>40838</v>
      </c>
      <c r="C1159" t="str">
        <f>Sheet7!A1159</f>
        <v>BRM Taylor (Zim)</v>
      </c>
      <c r="D1159">
        <f>Centuries!D1159</f>
        <v>107</v>
      </c>
      <c r="E1159" t="str">
        <f>Centuries!E1159</f>
        <v>Notout</v>
      </c>
      <c r="F1159">
        <f>Centuries!F1159</f>
        <v>169</v>
      </c>
      <c r="G1159">
        <f>Centuries!H1159</f>
        <v>105</v>
      </c>
      <c r="H1159">
        <f>Centuries!I1159</f>
        <v>12</v>
      </c>
      <c r="I1159">
        <f>Centuries!J1159</f>
        <v>1</v>
      </c>
      <c r="J1159">
        <f>Centuries!K1159</f>
        <v>101.9</v>
      </c>
      <c r="K1159">
        <f>Centuries!L1159</f>
        <v>1</v>
      </c>
      <c r="L1159" t="str">
        <f>Centuries!M1159</f>
        <v>New Zealand</v>
      </c>
      <c r="M1159" t="str">
        <f>Centuries!N1159</f>
        <v>Harare</v>
      </c>
    </row>
    <row r="1160" spans="1:13" x14ac:dyDescent="0.3">
      <c r="A1160">
        <f>Centuries!A1160</f>
        <v>1159</v>
      </c>
      <c r="B1160">
        <f>Centuries!B1160</f>
        <v>40838</v>
      </c>
      <c r="C1160" t="str">
        <f>Sheet7!A1160</f>
        <v>MJ Guptill (NZ)</v>
      </c>
      <c r="D1160">
        <f>Centuries!D1160</f>
        <v>105</v>
      </c>
      <c r="E1160" t="str">
        <f>Centuries!E1160</f>
        <v>Out</v>
      </c>
      <c r="F1160">
        <f>Centuries!F1160</f>
        <v>168</v>
      </c>
      <c r="G1160">
        <f>Centuries!H1160</f>
        <v>121</v>
      </c>
      <c r="H1160">
        <f>Centuries!I1160</f>
        <v>9</v>
      </c>
      <c r="I1160">
        <f>Centuries!J1160</f>
        <v>0</v>
      </c>
      <c r="J1160">
        <f>Centuries!K1160</f>
        <v>86.77</v>
      </c>
      <c r="K1160">
        <f>Centuries!L1160</f>
        <v>2</v>
      </c>
      <c r="L1160" t="str">
        <f>Centuries!M1160</f>
        <v>Zimbabwe</v>
      </c>
      <c r="M1160" t="str">
        <f>Centuries!N1160</f>
        <v>Harare</v>
      </c>
    </row>
    <row r="1161" spans="1:13" x14ac:dyDescent="0.3">
      <c r="A1161">
        <f>Centuries!A1161</f>
        <v>1160</v>
      </c>
      <c r="B1161">
        <f>Centuries!B1161</f>
        <v>40841</v>
      </c>
      <c r="C1161" t="str">
        <f>Sheet7!A1161</f>
        <v>LRPL Taylor (NZ)</v>
      </c>
      <c r="D1161">
        <f>Centuries!D1161</f>
        <v>119</v>
      </c>
      <c r="E1161" t="str">
        <f>Centuries!E1161</f>
        <v>Out</v>
      </c>
      <c r="F1161">
        <f>Centuries!F1161</f>
        <v>177</v>
      </c>
      <c r="G1161">
        <f>Centuries!H1161</f>
        <v>126</v>
      </c>
      <c r="H1161">
        <f>Centuries!I1161</f>
        <v>9</v>
      </c>
      <c r="I1161">
        <f>Centuries!J1161</f>
        <v>3</v>
      </c>
      <c r="J1161">
        <f>Centuries!K1161</f>
        <v>94.44</v>
      </c>
      <c r="K1161">
        <f>Centuries!L1161</f>
        <v>1</v>
      </c>
      <c r="L1161" t="str">
        <f>Centuries!M1161</f>
        <v>Zimbabwe</v>
      </c>
      <c r="M1161" t="str">
        <f>Centuries!N1161</f>
        <v>Bulawayo</v>
      </c>
    </row>
    <row r="1162" spans="1:13" x14ac:dyDescent="0.3">
      <c r="A1162">
        <f>Centuries!A1162</f>
        <v>1161</v>
      </c>
      <c r="B1162">
        <f>Centuries!B1162</f>
        <v>40841</v>
      </c>
      <c r="C1162" t="str">
        <f>Sheet7!A1162</f>
        <v>KS Williamson (NZ)</v>
      </c>
      <c r="D1162">
        <f>Centuries!D1162</f>
        <v>100</v>
      </c>
      <c r="E1162" t="str">
        <f>Centuries!E1162</f>
        <v>Notout</v>
      </c>
      <c r="F1162">
        <f>Centuries!F1162</f>
        <v>94</v>
      </c>
      <c r="G1162">
        <f>Centuries!H1162</f>
        <v>69</v>
      </c>
      <c r="H1162">
        <f>Centuries!I1162</f>
        <v>11</v>
      </c>
      <c r="I1162">
        <f>Centuries!J1162</f>
        <v>1</v>
      </c>
      <c r="J1162">
        <f>Centuries!K1162</f>
        <v>144.91999999999999</v>
      </c>
      <c r="K1162">
        <f>Centuries!L1162</f>
        <v>1</v>
      </c>
      <c r="L1162" t="str">
        <f>Centuries!M1162</f>
        <v>Zimbabwe</v>
      </c>
      <c r="M1162" t="str">
        <f>Centuries!N1162</f>
        <v>Bulawayo</v>
      </c>
    </row>
    <row r="1163" spans="1:13" x14ac:dyDescent="0.3">
      <c r="A1163">
        <f>Centuries!A1163</f>
        <v>1162</v>
      </c>
      <c r="B1163">
        <f>Centuries!B1163</f>
        <v>40879</v>
      </c>
      <c r="C1163" t="str">
        <f>Sheet7!A1163</f>
        <v>V Kohli (India)</v>
      </c>
      <c r="D1163">
        <f>Centuries!D1163</f>
        <v>117</v>
      </c>
      <c r="E1163" t="str">
        <f>Centuries!E1163</f>
        <v>Out</v>
      </c>
      <c r="F1163" t="str">
        <f>Centuries!F1163</f>
        <v>-</v>
      </c>
      <c r="G1163">
        <f>Centuries!H1163</f>
        <v>123</v>
      </c>
      <c r="H1163">
        <f>Centuries!I1163</f>
        <v>14</v>
      </c>
      <c r="I1163">
        <f>Centuries!J1163</f>
        <v>0</v>
      </c>
      <c r="J1163">
        <f>Centuries!K1163</f>
        <v>95.12</v>
      </c>
      <c r="K1163">
        <f>Centuries!L1163</f>
        <v>2</v>
      </c>
      <c r="L1163" t="str">
        <f>Centuries!M1163</f>
        <v>West Indies</v>
      </c>
      <c r="M1163" t="str">
        <f>Centuries!N1163</f>
        <v>Visakhapatnam</v>
      </c>
    </row>
    <row r="1164" spans="1:13" x14ac:dyDescent="0.3">
      <c r="A1164">
        <f>Centuries!A1164</f>
        <v>1163</v>
      </c>
      <c r="B1164">
        <f>Centuries!B1164</f>
        <v>40880</v>
      </c>
      <c r="C1164" t="str">
        <f>Sheet7!A1164</f>
        <v>Nasir Hossain (Ban)</v>
      </c>
      <c r="D1164">
        <f>Centuries!D1164</f>
        <v>100</v>
      </c>
      <c r="E1164" t="str">
        <f>Centuries!E1164</f>
        <v>Out</v>
      </c>
      <c r="F1164">
        <f>Centuries!F1164</f>
        <v>155</v>
      </c>
      <c r="G1164">
        <f>Centuries!H1164</f>
        <v>134</v>
      </c>
      <c r="H1164">
        <f>Centuries!I1164</f>
        <v>11</v>
      </c>
      <c r="I1164">
        <f>Centuries!J1164</f>
        <v>1</v>
      </c>
      <c r="J1164">
        <f>Centuries!K1164</f>
        <v>74.62</v>
      </c>
      <c r="K1164">
        <f>Centuries!L1164</f>
        <v>2</v>
      </c>
      <c r="L1164" t="str">
        <f>Centuries!M1164</f>
        <v>Pakistan</v>
      </c>
      <c r="M1164" t="str">
        <f>Centuries!N1164</f>
        <v>Dhaka</v>
      </c>
    </row>
    <row r="1165" spans="1:13" x14ac:dyDescent="0.3">
      <c r="A1165">
        <f>Centuries!A1165</f>
        <v>1164</v>
      </c>
      <c r="B1165">
        <f>Centuries!B1165</f>
        <v>40885</v>
      </c>
      <c r="C1165" t="str">
        <f>Sheet7!A1165</f>
        <v>V Sehwag (India)</v>
      </c>
      <c r="D1165">
        <f>Centuries!D1165</f>
        <v>219</v>
      </c>
      <c r="E1165" t="str">
        <f>Centuries!E1165</f>
        <v>Out</v>
      </c>
      <c r="F1165" t="str">
        <f>Centuries!F1165</f>
        <v>-</v>
      </c>
      <c r="G1165">
        <f>Centuries!H1165</f>
        <v>149</v>
      </c>
      <c r="H1165">
        <f>Centuries!I1165</f>
        <v>25</v>
      </c>
      <c r="I1165">
        <f>Centuries!J1165</f>
        <v>7</v>
      </c>
      <c r="J1165">
        <f>Centuries!K1165</f>
        <v>146.97</v>
      </c>
      <c r="K1165">
        <f>Centuries!L1165</f>
        <v>1</v>
      </c>
      <c r="L1165" t="str">
        <f>Centuries!M1165</f>
        <v>West Indies</v>
      </c>
      <c r="M1165" t="str">
        <f>Centuries!N1165</f>
        <v>Indore</v>
      </c>
    </row>
  </sheetData>
  <dataValidations count="5">
    <dataValidation type="date" allowBlank="1" showInputMessage="1" showErrorMessage="1" sqref="O1:O1048576" xr:uid="{00000000-0002-0000-0E00-000000000000}">
      <formula1>26523</formula1>
      <formula2>40673</formula2>
    </dataValidation>
    <dataValidation type="textLength" allowBlank="1" showInputMessage="1" showErrorMessage="1" sqref="P2:P10 P12:P22" xr:uid="{00000000-0002-0000-0E00-000001000000}">
      <formula1>5</formula1>
      <formula2>20</formula2>
    </dataValidation>
    <dataValidation type="list" allowBlank="1" showInputMessage="1" showErrorMessage="1" sqref="P11" xr:uid="{00000000-0002-0000-0E00-000002000000}">
      <formula1>"admin,Educatin,softr"</formula1>
    </dataValidation>
    <dataValidation type="list" allowBlank="1" showInputMessage="1" showErrorMessage="1" sqref="U22" xr:uid="{00000000-0002-0000-0E00-000003000000}">
      <formula1>$S$12:$S$17</formula1>
    </dataValidation>
    <dataValidation type="list" allowBlank="1" showInputMessage="1" showErrorMessage="1" sqref="V22" xr:uid="{00000000-0002-0000-0E00-000004000000}">
      <formula1>INDIRECT($U$22)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65"/>
  <sheetViews>
    <sheetView workbookViewId="0">
      <selection activeCell="D2" sqref="D2"/>
    </sheetView>
  </sheetViews>
  <sheetFormatPr defaultRowHeight="14.4" x14ac:dyDescent="0.3"/>
  <cols>
    <col min="1" max="1" width="21.88671875" style="1" customWidth="1"/>
    <col min="7" max="7" width="15.5546875" customWidth="1"/>
    <col min="8" max="8" width="14.44140625" customWidth="1"/>
    <col min="9" max="9" width="5" customWidth="1"/>
    <col min="10" max="10" width="12.5546875" customWidth="1"/>
  </cols>
  <sheetData>
    <row r="1" spans="1:10" x14ac:dyDescent="0.3">
      <c r="A1" s="1" t="s">
        <v>0</v>
      </c>
    </row>
    <row r="2" spans="1:10" x14ac:dyDescent="0.3">
      <c r="A2" s="1" t="s">
        <v>261</v>
      </c>
      <c r="B2">
        <f>SEARCH("(",A2,1)+1</f>
        <v>11</v>
      </c>
      <c r="C2">
        <f>SEARCH(")",A2,1)</f>
        <v>14</v>
      </c>
      <c r="D2" t="str">
        <f>MID(A2,B2,C2-1)</f>
        <v>Eng)</v>
      </c>
      <c r="E2">
        <f>SEARCH(" ",A2,1)</f>
        <v>3</v>
      </c>
      <c r="F2" t="str">
        <f>LEFT(A2,E2)</f>
        <v xml:space="preserve">DL </v>
      </c>
      <c r="G2">
        <f>LEN(A2)</f>
        <v>14</v>
      </c>
      <c r="H2">
        <f>SEARCH(" ",A2,E2+1)</f>
        <v>9</v>
      </c>
      <c r="I2">
        <f>H2-E2</f>
        <v>6</v>
      </c>
      <c r="J2" t="str">
        <f>RIGHT(A2,H2)</f>
        <v>iss (Eng)</v>
      </c>
    </row>
    <row r="3" spans="1:10" x14ac:dyDescent="0.3">
      <c r="A3" s="1" t="s">
        <v>261</v>
      </c>
      <c r="B3">
        <f t="shared" ref="B3:B66" si="0">SEARCH("(",A3,1)+1</f>
        <v>11</v>
      </c>
      <c r="C3">
        <f t="shared" ref="C3:C66" si="1">SEARCH(")",A3,1)</f>
        <v>14</v>
      </c>
      <c r="D3" t="str">
        <f t="shared" ref="D3:D66" si="2">MID(A3,B3,C3-1)</f>
        <v>Eng)</v>
      </c>
      <c r="E3">
        <f t="shared" ref="E3:E66" si="3">SEARCH(" ",A3,1)</f>
        <v>3</v>
      </c>
      <c r="F3" t="str">
        <f t="shared" ref="F3:F66" si="4">LEFT(A3,E3)</f>
        <v xml:space="preserve">DL </v>
      </c>
      <c r="G3">
        <f t="shared" ref="G3:G66" si="5">LEN(A3)</f>
        <v>14</v>
      </c>
    </row>
    <row r="4" spans="1:10" x14ac:dyDescent="0.3">
      <c r="A4" s="1" t="s">
        <v>394</v>
      </c>
      <c r="B4">
        <f t="shared" si="0"/>
        <v>16</v>
      </c>
      <c r="C4">
        <f t="shared" si="1"/>
        <v>18</v>
      </c>
      <c r="D4" t="str">
        <f t="shared" si="2"/>
        <v>WI)</v>
      </c>
      <c r="E4">
        <f t="shared" si="3"/>
        <v>3</v>
      </c>
      <c r="F4" t="str">
        <f t="shared" si="4"/>
        <v xml:space="preserve">RC </v>
      </c>
      <c r="G4">
        <f t="shared" si="5"/>
        <v>18</v>
      </c>
    </row>
    <row r="5" spans="1:10" x14ac:dyDescent="0.3">
      <c r="A5" s="1" t="s">
        <v>398</v>
      </c>
      <c r="B5">
        <f t="shared" si="0"/>
        <v>15</v>
      </c>
      <c r="C5">
        <f t="shared" si="1"/>
        <v>17</v>
      </c>
      <c r="D5" t="str">
        <f t="shared" si="2"/>
        <v>NZ)</v>
      </c>
      <c r="E5">
        <f t="shared" si="3"/>
        <v>3</v>
      </c>
      <c r="F5" t="str">
        <f t="shared" si="4"/>
        <v xml:space="preserve">KJ </v>
      </c>
      <c r="G5">
        <f t="shared" si="5"/>
        <v>17</v>
      </c>
    </row>
    <row r="6" spans="1:10" x14ac:dyDescent="0.3">
      <c r="A6" s="1" t="s">
        <v>322</v>
      </c>
      <c r="B6">
        <f t="shared" si="0"/>
        <v>10</v>
      </c>
      <c r="C6">
        <f t="shared" si="1"/>
        <v>13</v>
      </c>
      <c r="D6" t="str">
        <f t="shared" si="2"/>
        <v>Eng)</v>
      </c>
      <c r="E6">
        <f t="shared" si="3"/>
        <v>2</v>
      </c>
      <c r="F6" t="str">
        <f t="shared" si="4"/>
        <v xml:space="preserve">D </v>
      </c>
      <c r="G6">
        <f t="shared" si="5"/>
        <v>13</v>
      </c>
    </row>
    <row r="7" spans="1:10" x14ac:dyDescent="0.3">
      <c r="A7" s="1" t="s">
        <v>366</v>
      </c>
      <c r="B7">
        <f t="shared" si="0"/>
        <v>13</v>
      </c>
      <c r="C7">
        <f t="shared" si="1"/>
        <v>16</v>
      </c>
      <c r="D7" t="str">
        <f t="shared" si="2"/>
        <v>Pak)</v>
      </c>
      <c r="E7">
        <f t="shared" si="3"/>
        <v>6</v>
      </c>
      <c r="F7" t="str">
        <f t="shared" si="4"/>
        <v xml:space="preserve">Majid </v>
      </c>
      <c r="G7">
        <f t="shared" si="5"/>
        <v>16</v>
      </c>
    </row>
    <row r="8" spans="1:10" x14ac:dyDescent="0.3">
      <c r="A8" s="1" t="s">
        <v>855</v>
      </c>
      <c r="B8">
        <f t="shared" si="0"/>
        <v>14</v>
      </c>
      <c r="C8">
        <f t="shared" si="1"/>
        <v>16</v>
      </c>
      <c r="D8" t="str">
        <f t="shared" si="2"/>
        <v>NZ)</v>
      </c>
      <c r="E8">
        <f t="shared" si="3"/>
        <v>3</v>
      </c>
      <c r="F8" t="str">
        <f t="shared" si="4"/>
        <v xml:space="preserve">BE </v>
      </c>
      <c r="G8">
        <f t="shared" si="5"/>
        <v>16</v>
      </c>
    </row>
    <row r="9" spans="1:10" x14ac:dyDescent="0.3">
      <c r="A9" s="1" t="s">
        <v>222</v>
      </c>
      <c r="B9">
        <f t="shared" si="0"/>
        <v>12</v>
      </c>
      <c r="C9">
        <f t="shared" si="1"/>
        <v>14</v>
      </c>
      <c r="D9" t="str">
        <f t="shared" si="2"/>
        <v>NZ)</v>
      </c>
      <c r="E9">
        <f t="shared" si="3"/>
        <v>3</v>
      </c>
      <c r="F9" t="str">
        <f t="shared" si="4"/>
        <v xml:space="preserve">GM </v>
      </c>
      <c r="G9">
        <f t="shared" si="5"/>
        <v>14</v>
      </c>
    </row>
    <row r="10" spans="1:10" x14ac:dyDescent="0.3">
      <c r="A10" s="1" t="s">
        <v>261</v>
      </c>
      <c r="B10">
        <f t="shared" si="0"/>
        <v>11</v>
      </c>
      <c r="C10">
        <f t="shared" si="1"/>
        <v>14</v>
      </c>
      <c r="D10" t="str">
        <f t="shared" si="2"/>
        <v>Eng)</v>
      </c>
      <c r="E10">
        <f t="shared" si="3"/>
        <v>3</v>
      </c>
      <c r="F10" t="str">
        <f t="shared" si="4"/>
        <v xml:space="preserve">DL </v>
      </c>
      <c r="G10">
        <f t="shared" si="5"/>
        <v>14</v>
      </c>
    </row>
    <row r="11" spans="1:10" x14ac:dyDescent="0.3">
      <c r="A11" s="1" t="s">
        <v>270</v>
      </c>
      <c r="B11">
        <f t="shared" si="0"/>
        <v>15</v>
      </c>
      <c r="C11">
        <f t="shared" si="1"/>
        <v>18</v>
      </c>
      <c r="D11" t="str">
        <f t="shared" si="2"/>
        <v>Eng)</v>
      </c>
      <c r="E11">
        <f t="shared" si="3"/>
        <v>4</v>
      </c>
      <c r="F11" t="str">
        <f t="shared" si="4"/>
        <v xml:space="preserve">KWR </v>
      </c>
      <c r="G11">
        <f t="shared" si="5"/>
        <v>18</v>
      </c>
    </row>
    <row r="12" spans="1:10" x14ac:dyDescent="0.3">
      <c r="A12" s="1" t="s">
        <v>410</v>
      </c>
      <c r="B12">
        <f t="shared" si="0"/>
        <v>11</v>
      </c>
      <c r="C12">
        <f t="shared" si="1"/>
        <v>14</v>
      </c>
      <c r="D12" t="s">
        <v>914</v>
      </c>
      <c r="E12">
        <f t="shared" si="3"/>
        <v>2</v>
      </c>
      <c r="F12" t="str">
        <f t="shared" si="4"/>
        <v xml:space="preserve">A </v>
      </c>
      <c r="G12">
        <f t="shared" si="5"/>
        <v>14</v>
      </c>
    </row>
    <row r="13" spans="1:10" x14ac:dyDescent="0.3">
      <c r="A13" s="1" t="s">
        <v>222</v>
      </c>
      <c r="B13">
        <f t="shared" si="0"/>
        <v>12</v>
      </c>
      <c r="C13">
        <f t="shared" si="1"/>
        <v>14</v>
      </c>
      <c r="D13" t="str">
        <f t="shared" si="2"/>
        <v>NZ)</v>
      </c>
      <c r="E13">
        <f t="shared" si="3"/>
        <v>3</v>
      </c>
      <c r="F13" t="str">
        <f t="shared" si="4"/>
        <v xml:space="preserve">GM </v>
      </c>
      <c r="G13">
        <f t="shared" si="5"/>
        <v>14</v>
      </c>
    </row>
    <row r="14" spans="1:10" x14ac:dyDescent="0.3">
      <c r="A14" s="1" t="s">
        <v>179</v>
      </c>
      <c r="B14">
        <f t="shared" si="0"/>
        <v>11</v>
      </c>
      <c r="C14">
        <f t="shared" si="1"/>
        <v>13</v>
      </c>
      <c r="D14" t="str">
        <f t="shared" si="2"/>
        <v>WI)</v>
      </c>
      <c r="E14">
        <f t="shared" si="3"/>
        <v>3</v>
      </c>
      <c r="F14" t="str">
        <f t="shared" si="4"/>
        <v xml:space="preserve">CH </v>
      </c>
      <c r="G14">
        <f t="shared" si="5"/>
        <v>13</v>
      </c>
    </row>
    <row r="15" spans="1:10" x14ac:dyDescent="0.3">
      <c r="A15" s="1" t="s">
        <v>77</v>
      </c>
      <c r="B15">
        <f t="shared" si="0"/>
        <v>15</v>
      </c>
      <c r="C15">
        <f t="shared" si="1"/>
        <v>17</v>
      </c>
      <c r="D15" t="str">
        <f t="shared" si="2"/>
        <v>WI)</v>
      </c>
      <c r="E15">
        <f t="shared" si="3"/>
        <v>4</v>
      </c>
      <c r="F15" t="str">
        <f t="shared" si="4"/>
        <v xml:space="preserve">IVA </v>
      </c>
      <c r="G15">
        <f t="shared" si="5"/>
        <v>17</v>
      </c>
    </row>
    <row r="16" spans="1:10" x14ac:dyDescent="0.3">
      <c r="A16" s="1" t="s">
        <v>163</v>
      </c>
      <c r="B16">
        <f t="shared" si="0"/>
        <v>14</v>
      </c>
      <c r="C16">
        <f t="shared" si="1"/>
        <v>17</v>
      </c>
      <c r="D16" t="str">
        <f t="shared" si="2"/>
        <v>Aus)</v>
      </c>
      <c r="E16">
        <f t="shared" si="3"/>
        <v>3</v>
      </c>
      <c r="F16" t="str">
        <f t="shared" si="4"/>
        <v xml:space="preserve">GS </v>
      </c>
      <c r="G16">
        <f t="shared" si="5"/>
        <v>17</v>
      </c>
    </row>
    <row r="17" spans="1:7" x14ac:dyDescent="0.3">
      <c r="A17" s="1" t="s">
        <v>261</v>
      </c>
      <c r="B17">
        <f t="shared" si="0"/>
        <v>11</v>
      </c>
      <c r="C17">
        <f t="shared" si="1"/>
        <v>14</v>
      </c>
      <c r="D17" t="str">
        <f t="shared" si="2"/>
        <v>Eng)</v>
      </c>
      <c r="E17">
        <f t="shared" si="3"/>
        <v>3</v>
      </c>
      <c r="F17" t="str">
        <f t="shared" si="4"/>
        <v xml:space="preserve">DL </v>
      </c>
      <c r="G17">
        <f t="shared" si="5"/>
        <v>14</v>
      </c>
    </row>
    <row r="18" spans="1:7" x14ac:dyDescent="0.3">
      <c r="A18" s="1" t="s">
        <v>65</v>
      </c>
      <c r="B18">
        <f t="shared" si="0"/>
        <v>12</v>
      </c>
      <c r="C18">
        <f t="shared" si="1"/>
        <v>14</v>
      </c>
      <c r="D18" t="str">
        <f t="shared" si="2"/>
        <v>WI)</v>
      </c>
      <c r="E18">
        <f t="shared" si="3"/>
        <v>3</v>
      </c>
      <c r="F18" t="str">
        <f t="shared" si="4"/>
        <v xml:space="preserve">DL </v>
      </c>
      <c r="G18">
        <f t="shared" si="5"/>
        <v>14</v>
      </c>
    </row>
    <row r="19" spans="1:7" x14ac:dyDescent="0.3">
      <c r="A19" s="1" t="s">
        <v>137</v>
      </c>
      <c r="B19">
        <f t="shared" si="0"/>
        <v>11</v>
      </c>
      <c r="C19">
        <f t="shared" si="1"/>
        <v>14</v>
      </c>
      <c r="D19" t="str">
        <f t="shared" si="2"/>
        <v>Eng)</v>
      </c>
      <c r="E19">
        <f t="shared" si="3"/>
        <v>3</v>
      </c>
      <c r="F19" t="str">
        <f t="shared" si="4"/>
        <v xml:space="preserve">DI </v>
      </c>
      <c r="G19">
        <f t="shared" si="5"/>
        <v>14</v>
      </c>
    </row>
    <row r="20" spans="1:7" x14ac:dyDescent="0.3">
      <c r="A20" s="1" t="s">
        <v>317</v>
      </c>
      <c r="B20">
        <f t="shared" si="0"/>
        <v>12</v>
      </c>
      <c r="C20">
        <f t="shared" si="1"/>
        <v>15</v>
      </c>
      <c r="D20" t="str">
        <f t="shared" si="2"/>
        <v>Eng)</v>
      </c>
      <c r="E20">
        <f t="shared" si="3"/>
        <v>3</v>
      </c>
      <c r="F20" t="str">
        <f t="shared" si="4"/>
        <v xml:space="preserve">CT </v>
      </c>
      <c r="G20">
        <f t="shared" si="5"/>
        <v>15</v>
      </c>
    </row>
    <row r="21" spans="1:7" x14ac:dyDescent="0.3">
      <c r="A21" s="1" t="s">
        <v>137</v>
      </c>
      <c r="B21">
        <f t="shared" si="0"/>
        <v>11</v>
      </c>
      <c r="C21">
        <f t="shared" si="1"/>
        <v>14</v>
      </c>
      <c r="D21" t="str">
        <f t="shared" si="2"/>
        <v>Eng)</v>
      </c>
      <c r="E21">
        <f t="shared" si="3"/>
        <v>3</v>
      </c>
      <c r="F21" t="str">
        <f t="shared" si="4"/>
        <v xml:space="preserve">DI </v>
      </c>
      <c r="G21">
        <f t="shared" si="5"/>
        <v>14</v>
      </c>
    </row>
    <row r="22" spans="1:7" x14ac:dyDescent="0.3">
      <c r="A22" s="1" t="s">
        <v>97</v>
      </c>
      <c r="B22">
        <f t="shared" si="0"/>
        <v>15</v>
      </c>
      <c r="C22">
        <f t="shared" si="1"/>
        <v>17</v>
      </c>
      <c r="D22" t="str">
        <f t="shared" si="2"/>
        <v>WI)</v>
      </c>
      <c r="E22">
        <f t="shared" si="3"/>
        <v>3</v>
      </c>
      <c r="F22" t="str">
        <f t="shared" si="4"/>
        <v xml:space="preserve">CG </v>
      </c>
      <c r="G22">
        <f t="shared" si="5"/>
        <v>17</v>
      </c>
    </row>
    <row r="23" spans="1:7" x14ac:dyDescent="0.3">
      <c r="A23" s="1" t="s">
        <v>77</v>
      </c>
      <c r="B23">
        <f t="shared" si="0"/>
        <v>15</v>
      </c>
      <c r="C23">
        <f t="shared" si="1"/>
        <v>17</v>
      </c>
      <c r="D23" t="str">
        <f t="shared" si="2"/>
        <v>WI)</v>
      </c>
      <c r="E23">
        <f t="shared" si="3"/>
        <v>4</v>
      </c>
      <c r="F23" t="str">
        <f t="shared" si="4"/>
        <v xml:space="preserve">IVA </v>
      </c>
      <c r="G23">
        <f t="shared" si="5"/>
        <v>17</v>
      </c>
    </row>
    <row r="24" spans="1:7" x14ac:dyDescent="0.3">
      <c r="A24" s="1" t="s">
        <v>77</v>
      </c>
      <c r="B24">
        <f t="shared" si="0"/>
        <v>15</v>
      </c>
      <c r="C24">
        <f t="shared" si="1"/>
        <v>17</v>
      </c>
      <c r="D24" t="str">
        <f t="shared" si="2"/>
        <v>WI)</v>
      </c>
      <c r="E24">
        <f t="shared" si="3"/>
        <v>4</v>
      </c>
      <c r="F24" t="str">
        <f t="shared" si="4"/>
        <v xml:space="preserve">IVA </v>
      </c>
      <c r="G24">
        <f t="shared" si="5"/>
        <v>17</v>
      </c>
    </row>
    <row r="25" spans="1:7" x14ac:dyDescent="0.3">
      <c r="A25" s="1" t="s">
        <v>395</v>
      </c>
      <c r="B25">
        <f t="shared" si="0"/>
        <v>12</v>
      </c>
      <c r="C25">
        <f t="shared" si="1"/>
        <v>15</v>
      </c>
      <c r="D25" t="str">
        <f t="shared" si="2"/>
        <v>Eng)</v>
      </c>
      <c r="E25">
        <f t="shared" si="3"/>
        <v>2</v>
      </c>
      <c r="F25" t="str">
        <f t="shared" si="4"/>
        <v xml:space="preserve">G </v>
      </c>
      <c r="G25">
        <f t="shared" si="5"/>
        <v>15</v>
      </c>
    </row>
    <row r="26" spans="1:7" x14ac:dyDescent="0.3">
      <c r="A26" s="1" t="s">
        <v>97</v>
      </c>
      <c r="B26">
        <f t="shared" si="0"/>
        <v>15</v>
      </c>
      <c r="C26">
        <f t="shared" si="1"/>
        <v>17</v>
      </c>
      <c r="D26" t="str">
        <f t="shared" si="2"/>
        <v>WI)</v>
      </c>
      <c r="E26">
        <f t="shared" si="3"/>
        <v>3</v>
      </c>
      <c r="F26" t="str">
        <f t="shared" si="4"/>
        <v xml:space="preserve">CG </v>
      </c>
      <c r="G26">
        <f t="shared" si="5"/>
        <v>17</v>
      </c>
    </row>
    <row r="27" spans="1:7" x14ac:dyDescent="0.3">
      <c r="A27" s="1" t="s">
        <v>111</v>
      </c>
      <c r="B27">
        <f t="shared" si="0"/>
        <v>11</v>
      </c>
      <c r="C27">
        <f t="shared" si="1"/>
        <v>14</v>
      </c>
      <c r="D27" t="str">
        <f t="shared" si="2"/>
        <v>Eng)</v>
      </c>
      <c r="E27">
        <f t="shared" si="3"/>
        <v>3</v>
      </c>
      <c r="F27" t="str">
        <f t="shared" si="4"/>
        <v xml:space="preserve">GA </v>
      </c>
      <c r="G27">
        <f t="shared" si="5"/>
        <v>14</v>
      </c>
    </row>
    <row r="28" spans="1:7" x14ac:dyDescent="0.3">
      <c r="A28" s="1" t="s">
        <v>163</v>
      </c>
      <c r="B28">
        <f t="shared" si="0"/>
        <v>14</v>
      </c>
      <c r="C28">
        <f t="shared" si="1"/>
        <v>17</v>
      </c>
      <c r="D28" t="str">
        <f t="shared" si="2"/>
        <v>Aus)</v>
      </c>
      <c r="E28">
        <f t="shared" si="3"/>
        <v>3</v>
      </c>
      <c r="F28" t="str">
        <f t="shared" si="4"/>
        <v xml:space="preserve">GS </v>
      </c>
      <c r="G28">
        <f t="shared" si="5"/>
        <v>17</v>
      </c>
    </row>
    <row r="29" spans="1:7" x14ac:dyDescent="0.3">
      <c r="A29" s="1" t="s">
        <v>82</v>
      </c>
      <c r="B29">
        <f t="shared" si="0"/>
        <v>12</v>
      </c>
      <c r="C29">
        <f t="shared" si="1"/>
        <v>15</v>
      </c>
      <c r="D29" t="str">
        <f t="shared" si="2"/>
        <v>Aus)</v>
      </c>
      <c r="E29">
        <f t="shared" si="3"/>
        <v>3</v>
      </c>
      <c r="F29" t="str">
        <f t="shared" si="4"/>
        <v xml:space="preserve">AR </v>
      </c>
      <c r="G29">
        <f t="shared" si="5"/>
        <v>15</v>
      </c>
    </row>
    <row r="30" spans="1:7" x14ac:dyDescent="0.3">
      <c r="A30" s="1" t="s">
        <v>188</v>
      </c>
      <c r="B30">
        <f t="shared" si="0"/>
        <v>11</v>
      </c>
      <c r="C30">
        <f t="shared" si="1"/>
        <v>13</v>
      </c>
      <c r="D30" t="str">
        <f t="shared" si="2"/>
        <v>NZ)</v>
      </c>
      <c r="E30">
        <f t="shared" si="3"/>
        <v>3</v>
      </c>
      <c r="F30" t="str">
        <f t="shared" si="4"/>
        <v xml:space="preserve">BA </v>
      </c>
      <c r="G30">
        <f t="shared" si="5"/>
        <v>13</v>
      </c>
    </row>
    <row r="31" spans="1:7" x14ac:dyDescent="0.3">
      <c r="A31" s="1" t="s">
        <v>168</v>
      </c>
      <c r="B31">
        <f t="shared" si="0"/>
        <v>10</v>
      </c>
      <c r="C31">
        <f t="shared" si="1"/>
        <v>13</v>
      </c>
      <c r="D31" t="str">
        <f t="shared" si="2"/>
        <v>Aus)</v>
      </c>
      <c r="E31">
        <f t="shared" si="3"/>
        <v>3</v>
      </c>
      <c r="F31" t="str">
        <f t="shared" si="4"/>
        <v xml:space="preserve">GM </v>
      </c>
      <c r="G31">
        <f t="shared" si="5"/>
        <v>13</v>
      </c>
    </row>
    <row r="32" spans="1:7" x14ac:dyDescent="0.3">
      <c r="A32" s="1" t="s">
        <v>97</v>
      </c>
      <c r="B32">
        <f t="shared" si="0"/>
        <v>15</v>
      </c>
      <c r="C32">
        <f t="shared" si="1"/>
        <v>17</v>
      </c>
      <c r="D32" t="str">
        <f t="shared" si="2"/>
        <v>WI)</v>
      </c>
      <c r="E32">
        <f t="shared" si="3"/>
        <v>3</v>
      </c>
      <c r="F32" t="str">
        <f t="shared" si="4"/>
        <v xml:space="preserve">CG </v>
      </c>
      <c r="G32">
        <f t="shared" si="5"/>
        <v>17</v>
      </c>
    </row>
    <row r="33" spans="1:7" x14ac:dyDescent="0.3">
      <c r="A33" s="1" t="s">
        <v>318</v>
      </c>
      <c r="B33">
        <f t="shared" si="0"/>
        <v>11</v>
      </c>
      <c r="C33">
        <f t="shared" si="1"/>
        <v>14</v>
      </c>
      <c r="D33" t="str">
        <f t="shared" si="2"/>
        <v>Aus)</v>
      </c>
      <c r="E33">
        <f t="shared" si="3"/>
        <v>3</v>
      </c>
      <c r="F33" t="str">
        <f t="shared" si="4"/>
        <v xml:space="preserve">BM </v>
      </c>
      <c r="G33">
        <f t="shared" si="5"/>
        <v>14</v>
      </c>
    </row>
    <row r="34" spans="1:7" x14ac:dyDescent="0.3">
      <c r="A34" s="1" t="s">
        <v>153</v>
      </c>
      <c r="B34">
        <f t="shared" si="0"/>
        <v>15</v>
      </c>
      <c r="C34">
        <f t="shared" si="1"/>
        <v>18</v>
      </c>
      <c r="D34" t="str">
        <f t="shared" si="2"/>
        <v>Pak)</v>
      </c>
      <c r="E34">
        <f t="shared" si="3"/>
        <v>7</v>
      </c>
      <c r="F34" t="str">
        <f t="shared" si="4"/>
        <v xml:space="preserve">Zaheer </v>
      </c>
      <c r="G34">
        <f t="shared" si="5"/>
        <v>18</v>
      </c>
    </row>
    <row r="35" spans="1:7" x14ac:dyDescent="0.3">
      <c r="A35" s="1" t="s">
        <v>163</v>
      </c>
      <c r="B35">
        <f t="shared" si="0"/>
        <v>14</v>
      </c>
      <c r="C35">
        <f t="shared" si="1"/>
        <v>17</v>
      </c>
      <c r="D35" t="str">
        <f t="shared" si="2"/>
        <v>Aus)</v>
      </c>
      <c r="E35">
        <f t="shared" si="3"/>
        <v>3</v>
      </c>
      <c r="F35" t="str">
        <f t="shared" si="4"/>
        <v xml:space="preserve">GS </v>
      </c>
      <c r="G35">
        <f t="shared" si="5"/>
        <v>17</v>
      </c>
    </row>
    <row r="36" spans="1:7" x14ac:dyDescent="0.3">
      <c r="A36" s="1" t="s">
        <v>153</v>
      </c>
      <c r="B36">
        <f t="shared" si="0"/>
        <v>15</v>
      </c>
      <c r="C36">
        <f t="shared" si="1"/>
        <v>18</v>
      </c>
      <c r="D36" t="str">
        <f t="shared" si="2"/>
        <v>Pak)</v>
      </c>
      <c r="E36">
        <f t="shared" si="3"/>
        <v>7</v>
      </c>
      <c r="F36" t="str">
        <f t="shared" si="4"/>
        <v xml:space="preserve">Zaheer </v>
      </c>
      <c r="G36">
        <f t="shared" si="5"/>
        <v>18</v>
      </c>
    </row>
    <row r="37" spans="1:7" x14ac:dyDescent="0.3">
      <c r="A37" s="1" t="s">
        <v>116</v>
      </c>
      <c r="B37">
        <f t="shared" si="0"/>
        <v>10</v>
      </c>
      <c r="C37">
        <f t="shared" si="1"/>
        <v>13</v>
      </c>
      <c r="D37" t="str">
        <f t="shared" si="2"/>
        <v>Eng)</v>
      </c>
      <c r="E37">
        <f t="shared" si="3"/>
        <v>3</v>
      </c>
      <c r="F37" t="str">
        <f t="shared" si="4"/>
        <v xml:space="preserve">AJ </v>
      </c>
      <c r="G37">
        <f t="shared" si="5"/>
        <v>13</v>
      </c>
    </row>
    <row r="38" spans="1:7" x14ac:dyDescent="0.3">
      <c r="A38" s="1" t="s">
        <v>303</v>
      </c>
      <c r="B38">
        <f t="shared" si="0"/>
        <v>10</v>
      </c>
      <c r="C38">
        <f t="shared" si="1"/>
        <v>12</v>
      </c>
      <c r="D38" t="str">
        <f t="shared" si="2"/>
        <v>SL)</v>
      </c>
      <c r="E38">
        <f t="shared" si="3"/>
        <v>3</v>
      </c>
      <c r="F38" t="str">
        <f t="shared" si="4"/>
        <v xml:space="preserve">RL </v>
      </c>
      <c r="G38">
        <f t="shared" si="5"/>
        <v>12</v>
      </c>
    </row>
    <row r="39" spans="1:7" x14ac:dyDescent="0.3">
      <c r="A39" s="1" t="s">
        <v>184</v>
      </c>
      <c r="B39">
        <f t="shared" si="0"/>
        <v>14</v>
      </c>
      <c r="C39">
        <f t="shared" si="1"/>
        <v>17</v>
      </c>
      <c r="D39" t="str">
        <f t="shared" si="2"/>
        <v>Pak)</v>
      </c>
      <c r="E39">
        <f t="shared" si="3"/>
        <v>7</v>
      </c>
      <c r="F39" t="str">
        <f t="shared" si="4"/>
        <v xml:space="preserve">Mohsin </v>
      </c>
      <c r="G39">
        <f t="shared" si="5"/>
        <v>17</v>
      </c>
    </row>
    <row r="40" spans="1:7" x14ac:dyDescent="0.3">
      <c r="A40" s="1" t="s">
        <v>303</v>
      </c>
      <c r="B40">
        <f t="shared" si="0"/>
        <v>10</v>
      </c>
      <c r="C40">
        <f t="shared" si="1"/>
        <v>12</v>
      </c>
      <c r="D40" t="str">
        <f t="shared" si="2"/>
        <v>SL)</v>
      </c>
      <c r="E40">
        <f t="shared" si="3"/>
        <v>3</v>
      </c>
      <c r="F40" t="str">
        <f t="shared" si="4"/>
        <v xml:space="preserve">RL </v>
      </c>
      <c r="G40">
        <f t="shared" si="5"/>
        <v>12</v>
      </c>
    </row>
    <row r="41" spans="1:7" x14ac:dyDescent="0.3">
      <c r="A41" s="1" t="s">
        <v>153</v>
      </c>
      <c r="B41">
        <f t="shared" si="0"/>
        <v>15</v>
      </c>
      <c r="C41">
        <f t="shared" si="1"/>
        <v>18</v>
      </c>
      <c r="D41" t="str">
        <f t="shared" si="2"/>
        <v>Pak)</v>
      </c>
      <c r="E41">
        <f t="shared" si="3"/>
        <v>7</v>
      </c>
      <c r="F41" t="str">
        <f t="shared" si="4"/>
        <v xml:space="preserve">Zaheer </v>
      </c>
      <c r="G41">
        <f t="shared" si="5"/>
        <v>18</v>
      </c>
    </row>
    <row r="42" spans="1:7" x14ac:dyDescent="0.3">
      <c r="A42" s="1" t="s">
        <v>71</v>
      </c>
      <c r="B42">
        <f t="shared" si="0"/>
        <v>16</v>
      </c>
      <c r="C42">
        <f t="shared" si="1"/>
        <v>19</v>
      </c>
      <c r="D42" t="str">
        <f t="shared" si="2"/>
        <v>Pak)</v>
      </c>
      <c r="E42">
        <f t="shared" si="3"/>
        <v>6</v>
      </c>
      <c r="F42" t="str">
        <f t="shared" si="4"/>
        <v xml:space="preserve">Javed </v>
      </c>
      <c r="G42">
        <f t="shared" si="5"/>
        <v>19</v>
      </c>
    </row>
    <row r="43" spans="1:7" x14ac:dyDescent="0.3">
      <c r="A43" s="1" t="s">
        <v>153</v>
      </c>
      <c r="B43">
        <f t="shared" si="0"/>
        <v>15</v>
      </c>
      <c r="C43">
        <f t="shared" si="1"/>
        <v>18</v>
      </c>
      <c r="D43" t="str">
        <f t="shared" si="2"/>
        <v>Pak)</v>
      </c>
      <c r="E43">
        <f t="shared" si="3"/>
        <v>7</v>
      </c>
      <c r="F43" t="str">
        <f t="shared" si="4"/>
        <v xml:space="preserve">Zaheer </v>
      </c>
      <c r="G43">
        <f t="shared" si="5"/>
        <v>18</v>
      </c>
    </row>
    <row r="44" spans="1:7" x14ac:dyDescent="0.3">
      <c r="A44" s="1" t="s">
        <v>184</v>
      </c>
      <c r="B44">
        <f t="shared" si="0"/>
        <v>14</v>
      </c>
      <c r="C44">
        <f t="shared" si="1"/>
        <v>17</v>
      </c>
      <c r="D44" t="str">
        <f t="shared" si="2"/>
        <v>Pak)</v>
      </c>
      <c r="E44">
        <f t="shared" si="3"/>
        <v>7</v>
      </c>
      <c r="F44" t="str">
        <f t="shared" si="4"/>
        <v xml:space="preserve">Mohsin </v>
      </c>
      <c r="G44">
        <f t="shared" si="5"/>
        <v>17</v>
      </c>
    </row>
    <row r="45" spans="1:7" x14ac:dyDescent="0.3">
      <c r="A45" s="1" t="s">
        <v>71</v>
      </c>
      <c r="B45">
        <f t="shared" si="0"/>
        <v>16</v>
      </c>
      <c r="C45">
        <f t="shared" si="1"/>
        <v>19</v>
      </c>
      <c r="D45" t="str">
        <f t="shared" si="2"/>
        <v>Pak)</v>
      </c>
      <c r="E45">
        <f t="shared" si="3"/>
        <v>6</v>
      </c>
      <c r="F45" t="str">
        <f t="shared" si="4"/>
        <v xml:space="preserve">Javed </v>
      </c>
      <c r="G45">
        <f t="shared" si="5"/>
        <v>19</v>
      </c>
    </row>
    <row r="46" spans="1:7" x14ac:dyDescent="0.3">
      <c r="A46" s="1" t="s">
        <v>153</v>
      </c>
      <c r="B46">
        <f t="shared" si="0"/>
        <v>15</v>
      </c>
      <c r="C46">
        <f t="shared" si="1"/>
        <v>18</v>
      </c>
      <c r="D46" t="str">
        <f t="shared" si="2"/>
        <v>Pak)</v>
      </c>
      <c r="E46">
        <f t="shared" si="3"/>
        <v>7</v>
      </c>
      <c r="F46" t="str">
        <f t="shared" si="4"/>
        <v xml:space="preserve">Zaheer </v>
      </c>
      <c r="G46">
        <f t="shared" si="5"/>
        <v>18</v>
      </c>
    </row>
    <row r="47" spans="1:7" x14ac:dyDescent="0.3">
      <c r="A47" s="1" t="s">
        <v>137</v>
      </c>
      <c r="B47">
        <f t="shared" si="0"/>
        <v>11</v>
      </c>
      <c r="C47">
        <f t="shared" si="1"/>
        <v>14</v>
      </c>
      <c r="D47" t="str">
        <f t="shared" si="2"/>
        <v>Eng)</v>
      </c>
      <c r="E47">
        <f t="shared" si="3"/>
        <v>3</v>
      </c>
      <c r="F47" t="str">
        <f t="shared" si="4"/>
        <v xml:space="preserve">DI </v>
      </c>
      <c r="G47">
        <f t="shared" si="5"/>
        <v>14</v>
      </c>
    </row>
    <row r="48" spans="1:7" x14ac:dyDescent="0.3">
      <c r="A48" s="1" t="s">
        <v>137</v>
      </c>
      <c r="B48">
        <f t="shared" si="0"/>
        <v>11</v>
      </c>
      <c r="C48">
        <f t="shared" si="1"/>
        <v>14</v>
      </c>
      <c r="D48" t="str">
        <f t="shared" si="2"/>
        <v>Eng)</v>
      </c>
      <c r="E48">
        <f t="shared" si="3"/>
        <v>3</v>
      </c>
      <c r="F48" t="str">
        <f t="shared" si="4"/>
        <v xml:space="preserve">DI </v>
      </c>
      <c r="G48">
        <f t="shared" si="5"/>
        <v>14</v>
      </c>
    </row>
    <row r="49" spans="1:7" x14ac:dyDescent="0.3">
      <c r="A49" s="1" t="s">
        <v>116</v>
      </c>
      <c r="B49">
        <f t="shared" si="0"/>
        <v>10</v>
      </c>
      <c r="C49">
        <f t="shared" si="1"/>
        <v>13</v>
      </c>
      <c r="D49" t="str">
        <f t="shared" si="2"/>
        <v>Eng)</v>
      </c>
      <c r="E49">
        <f t="shared" si="3"/>
        <v>3</v>
      </c>
      <c r="F49" t="str">
        <f t="shared" si="4"/>
        <v xml:space="preserve">AJ </v>
      </c>
      <c r="G49">
        <f t="shared" si="5"/>
        <v>13</v>
      </c>
    </row>
    <row r="50" spans="1:7" x14ac:dyDescent="0.3">
      <c r="A50" s="1" t="s">
        <v>153</v>
      </c>
      <c r="B50">
        <f t="shared" si="0"/>
        <v>15</v>
      </c>
      <c r="C50">
        <f t="shared" si="1"/>
        <v>18</v>
      </c>
      <c r="D50" t="str">
        <f t="shared" si="2"/>
        <v>Pak)</v>
      </c>
      <c r="E50">
        <f t="shared" si="3"/>
        <v>7</v>
      </c>
      <c r="F50" t="str">
        <f t="shared" si="4"/>
        <v xml:space="preserve">Zaheer </v>
      </c>
      <c r="G50">
        <f t="shared" si="5"/>
        <v>18</v>
      </c>
    </row>
    <row r="51" spans="1:7" x14ac:dyDescent="0.3">
      <c r="A51" s="1" t="s">
        <v>137</v>
      </c>
      <c r="B51">
        <f t="shared" si="0"/>
        <v>11</v>
      </c>
      <c r="C51">
        <f t="shared" si="1"/>
        <v>14</v>
      </c>
      <c r="D51" t="str">
        <f t="shared" si="2"/>
        <v>Eng)</v>
      </c>
      <c r="E51">
        <f t="shared" si="3"/>
        <v>3</v>
      </c>
      <c r="F51" t="str">
        <f t="shared" si="4"/>
        <v xml:space="preserve">DI </v>
      </c>
      <c r="G51">
        <f t="shared" si="5"/>
        <v>14</v>
      </c>
    </row>
    <row r="52" spans="1:7" x14ac:dyDescent="0.3">
      <c r="A52" s="1" t="s">
        <v>319</v>
      </c>
      <c r="B52">
        <f t="shared" si="0"/>
        <v>11</v>
      </c>
      <c r="C52">
        <f t="shared" si="1"/>
        <v>14</v>
      </c>
      <c r="D52" t="str">
        <f t="shared" si="2"/>
        <v>Aus)</v>
      </c>
      <c r="E52">
        <f t="shared" si="3"/>
        <v>3</v>
      </c>
      <c r="F52" t="str">
        <f t="shared" si="4"/>
        <v xml:space="preserve">SB </v>
      </c>
      <c r="G52">
        <f t="shared" si="5"/>
        <v>14</v>
      </c>
    </row>
    <row r="53" spans="1:7" x14ac:dyDescent="0.3">
      <c r="A53" s="1" t="s">
        <v>222</v>
      </c>
      <c r="B53">
        <f t="shared" si="0"/>
        <v>12</v>
      </c>
      <c r="C53">
        <f t="shared" si="1"/>
        <v>14</v>
      </c>
      <c r="D53" t="str">
        <f t="shared" si="2"/>
        <v>NZ)</v>
      </c>
      <c r="E53">
        <f t="shared" si="3"/>
        <v>3</v>
      </c>
      <c r="F53" t="str">
        <f t="shared" si="4"/>
        <v xml:space="preserve">GM </v>
      </c>
      <c r="G53">
        <f t="shared" si="5"/>
        <v>14</v>
      </c>
    </row>
    <row r="54" spans="1:7" x14ac:dyDescent="0.3">
      <c r="A54" s="1" t="s">
        <v>116</v>
      </c>
      <c r="B54">
        <f t="shared" si="0"/>
        <v>10</v>
      </c>
      <c r="C54">
        <f t="shared" si="1"/>
        <v>13</v>
      </c>
      <c r="D54" t="str">
        <f t="shared" si="2"/>
        <v>Eng)</v>
      </c>
      <c r="E54">
        <f t="shared" si="3"/>
        <v>3</v>
      </c>
      <c r="F54" t="str">
        <f t="shared" si="4"/>
        <v xml:space="preserve">AJ </v>
      </c>
      <c r="G54">
        <f t="shared" si="5"/>
        <v>13</v>
      </c>
    </row>
    <row r="55" spans="1:7" x14ac:dyDescent="0.3">
      <c r="A55" s="1" t="s">
        <v>137</v>
      </c>
      <c r="B55">
        <f t="shared" si="0"/>
        <v>11</v>
      </c>
      <c r="C55">
        <f t="shared" si="1"/>
        <v>14</v>
      </c>
      <c r="D55" t="str">
        <f t="shared" si="2"/>
        <v>Eng)</v>
      </c>
      <c r="E55">
        <f t="shared" si="3"/>
        <v>3</v>
      </c>
      <c r="F55" t="str">
        <f t="shared" si="4"/>
        <v xml:space="preserve">DI </v>
      </c>
      <c r="G55">
        <f t="shared" si="5"/>
        <v>14</v>
      </c>
    </row>
    <row r="56" spans="1:7" x14ac:dyDescent="0.3">
      <c r="A56" s="1" t="s">
        <v>363</v>
      </c>
      <c r="B56">
        <f t="shared" si="0"/>
        <v>14</v>
      </c>
      <c r="C56">
        <f t="shared" si="1"/>
        <v>17</v>
      </c>
      <c r="D56" t="str">
        <f t="shared" si="2"/>
        <v>Aus)</v>
      </c>
      <c r="E56">
        <f t="shared" si="3"/>
        <v>3</v>
      </c>
      <c r="F56" t="str">
        <f t="shared" si="4"/>
        <v xml:space="preserve">TM </v>
      </c>
      <c r="G56">
        <f t="shared" si="5"/>
        <v>17</v>
      </c>
    </row>
    <row r="57" spans="1:7" x14ac:dyDescent="0.3">
      <c r="A57" s="1" t="s">
        <v>97</v>
      </c>
      <c r="B57">
        <f t="shared" si="0"/>
        <v>15</v>
      </c>
      <c r="C57">
        <f t="shared" si="1"/>
        <v>17</v>
      </c>
      <c r="D57" t="str">
        <f t="shared" si="2"/>
        <v>WI)</v>
      </c>
      <c r="E57">
        <f t="shared" si="3"/>
        <v>3</v>
      </c>
      <c r="F57" t="str">
        <f t="shared" si="4"/>
        <v xml:space="preserve">CG </v>
      </c>
      <c r="G57">
        <f t="shared" si="5"/>
        <v>17</v>
      </c>
    </row>
    <row r="58" spans="1:7" x14ac:dyDescent="0.3">
      <c r="A58" s="1" t="s">
        <v>77</v>
      </c>
      <c r="B58">
        <f t="shared" si="0"/>
        <v>15</v>
      </c>
      <c r="C58">
        <f t="shared" si="1"/>
        <v>17</v>
      </c>
      <c r="D58" t="str">
        <f t="shared" si="2"/>
        <v>WI)</v>
      </c>
      <c r="E58">
        <f t="shared" si="3"/>
        <v>4</v>
      </c>
      <c r="F58" t="str">
        <f t="shared" si="4"/>
        <v xml:space="preserve">IVA </v>
      </c>
      <c r="G58">
        <f t="shared" si="5"/>
        <v>17</v>
      </c>
    </row>
    <row r="59" spans="1:7" x14ac:dyDescent="0.3">
      <c r="A59" s="1" t="s">
        <v>126</v>
      </c>
      <c r="B59">
        <f t="shared" si="0"/>
        <v>13</v>
      </c>
      <c r="C59">
        <f t="shared" si="1"/>
        <v>16</v>
      </c>
      <c r="D59" t="str">
        <f t="shared" si="2"/>
        <v>Pak)</v>
      </c>
      <c r="E59">
        <f t="shared" si="3"/>
        <v>6</v>
      </c>
      <c r="F59" t="str">
        <f t="shared" si="4"/>
        <v xml:space="preserve">Imran </v>
      </c>
      <c r="G59">
        <f t="shared" si="5"/>
        <v>16</v>
      </c>
    </row>
    <row r="60" spans="1:7" x14ac:dyDescent="0.3">
      <c r="A60" s="1" t="s">
        <v>124</v>
      </c>
      <c r="B60">
        <f t="shared" si="0"/>
        <v>14</v>
      </c>
      <c r="C60">
        <f t="shared" si="1"/>
        <v>19</v>
      </c>
      <c r="D60" t="str">
        <f t="shared" si="2"/>
        <v>India)</v>
      </c>
      <c r="E60">
        <f t="shared" si="3"/>
        <v>2</v>
      </c>
      <c r="F60" t="str">
        <f t="shared" si="4"/>
        <v xml:space="preserve">N </v>
      </c>
      <c r="G60">
        <f t="shared" si="5"/>
        <v>19</v>
      </c>
    </row>
    <row r="61" spans="1:7" x14ac:dyDescent="0.3">
      <c r="A61" s="1" t="s">
        <v>153</v>
      </c>
      <c r="B61">
        <f t="shared" si="0"/>
        <v>15</v>
      </c>
      <c r="C61">
        <f t="shared" si="1"/>
        <v>18</v>
      </c>
      <c r="D61" t="str">
        <f t="shared" si="2"/>
        <v>Pak)</v>
      </c>
      <c r="E61">
        <f t="shared" si="3"/>
        <v>7</v>
      </c>
      <c r="F61" t="str">
        <f t="shared" si="4"/>
        <v xml:space="preserve">Zaheer </v>
      </c>
      <c r="G61">
        <f t="shared" si="5"/>
        <v>18</v>
      </c>
    </row>
    <row r="62" spans="1:7" x14ac:dyDescent="0.3">
      <c r="A62" s="1" t="s">
        <v>77</v>
      </c>
      <c r="B62">
        <f t="shared" si="0"/>
        <v>15</v>
      </c>
      <c r="C62">
        <f t="shared" si="1"/>
        <v>17</v>
      </c>
      <c r="D62" t="str">
        <f t="shared" si="2"/>
        <v>WI)</v>
      </c>
      <c r="E62">
        <f t="shared" si="3"/>
        <v>4</v>
      </c>
      <c r="F62" t="str">
        <f t="shared" si="4"/>
        <v xml:space="preserve">IVA </v>
      </c>
      <c r="G62">
        <f t="shared" si="5"/>
        <v>17</v>
      </c>
    </row>
    <row r="63" spans="1:7" x14ac:dyDescent="0.3">
      <c r="A63" s="1" t="s">
        <v>97</v>
      </c>
      <c r="B63">
        <f t="shared" si="0"/>
        <v>15</v>
      </c>
      <c r="C63">
        <f t="shared" si="1"/>
        <v>17</v>
      </c>
      <c r="D63" t="str">
        <f t="shared" si="2"/>
        <v>WI)</v>
      </c>
      <c r="E63">
        <f t="shared" si="3"/>
        <v>3</v>
      </c>
      <c r="F63" t="str">
        <f t="shared" si="4"/>
        <v xml:space="preserve">CG </v>
      </c>
      <c r="G63">
        <f t="shared" si="5"/>
        <v>17</v>
      </c>
    </row>
    <row r="64" spans="1:7" x14ac:dyDescent="0.3">
      <c r="A64" s="1" t="s">
        <v>65</v>
      </c>
      <c r="B64">
        <f t="shared" si="0"/>
        <v>12</v>
      </c>
      <c r="C64">
        <f t="shared" si="1"/>
        <v>14</v>
      </c>
      <c r="D64" t="str">
        <f t="shared" si="2"/>
        <v>WI)</v>
      </c>
      <c r="E64">
        <f t="shared" si="3"/>
        <v>3</v>
      </c>
      <c r="F64" t="str">
        <f t="shared" si="4"/>
        <v xml:space="preserve">DL </v>
      </c>
      <c r="G64">
        <f t="shared" si="5"/>
        <v>14</v>
      </c>
    </row>
    <row r="65" spans="1:7" x14ac:dyDescent="0.3">
      <c r="A65" s="1" t="s">
        <v>77</v>
      </c>
      <c r="B65">
        <f t="shared" si="0"/>
        <v>15</v>
      </c>
      <c r="C65">
        <f t="shared" si="1"/>
        <v>17</v>
      </c>
      <c r="D65" t="str">
        <f t="shared" si="2"/>
        <v>WI)</v>
      </c>
      <c r="E65">
        <f t="shared" si="3"/>
        <v>4</v>
      </c>
      <c r="F65" t="str">
        <f t="shared" si="4"/>
        <v xml:space="preserve">IVA </v>
      </c>
      <c r="G65">
        <f t="shared" si="5"/>
        <v>17</v>
      </c>
    </row>
    <row r="66" spans="1:7" x14ac:dyDescent="0.3">
      <c r="A66" s="1" t="s">
        <v>319</v>
      </c>
      <c r="B66">
        <f t="shared" si="0"/>
        <v>11</v>
      </c>
      <c r="C66">
        <f t="shared" si="1"/>
        <v>14</v>
      </c>
      <c r="D66" t="str">
        <f t="shared" si="2"/>
        <v>Aus)</v>
      </c>
      <c r="E66">
        <f t="shared" si="3"/>
        <v>3</v>
      </c>
      <c r="F66" t="str">
        <f t="shared" si="4"/>
        <v xml:space="preserve">SB </v>
      </c>
      <c r="G66">
        <f t="shared" si="5"/>
        <v>14</v>
      </c>
    </row>
    <row r="67" spans="1:7" x14ac:dyDescent="0.3">
      <c r="A67" s="1" t="s">
        <v>103</v>
      </c>
      <c r="B67">
        <f t="shared" ref="B67:B130" si="6">SEARCH("(",A67,1)+1</f>
        <v>11</v>
      </c>
      <c r="C67">
        <f t="shared" ref="C67:C130" si="7">SEARCH(")",A67,1)</f>
        <v>13</v>
      </c>
      <c r="D67" t="str">
        <f t="shared" ref="D67:D130" si="8">MID(A67,B67,C67-1)</f>
        <v>NZ)</v>
      </c>
      <c r="E67">
        <f t="shared" ref="E67:E130" si="9">SEARCH(" ",A67,1)</f>
        <v>3</v>
      </c>
      <c r="F67" t="str">
        <f t="shared" ref="F67:F130" si="10">LEFT(A67,E67)</f>
        <v xml:space="preserve">MD </v>
      </c>
      <c r="G67">
        <f t="shared" ref="G67:G130" si="11">LEN(A67)</f>
        <v>13</v>
      </c>
    </row>
    <row r="68" spans="1:7" x14ac:dyDescent="0.3">
      <c r="A68" s="1" t="s">
        <v>65</v>
      </c>
      <c r="B68">
        <f t="shared" si="6"/>
        <v>12</v>
      </c>
      <c r="C68">
        <f t="shared" si="7"/>
        <v>14</v>
      </c>
      <c r="D68" t="str">
        <f t="shared" si="8"/>
        <v>WI)</v>
      </c>
      <c r="E68">
        <f t="shared" si="9"/>
        <v>3</v>
      </c>
      <c r="F68" t="str">
        <f t="shared" si="10"/>
        <v xml:space="preserve">DL </v>
      </c>
      <c r="G68">
        <f t="shared" si="11"/>
        <v>14</v>
      </c>
    </row>
    <row r="69" spans="1:7" x14ac:dyDescent="0.3">
      <c r="A69" s="1" t="s">
        <v>65</v>
      </c>
      <c r="B69">
        <f t="shared" si="6"/>
        <v>12</v>
      </c>
      <c r="C69">
        <f t="shared" si="7"/>
        <v>14</v>
      </c>
      <c r="D69" t="str">
        <f t="shared" si="8"/>
        <v>WI)</v>
      </c>
      <c r="E69">
        <f t="shared" si="9"/>
        <v>3</v>
      </c>
      <c r="F69" t="str">
        <f t="shared" si="10"/>
        <v xml:space="preserve">DL </v>
      </c>
      <c r="G69">
        <f t="shared" si="11"/>
        <v>14</v>
      </c>
    </row>
    <row r="70" spans="1:7" x14ac:dyDescent="0.3">
      <c r="A70" s="1" t="s">
        <v>65</v>
      </c>
      <c r="B70">
        <f t="shared" si="6"/>
        <v>12</v>
      </c>
      <c r="C70">
        <f t="shared" si="7"/>
        <v>14</v>
      </c>
      <c r="D70" t="str">
        <f t="shared" si="8"/>
        <v>WI)</v>
      </c>
      <c r="E70">
        <f t="shared" si="9"/>
        <v>3</v>
      </c>
      <c r="F70" t="str">
        <f t="shared" si="10"/>
        <v xml:space="preserve">DL </v>
      </c>
      <c r="G70">
        <f t="shared" si="11"/>
        <v>14</v>
      </c>
    </row>
    <row r="71" spans="1:7" x14ac:dyDescent="0.3">
      <c r="A71" s="1" t="s">
        <v>77</v>
      </c>
      <c r="B71">
        <f t="shared" si="6"/>
        <v>15</v>
      </c>
      <c r="C71">
        <f t="shared" si="7"/>
        <v>17</v>
      </c>
      <c r="D71" t="str">
        <f t="shared" si="8"/>
        <v>WI)</v>
      </c>
      <c r="E71">
        <f t="shared" si="9"/>
        <v>4</v>
      </c>
      <c r="F71" t="str">
        <f t="shared" si="10"/>
        <v xml:space="preserve">IVA </v>
      </c>
      <c r="G71">
        <f t="shared" si="11"/>
        <v>17</v>
      </c>
    </row>
    <row r="72" spans="1:7" x14ac:dyDescent="0.3">
      <c r="A72" s="1" t="s">
        <v>378</v>
      </c>
      <c r="B72">
        <f t="shared" si="6"/>
        <v>13</v>
      </c>
      <c r="C72">
        <f t="shared" si="7"/>
        <v>16</v>
      </c>
      <c r="D72" t="str">
        <f t="shared" si="8"/>
        <v>Aus)</v>
      </c>
      <c r="E72">
        <f t="shared" si="9"/>
        <v>3</v>
      </c>
      <c r="F72" t="str">
        <f t="shared" si="10"/>
        <v xml:space="preserve">KC </v>
      </c>
      <c r="G72">
        <f t="shared" si="11"/>
        <v>16</v>
      </c>
    </row>
    <row r="73" spans="1:7" x14ac:dyDescent="0.3">
      <c r="A73" s="1" t="s">
        <v>140</v>
      </c>
      <c r="B73">
        <f t="shared" si="6"/>
        <v>13</v>
      </c>
      <c r="C73">
        <f t="shared" si="7"/>
        <v>18</v>
      </c>
      <c r="D73" t="str">
        <f t="shared" si="8"/>
        <v>India)</v>
      </c>
      <c r="E73">
        <f t="shared" si="9"/>
        <v>3</v>
      </c>
      <c r="F73" t="str">
        <f t="shared" si="10"/>
        <v xml:space="preserve">RJ </v>
      </c>
      <c r="G73">
        <f t="shared" si="11"/>
        <v>18</v>
      </c>
    </row>
    <row r="74" spans="1:7" x14ac:dyDescent="0.3">
      <c r="A74" s="1" t="s">
        <v>171</v>
      </c>
      <c r="B74">
        <f t="shared" si="6"/>
        <v>13</v>
      </c>
      <c r="C74">
        <f t="shared" si="7"/>
        <v>16</v>
      </c>
      <c r="D74" t="str">
        <f t="shared" si="8"/>
        <v>Eng)</v>
      </c>
      <c r="E74">
        <f t="shared" si="9"/>
        <v>3</v>
      </c>
      <c r="F74" t="str">
        <f t="shared" si="10"/>
        <v xml:space="preserve">MW </v>
      </c>
      <c r="G74">
        <f t="shared" si="11"/>
        <v>16</v>
      </c>
    </row>
    <row r="75" spans="1:7" x14ac:dyDescent="0.3">
      <c r="A75" s="1" t="s">
        <v>131</v>
      </c>
      <c r="B75">
        <f t="shared" si="6"/>
        <v>16</v>
      </c>
      <c r="C75">
        <f t="shared" si="7"/>
        <v>21</v>
      </c>
      <c r="D75" t="str">
        <f t="shared" si="8"/>
        <v>India)</v>
      </c>
      <c r="E75">
        <f t="shared" si="9"/>
        <v>3</v>
      </c>
      <c r="F75" t="str">
        <f t="shared" si="10"/>
        <v xml:space="preserve">DB </v>
      </c>
      <c r="G75">
        <f t="shared" si="11"/>
        <v>21</v>
      </c>
    </row>
    <row r="76" spans="1:7" x14ac:dyDescent="0.3">
      <c r="A76" s="1" t="s">
        <v>140</v>
      </c>
      <c r="B76">
        <f t="shared" si="6"/>
        <v>13</v>
      </c>
      <c r="C76">
        <f t="shared" si="7"/>
        <v>18</v>
      </c>
      <c r="D76" t="str">
        <f t="shared" si="8"/>
        <v>India)</v>
      </c>
      <c r="E76">
        <f t="shared" si="9"/>
        <v>3</v>
      </c>
      <c r="F76" t="str">
        <f t="shared" si="10"/>
        <v xml:space="preserve">RJ </v>
      </c>
      <c r="G76">
        <f t="shared" si="11"/>
        <v>18</v>
      </c>
    </row>
    <row r="77" spans="1:7" x14ac:dyDescent="0.3">
      <c r="A77" s="1" t="s">
        <v>65</v>
      </c>
      <c r="B77">
        <f t="shared" si="6"/>
        <v>12</v>
      </c>
      <c r="C77">
        <f t="shared" si="7"/>
        <v>14</v>
      </c>
      <c r="D77" t="str">
        <f t="shared" si="8"/>
        <v>WI)</v>
      </c>
      <c r="E77">
        <f t="shared" si="9"/>
        <v>3</v>
      </c>
      <c r="F77" t="str">
        <f t="shared" si="10"/>
        <v xml:space="preserve">DL </v>
      </c>
      <c r="G77">
        <f t="shared" si="11"/>
        <v>14</v>
      </c>
    </row>
    <row r="78" spans="1:7" x14ac:dyDescent="0.3">
      <c r="A78" s="1" t="s">
        <v>77</v>
      </c>
      <c r="B78">
        <f t="shared" si="6"/>
        <v>15</v>
      </c>
      <c r="C78">
        <f t="shared" si="7"/>
        <v>17</v>
      </c>
      <c r="D78" t="str">
        <f t="shared" si="8"/>
        <v>WI)</v>
      </c>
      <c r="E78">
        <f t="shared" si="9"/>
        <v>4</v>
      </c>
      <c r="F78" t="str">
        <f t="shared" si="10"/>
        <v xml:space="preserve">IVA </v>
      </c>
      <c r="G78">
        <f t="shared" si="11"/>
        <v>17</v>
      </c>
    </row>
    <row r="79" spans="1:7" x14ac:dyDescent="0.3">
      <c r="A79" s="1" t="s">
        <v>97</v>
      </c>
      <c r="B79">
        <f t="shared" si="6"/>
        <v>15</v>
      </c>
      <c r="C79">
        <f t="shared" si="7"/>
        <v>17</v>
      </c>
      <c r="D79" t="str">
        <f t="shared" si="8"/>
        <v>WI)</v>
      </c>
      <c r="E79">
        <f t="shared" si="9"/>
        <v>3</v>
      </c>
      <c r="F79" t="str">
        <f t="shared" si="10"/>
        <v xml:space="preserve">CG </v>
      </c>
      <c r="G79">
        <f t="shared" si="11"/>
        <v>17</v>
      </c>
    </row>
    <row r="80" spans="1:7" x14ac:dyDescent="0.3">
      <c r="A80" s="1" t="s">
        <v>168</v>
      </c>
      <c r="B80">
        <f t="shared" si="6"/>
        <v>10</v>
      </c>
      <c r="C80">
        <f t="shared" si="7"/>
        <v>13</v>
      </c>
      <c r="D80" t="str">
        <f t="shared" si="8"/>
        <v>Aus)</v>
      </c>
      <c r="E80">
        <f t="shared" si="9"/>
        <v>3</v>
      </c>
      <c r="F80" t="str">
        <f t="shared" si="10"/>
        <v xml:space="preserve">GM </v>
      </c>
      <c r="G80">
        <f t="shared" si="11"/>
        <v>13</v>
      </c>
    </row>
    <row r="81" spans="1:7" x14ac:dyDescent="0.3">
      <c r="A81" s="1" t="s">
        <v>82</v>
      </c>
      <c r="B81">
        <f t="shared" si="6"/>
        <v>12</v>
      </c>
      <c r="C81">
        <f t="shared" si="7"/>
        <v>15</v>
      </c>
      <c r="D81" t="str">
        <f t="shared" si="8"/>
        <v>Aus)</v>
      </c>
      <c r="E81">
        <f t="shared" si="9"/>
        <v>3</v>
      </c>
      <c r="F81" t="str">
        <f t="shared" si="10"/>
        <v xml:space="preserve">AR </v>
      </c>
      <c r="G81">
        <f t="shared" si="11"/>
        <v>15</v>
      </c>
    </row>
    <row r="82" spans="1:7" x14ac:dyDescent="0.3">
      <c r="A82" s="1" t="s">
        <v>411</v>
      </c>
      <c r="B82">
        <f t="shared" si="6"/>
        <v>11</v>
      </c>
      <c r="C82">
        <f t="shared" si="7"/>
        <v>13</v>
      </c>
      <c r="D82" t="str">
        <f t="shared" si="8"/>
        <v>WI)</v>
      </c>
      <c r="E82">
        <f t="shared" si="9"/>
        <v>3</v>
      </c>
      <c r="F82" t="str">
        <f t="shared" si="10"/>
        <v xml:space="preserve">HA </v>
      </c>
      <c r="G82">
        <f t="shared" si="11"/>
        <v>13</v>
      </c>
    </row>
    <row r="83" spans="1:7" x14ac:dyDescent="0.3">
      <c r="A83" s="1" t="s">
        <v>82</v>
      </c>
      <c r="B83">
        <f t="shared" si="6"/>
        <v>12</v>
      </c>
      <c r="C83">
        <f t="shared" si="7"/>
        <v>15</v>
      </c>
      <c r="D83" t="str">
        <f t="shared" si="8"/>
        <v>Aus)</v>
      </c>
      <c r="E83">
        <f t="shared" si="9"/>
        <v>3</v>
      </c>
      <c r="F83" t="str">
        <f t="shared" si="10"/>
        <v xml:space="preserve">AR </v>
      </c>
      <c r="G83">
        <f t="shared" si="11"/>
        <v>15</v>
      </c>
    </row>
    <row r="84" spans="1:7" x14ac:dyDescent="0.3">
      <c r="A84" s="1" t="s">
        <v>65</v>
      </c>
      <c r="B84">
        <f t="shared" si="6"/>
        <v>12</v>
      </c>
      <c r="C84">
        <f t="shared" si="7"/>
        <v>14</v>
      </c>
      <c r="D84" t="str">
        <f t="shared" si="8"/>
        <v>WI)</v>
      </c>
      <c r="E84">
        <f t="shared" si="9"/>
        <v>3</v>
      </c>
      <c r="F84" t="str">
        <f t="shared" si="10"/>
        <v xml:space="preserve">DL </v>
      </c>
      <c r="G84">
        <f t="shared" si="11"/>
        <v>14</v>
      </c>
    </row>
    <row r="85" spans="1:7" x14ac:dyDescent="0.3">
      <c r="A85" s="1" t="s">
        <v>65</v>
      </c>
      <c r="B85">
        <f t="shared" si="6"/>
        <v>12</v>
      </c>
      <c r="C85">
        <f t="shared" si="7"/>
        <v>14</v>
      </c>
      <c r="D85" t="str">
        <f t="shared" si="8"/>
        <v>WI)</v>
      </c>
      <c r="E85">
        <f t="shared" si="9"/>
        <v>3</v>
      </c>
      <c r="F85" t="str">
        <f t="shared" si="10"/>
        <v xml:space="preserve">DL </v>
      </c>
      <c r="G85">
        <f t="shared" si="11"/>
        <v>14</v>
      </c>
    </row>
    <row r="86" spans="1:7" x14ac:dyDescent="0.3">
      <c r="A86" s="1" t="s">
        <v>111</v>
      </c>
      <c r="B86">
        <f t="shared" si="6"/>
        <v>11</v>
      </c>
      <c r="C86">
        <f t="shared" si="7"/>
        <v>14</v>
      </c>
      <c r="D86" t="str">
        <f t="shared" si="8"/>
        <v>Eng)</v>
      </c>
      <c r="E86">
        <f t="shared" si="9"/>
        <v>3</v>
      </c>
      <c r="F86" t="str">
        <f t="shared" si="10"/>
        <v xml:space="preserve">GA </v>
      </c>
      <c r="G86">
        <f t="shared" si="11"/>
        <v>14</v>
      </c>
    </row>
    <row r="87" spans="1:7" x14ac:dyDescent="0.3">
      <c r="A87" s="1" t="s">
        <v>111</v>
      </c>
      <c r="B87">
        <f t="shared" si="6"/>
        <v>11</v>
      </c>
      <c r="C87">
        <f t="shared" si="7"/>
        <v>14</v>
      </c>
      <c r="D87" t="str">
        <f t="shared" si="8"/>
        <v>Eng)</v>
      </c>
      <c r="E87">
        <f t="shared" si="9"/>
        <v>3</v>
      </c>
      <c r="F87" t="str">
        <f t="shared" si="10"/>
        <v xml:space="preserve">GA </v>
      </c>
      <c r="G87">
        <f t="shared" si="11"/>
        <v>14</v>
      </c>
    </row>
    <row r="88" spans="1:7" x14ac:dyDescent="0.3">
      <c r="A88" s="1" t="s">
        <v>168</v>
      </c>
      <c r="B88">
        <f t="shared" si="6"/>
        <v>10</v>
      </c>
      <c r="C88">
        <f t="shared" si="7"/>
        <v>13</v>
      </c>
      <c r="D88" t="str">
        <f t="shared" si="8"/>
        <v>Aus)</v>
      </c>
      <c r="E88">
        <f t="shared" si="9"/>
        <v>3</v>
      </c>
      <c r="F88" t="str">
        <f t="shared" si="10"/>
        <v xml:space="preserve">GM </v>
      </c>
      <c r="G88">
        <f t="shared" si="11"/>
        <v>13</v>
      </c>
    </row>
    <row r="89" spans="1:7" x14ac:dyDescent="0.3">
      <c r="A89" s="1" t="s">
        <v>137</v>
      </c>
      <c r="B89">
        <f t="shared" si="6"/>
        <v>11</v>
      </c>
      <c r="C89">
        <f t="shared" si="7"/>
        <v>14</v>
      </c>
      <c r="D89" t="str">
        <f t="shared" si="8"/>
        <v>Eng)</v>
      </c>
      <c r="E89">
        <f t="shared" si="9"/>
        <v>3</v>
      </c>
      <c r="F89" t="str">
        <f t="shared" si="10"/>
        <v xml:space="preserve">DI </v>
      </c>
      <c r="G89">
        <f t="shared" si="11"/>
        <v>14</v>
      </c>
    </row>
    <row r="90" spans="1:7" x14ac:dyDescent="0.3">
      <c r="A90" s="1" t="s">
        <v>109</v>
      </c>
      <c r="B90">
        <f t="shared" si="6"/>
        <v>11</v>
      </c>
      <c r="C90">
        <f t="shared" si="7"/>
        <v>14</v>
      </c>
      <c r="D90" t="str">
        <f t="shared" si="8"/>
        <v>Aus)</v>
      </c>
      <c r="E90">
        <f t="shared" si="9"/>
        <v>3</v>
      </c>
      <c r="F90" t="str">
        <f t="shared" si="10"/>
        <v xml:space="preserve">GR </v>
      </c>
      <c r="G90">
        <f t="shared" si="11"/>
        <v>14</v>
      </c>
    </row>
    <row r="91" spans="1:7" x14ac:dyDescent="0.3">
      <c r="A91" s="1" t="s">
        <v>111</v>
      </c>
      <c r="B91">
        <f t="shared" si="6"/>
        <v>11</v>
      </c>
      <c r="C91">
        <f t="shared" si="7"/>
        <v>14</v>
      </c>
      <c r="D91" t="str">
        <f t="shared" si="8"/>
        <v>Eng)</v>
      </c>
      <c r="E91">
        <f t="shared" si="9"/>
        <v>3</v>
      </c>
      <c r="F91" t="str">
        <f t="shared" si="10"/>
        <v xml:space="preserve">GA </v>
      </c>
      <c r="G91">
        <f t="shared" si="11"/>
        <v>14</v>
      </c>
    </row>
    <row r="92" spans="1:7" x14ac:dyDescent="0.3">
      <c r="A92" s="1" t="s">
        <v>71</v>
      </c>
      <c r="B92">
        <f t="shared" si="6"/>
        <v>16</v>
      </c>
      <c r="C92">
        <f t="shared" si="7"/>
        <v>19</v>
      </c>
      <c r="D92" t="str">
        <f t="shared" si="8"/>
        <v>Pak)</v>
      </c>
      <c r="E92">
        <f t="shared" si="9"/>
        <v>6</v>
      </c>
      <c r="F92" t="str">
        <f t="shared" si="10"/>
        <v xml:space="preserve">Javed </v>
      </c>
      <c r="G92">
        <f t="shared" si="11"/>
        <v>19</v>
      </c>
    </row>
    <row r="93" spans="1:7" x14ac:dyDescent="0.3">
      <c r="A93" s="1" t="s">
        <v>245</v>
      </c>
      <c r="B93">
        <f t="shared" si="6"/>
        <v>12</v>
      </c>
      <c r="C93">
        <f t="shared" si="7"/>
        <v>15</v>
      </c>
      <c r="D93" t="str">
        <f t="shared" si="8"/>
        <v>Eng)</v>
      </c>
      <c r="E93">
        <f t="shared" si="9"/>
        <v>4</v>
      </c>
      <c r="F93" t="str">
        <f t="shared" si="10"/>
        <v xml:space="preserve">CWJ </v>
      </c>
      <c r="G93">
        <f t="shared" si="11"/>
        <v>15</v>
      </c>
    </row>
    <row r="94" spans="1:7" x14ac:dyDescent="0.3">
      <c r="A94" s="1" t="s">
        <v>85</v>
      </c>
      <c r="B94">
        <f t="shared" si="6"/>
        <v>10</v>
      </c>
      <c r="C94">
        <f t="shared" si="7"/>
        <v>13</v>
      </c>
      <c r="D94" t="str">
        <f t="shared" si="8"/>
        <v>Aus)</v>
      </c>
      <c r="E94">
        <f t="shared" si="9"/>
        <v>3</v>
      </c>
      <c r="F94" t="str">
        <f t="shared" si="10"/>
        <v xml:space="preserve">DC </v>
      </c>
      <c r="G94">
        <f t="shared" si="11"/>
        <v>13</v>
      </c>
    </row>
    <row r="95" spans="1:7" x14ac:dyDescent="0.3">
      <c r="A95" s="1" t="s">
        <v>109</v>
      </c>
      <c r="B95">
        <f t="shared" si="6"/>
        <v>11</v>
      </c>
      <c r="C95">
        <f t="shared" si="7"/>
        <v>14</v>
      </c>
      <c r="D95" t="str">
        <f t="shared" si="8"/>
        <v>Aus)</v>
      </c>
      <c r="E95">
        <f t="shared" si="9"/>
        <v>3</v>
      </c>
      <c r="F95" t="str">
        <f t="shared" si="10"/>
        <v xml:space="preserve">GR </v>
      </c>
      <c r="G95">
        <f t="shared" si="11"/>
        <v>14</v>
      </c>
    </row>
    <row r="96" spans="1:7" x14ac:dyDescent="0.3">
      <c r="A96" s="1" t="s">
        <v>115</v>
      </c>
      <c r="B96">
        <f t="shared" si="6"/>
        <v>14</v>
      </c>
      <c r="C96">
        <f t="shared" si="7"/>
        <v>19</v>
      </c>
      <c r="D96" t="str">
        <f t="shared" si="8"/>
        <v>India)</v>
      </c>
      <c r="E96">
        <f t="shared" si="9"/>
        <v>2</v>
      </c>
      <c r="F96" t="str">
        <f t="shared" si="10"/>
        <v xml:space="preserve">K </v>
      </c>
      <c r="G96">
        <f t="shared" si="11"/>
        <v>19</v>
      </c>
    </row>
    <row r="97" spans="1:7" x14ac:dyDescent="0.3">
      <c r="A97" s="1" t="s">
        <v>407</v>
      </c>
      <c r="B97">
        <f t="shared" si="6"/>
        <v>10</v>
      </c>
      <c r="C97">
        <f t="shared" si="7"/>
        <v>15</v>
      </c>
      <c r="D97" t="str">
        <f t="shared" si="8"/>
        <v>India)</v>
      </c>
      <c r="E97">
        <f t="shared" si="9"/>
        <v>2</v>
      </c>
      <c r="F97" t="str">
        <f t="shared" si="10"/>
        <v xml:space="preserve">R </v>
      </c>
      <c r="G97">
        <f t="shared" si="11"/>
        <v>15</v>
      </c>
    </row>
    <row r="98" spans="1:7" x14ac:dyDescent="0.3">
      <c r="A98" s="1" t="s">
        <v>83</v>
      </c>
      <c r="B98">
        <f t="shared" si="6"/>
        <v>16</v>
      </c>
      <c r="C98">
        <f t="shared" si="7"/>
        <v>18</v>
      </c>
      <c r="D98" t="str">
        <f t="shared" si="8"/>
        <v>WI)</v>
      </c>
      <c r="E98">
        <f t="shared" si="9"/>
        <v>3</v>
      </c>
      <c r="F98" t="str">
        <f t="shared" si="10"/>
        <v xml:space="preserve">RB </v>
      </c>
      <c r="G98">
        <f t="shared" si="11"/>
        <v>18</v>
      </c>
    </row>
    <row r="99" spans="1:7" x14ac:dyDescent="0.3">
      <c r="A99" s="1" t="s">
        <v>84</v>
      </c>
      <c r="B99">
        <f t="shared" si="6"/>
        <v>11</v>
      </c>
      <c r="C99">
        <f t="shared" si="7"/>
        <v>14</v>
      </c>
      <c r="D99" t="str">
        <f t="shared" si="8"/>
        <v>Aus)</v>
      </c>
      <c r="E99">
        <f t="shared" si="9"/>
        <v>3</v>
      </c>
      <c r="F99" t="str">
        <f t="shared" si="10"/>
        <v xml:space="preserve">DM </v>
      </c>
      <c r="G99">
        <f t="shared" si="11"/>
        <v>14</v>
      </c>
    </row>
    <row r="100" spans="1:7" x14ac:dyDescent="0.3">
      <c r="A100" s="1" t="s">
        <v>84</v>
      </c>
      <c r="B100">
        <f t="shared" si="6"/>
        <v>11</v>
      </c>
      <c r="C100">
        <f t="shared" si="7"/>
        <v>14</v>
      </c>
      <c r="D100" t="str">
        <f t="shared" si="8"/>
        <v>Aus)</v>
      </c>
      <c r="E100">
        <f t="shared" si="9"/>
        <v>3</v>
      </c>
      <c r="F100" t="str">
        <f t="shared" si="10"/>
        <v xml:space="preserve">DM </v>
      </c>
      <c r="G100">
        <f t="shared" si="11"/>
        <v>14</v>
      </c>
    </row>
    <row r="101" spans="1:7" x14ac:dyDescent="0.3">
      <c r="A101" s="1" t="s">
        <v>97</v>
      </c>
      <c r="B101">
        <f t="shared" si="6"/>
        <v>15</v>
      </c>
      <c r="C101">
        <f t="shared" si="7"/>
        <v>17</v>
      </c>
      <c r="D101" t="str">
        <f t="shared" si="8"/>
        <v>WI)</v>
      </c>
      <c r="E101">
        <f t="shared" si="9"/>
        <v>3</v>
      </c>
      <c r="F101" t="str">
        <f t="shared" si="10"/>
        <v xml:space="preserve">CG </v>
      </c>
      <c r="G101">
        <f t="shared" si="11"/>
        <v>17</v>
      </c>
    </row>
    <row r="102" spans="1:7" x14ac:dyDescent="0.3">
      <c r="A102" s="1" t="s">
        <v>61</v>
      </c>
      <c r="B102">
        <f t="shared" si="6"/>
        <v>15</v>
      </c>
      <c r="C102">
        <f t="shared" si="7"/>
        <v>20</v>
      </c>
      <c r="D102" t="str">
        <f t="shared" si="8"/>
        <v>India)</v>
      </c>
      <c r="E102">
        <f t="shared" si="9"/>
        <v>2</v>
      </c>
      <c r="F102" t="str">
        <f t="shared" si="10"/>
        <v xml:space="preserve">M </v>
      </c>
      <c r="G102">
        <f t="shared" si="11"/>
        <v>20</v>
      </c>
    </row>
    <row r="103" spans="1:7" x14ac:dyDescent="0.3">
      <c r="A103" s="1" t="s">
        <v>245</v>
      </c>
      <c r="B103">
        <f t="shared" si="6"/>
        <v>12</v>
      </c>
      <c r="C103">
        <f t="shared" si="7"/>
        <v>15</v>
      </c>
      <c r="D103" t="str">
        <f t="shared" si="8"/>
        <v>Eng)</v>
      </c>
      <c r="E103">
        <f t="shared" si="9"/>
        <v>4</v>
      </c>
      <c r="F103" t="str">
        <f t="shared" si="10"/>
        <v xml:space="preserve">CWJ </v>
      </c>
      <c r="G103">
        <f t="shared" si="11"/>
        <v>15</v>
      </c>
    </row>
    <row r="104" spans="1:7" x14ac:dyDescent="0.3">
      <c r="A104" s="1" t="s">
        <v>84</v>
      </c>
      <c r="B104">
        <f t="shared" si="6"/>
        <v>11</v>
      </c>
      <c r="C104">
        <f t="shared" si="7"/>
        <v>14</v>
      </c>
      <c r="D104" t="str">
        <f t="shared" si="8"/>
        <v>Aus)</v>
      </c>
      <c r="E104">
        <f t="shared" si="9"/>
        <v>3</v>
      </c>
      <c r="F104" t="str">
        <f t="shared" si="10"/>
        <v xml:space="preserve">DM </v>
      </c>
      <c r="G104">
        <f t="shared" si="11"/>
        <v>14</v>
      </c>
    </row>
    <row r="105" spans="1:7" x14ac:dyDescent="0.3">
      <c r="A105" s="1" t="s">
        <v>115</v>
      </c>
      <c r="B105">
        <f t="shared" si="6"/>
        <v>14</v>
      </c>
      <c r="C105">
        <f t="shared" si="7"/>
        <v>19</v>
      </c>
      <c r="D105" t="str">
        <f t="shared" si="8"/>
        <v>India)</v>
      </c>
      <c r="E105">
        <f t="shared" si="9"/>
        <v>2</v>
      </c>
      <c r="F105" t="str">
        <f t="shared" si="10"/>
        <v xml:space="preserve">K </v>
      </c>
      <c r="G105">
        <f t="shared" si="11"/>
        <v>19</v>
      </c>
    </row>
    <row r="106" spans="1:7" x14ac:dyDescent="0.3">
      <c r="A106" s="1" t="s">
        <v>77</v>
      </c>
      <c r="B106">
        <f t="shared" si="6"/>
        <v>15</v>
      </c>
      <c r="C106">
        <f t="shared" si="7"/>
        <v>17</v>
      </c>
      <c r="D106" t="str">
        <f t="shared" si="8"/>
        <v>WI)</v>
      </c>
      <c r="E106">
        <f t="shared" si="9"/>
        <v>4</v>
      </c>
      <c r="F106" t="str">
        <f t="shared" si="10"/>
        <v xml:space="preserve">IVA </v>
      </c>
      <c r="G106">
        <f t="shared" si="11"/>
        <v>17</v>
      </c>
    </row>
    <row r="107" spans="1:7" x14ac:dyDescent="0.3">
      <c r="A107" s="1" t="s">
        <v>97</v>
      </c>
      <c r="B107">
        <f t="shared" si="6"/>
        <v>15</v>
      </c>
      <c r="C107">
        <f t="shared" si="7"/>
        <v>17</v>
      </c>
      <c r="D107" t="str">
        <f t="shared" si="8"/>
        <v>WI)</v>
      </c>
      <c r="E107">
        <f t="shared" si="9"/>
        <v>3</v>
      </c>
      <c r="F107" t="str">
        <f t="shared" si="10"/>
        <v xml:space="preserve">CG </v>
      </c>
      <c r="G107">
        <f t="shared" si="11"/>
        <v>17</v>
      </c>
    </row>
    <row r="108" spans="1:7" x14ac:dyDescent="0.3">
      <c r="A108" s="1" t="s">
        <v>185</v>
      </c>
      <c r="B108">
        <f t="shared" si="6"/>
        <v>14</v>
      </c>
      <c r="C108">
        <f t="shared" si="7"/>
        <v>19</v>
      </c>
      <c r="D108" t="str">
        <f t="shared" si="8"/>
        <v>India)</v>
      </c>
      <c r="E108">
        <f t="shared" si="9"/>
        <v>2</v>
      </c>
      <c r="F108" t="str">
        <f t="shared" si="10"/>
        <v xml:space="preserve">M </v>
      </c>
      <c r="G108">
        <f t="shared" si="11"/>
        <v>19</v>
      </c>
    </row>
    <row r="109" spans="1:7" x14ac:dyDescent="0.3">
      <c r="A109" s="1" t="s">
        <v>97</v>
      </c>
      <c r="B109">
        <f t="shared" si="6"/>
        <v>15</v>
      </c>
      <c r="C109">
        <f t="shared" si="7"/>
        <v>17</v>
      </c>
      <c r="D109" t="str">
        <f t="shared" si="8"/>
        <v>WI)</v>
      </c>
      <c r="E109">
        <f t="shared" si="9"/>
        <v>3</v>
      </c>
      <c r="F109" t="str">
        <f t="shared" si="10"/>
        <v xml:space="preserve">CG </v>
      </c>
      <c r="G109">
        <f t="shared" si="11"/>
        <v>17</v>
      </c>
    </row>
    <row r="110" spans="1:7" x14ac:dyDescent="0.3">
      <c r="A110" s="1" t="s">
        <v>71</v>
      </c>
      <c r="B110">
        <f t="shared" si="6"/>
        <v>16</v>
      </c>
      <c r="C110">
        <f t="shared" si="7"/>
        <v>19</v>
      </c>
      <c r="D110" t="str">
        <f t="shared" si="8"/>
        <v>Pak)</v>
      </c>
      <c r="E110">
        <f t="shared" si="9"/>
        <v>6</v>
      </c>
      <c r="F110" t="str">
        <f t="shared" si="10"/>
        <v xml:space="preserve">Javed </v>
      </c>
      <c r="G110">
        <f t="shared" si="11"/>
        <v>19</v>
      </c>
    </row>
    <row r="111" spans="1:7" x14ac:dyDescent="0.3">
      <c r="A111" s="1" t="s">
        <v>71</v>
      </c>
      <c r="B111">
        <f t="shared" si="6"/>
        <v>16</v>
      </c>
      <c r="C111">
        <f t="shared" si="7"/>
        <v>19</v>
      </c>
      <c r="D111" t="str">
        <f t="shared" si="8"/>
        <v>Pak)</v>
      </c>
      <c r="E111">
        <f t="shared" si="9"/>
        <v>6</v>
      </c>
      <c r="F111" t="str">
        <f t="shared" si="10"/>
        <v xml:space="preserve">Javed </v>
      </c>
      <c r="G111">
        <f t="shared" si="11"/>
        <v>19</v>
      </c>
    </row>
    <row r="112" spans="1:7" x14ac:dyDescent="0.3">
      <c r="A112" s="1" t="s">
        <v>109</v>
      </c>
      <c r="B112">
        <f t="shared" si="6"/>
        <v>11</v>
      </c>
      <c r="C112">
        <f t="shared" si="7"/>
        <v>14</v>
      </c>
      <c r="D112" t="str">
        <f t="shared" si="8"/>
        <v>Aus)</v>
      </c>
      <c r="E112">
        <f t="shared" si="9"/>
        <v>3</v>
      </c>
      <c r="F112" t="str">
        <f t="shared" si="10"/>
        <v xml:space="preserve">GR </v>
      </c>
      <c r="G112">
        <f t="shared" si="11"/>
        <v>14</v>
      </c>
    </row>
    <row r="113" spans="1:7" x14ac:dyDescent="0.3">
      <c r="A113" s="1" t="s">
        <v>246</v>
      </c>
      <c r="B113">
        <f t="shared" si="6"/>
        <v>14</v>
      </c>
      <c r="C113">
        <f t="shared" si="7"/>
        <v>17</v>
      </c>
      <c r="D113" t="str">
        <f t="shared" si="8"/>
        <v>Zim)</v>
      </c>
      <c r="E113">
        <f t="shared" si="9"/>
        <v>3</v>
      </c>
      <c r="F113" t="str">
        <f t="shared" si="10"/>
        <v xml:space="preserve">DL </v>
      </c>
      <c r="G113">
        <f t="shared" si="11"/>
        <v>17</v>
      </c>
    </row>
    <row r="114" spans="1:7" x14ac:dyDescent="0.3">
      <c r="A114" s="1" t="s">
        <v>77</v>
      </c>
      <c r="B114">
        <f t="shared" si="6"/>
        <v>15</v>
      </c>
      <c r="C114">
        <f t="shared" si="7"/>
        <v>17</v>
      </c>
      <c r="D114" t="str">
        <f t="shared" si="8"/>
        <v>WI)</v>
      </c>
      <c r="E114">
        <f t="shared" si="9"/>
        <v>4</v>
      </c>
      <c r="F114" t="str">
        <f t="shared" si="10"/>
        <v xml:space="preserve">IVA </v>
      </c>
      <c r="G114">
        <f t="shared" si="11"/>
        <v>17</v>
      </c>
    </row>
    <row r="115" spans="1:7" x14ac:dyDescent="0.3">
      <c r="A115" s="1" t="s">
        <v>65</v>
      </c>
      <c r="B115">
        <f t="shared" si="6"/>
        <v>12</v>
      </c>
      <c r="C115">
        <f t="shared" si="7"/>
        <v>14</v>
      </c>
      <c r="D115" t="str">
        <f t="shared" si="8"/>
        <v>WI)</v>
      </c>
      <c r="E115">
        <f t="shared" si="9"/>
        <v>3</v>
      </c>
      <c r="F115" t="str">
        <f t="shared" si="10"/>
        <v xml:space="preserve">DL </v>
      </c>
      <c r="G115">
        <f t="shared" si="11"/>
        <v>14</v>
      </c>
    </row>
    <row r="116" spans="1:7" x14ac:dyDescent="0.3">
      <c r="A116" s="1" t="s">
        <v>87</v>
      </c>
      <c r="B116">
        <f t="shared" si="6"/>
        <v>14</v>
      </c>
      <c r="C116">
        <f t="shared" si="7"/>
        <v>17</v>
      </c>
      <c r="D116" t="str">
        <f t="shared" si="8"/>
        <v>Pak)</v>
      </c>
      <c r="E116">
        <f t="shared" si="9"/>
        <v>7</v>
      </c>
      <c r="F116" t="str">
        <f t="shared" si="10"/>
        <v xml:space="preserve">Rameez </v>
      </c>
      <c r="G116">
        <f t="shared" si="11"/>
        <v>17</v>
      </c>
    </row>
    <row r="117" spans="1:7" x14ac:dyDescent="0.3">
      <c r="A117" s="1" t="s">
        <v>72</v>
      </c>
      <c r="B117">
        <f t="shared" si="6"/>
        <v>15</v>
      </c>
      <c r="C117">
        <f t="shared" si="7"/>
        <v>18</v>
      </c>
      <c r="D117" t="str">
        <f t="shared" si="8"/>
        <v>Pak)</v>
      </c>
      <c r="E117">
        <f t="shared" si="9"/>
        <v>7</v>
      </c>
      <c r="F117" t="str">
        <f t="shared" si="10"/>
        <v xml:space="preserve">Saleem </v>
      </c>
      <c r="G117">
        <f t="shared" si="11"/>
        <v>18</v>
      </c>
    </row>
    <row r="118" spans="1:7" x14ac:dyDescent="0.3">
      <c r="A118" s="1" t="s">
        <v>109</v>
      </c>
      <c r="B118">
        <f t="shared" si="6"/>
        <v>11</v>
      </c>
      <c r="C118">
        <f t="shared" si="7"/>
        <v>14</v>
      </c>
      <c r="D118" t="str">
        <f t="shared" si="8"/>
        <v>Aus)</v>
      </c>
      <c r="E118">
        <f t="shared" si="9"/>
        <v>3</v>
      </c>
      <c r="F118" t="str">
        <f t="shared" si="10"/>
        <v xml:space="preserve">GR </v>
      </c>
      <c r="G118">
        <f t="shared" si="11"/>
        <v>14</v>
      </c>
    </row>
    <row r="119" spans="1:7" x14ac:dyDescent="0.3">
      <c r="A119" s="1" t="s">
        <v>83</v>
      </c>
      <c r="B119">
        <f t="shared" si="6"/>
        <v>16</v>
      </c>
      <c r="C119">
        <f t="shared" si="7"/>
        <v>18</v>
      </c>
      <c r="D119" t="str">
        <f t="shared" si="8"/>
        <v>WI)</v>
      </c>
      <c r="E119">
        <f t="shared" si="9"/>
        <v>3</v>
      </c>
      <c r="F119" t="str">
        <f t="shared" si="10"/>
        <v xml:space="preserve">RB </v>
      </c>
      <c r="G119">
        <f t="shared" si="11"/>
        <v>18</v>
      </c>
    </row>
    <row r="120" spans="1:7" x14ac:dyDescent="0.3">
      <c r="A120" s="1" t="s">
        <v>141</v>
      </c>
      <c r="B120">
        <f t="shared" si="6"/>
        <v>14</v>
      </c>
      <c r="C120">
        <f t="shared" si="7"/>
        <v>19</v>
      </c>
      <c r="D120" t="str">
        <f t="shared" si="8"/>
        <v>India)</v>
      </c>
      <c r="E120">
        <f t="shared" si="9"/>
        <v>3</v>
      </c>
      <c r="F120" t="str">
        <f t="shared" si="10"/>
        <v xml:space="preserve">SM </v>
      </c>
      <c r="G120">
        <f t="shared" si="11"/>
        <v>19</v>
      </c>
    </row>
    <row r="121" spans="1:7" x14ac:dyDescent="0.3">
      <c r="A121" s="1" t="s">
        <v>111</v>
      </c>
      <c r="B121">
        <f t="shared" si="6"/>
        <v>11</v>
      </c>
      <c r="C121">
        <f t="shared" si="7"/>
        <v>14</v>
      </c>
      <c r="D121" t="str">
        <f t="shared" si="8"/>
        <v>Eng)</v>
      </c>
      <c r="E121">
        <f t="shared" si="9"/>
        <v>3</v>
      </c>
      <c r="F121" t="str">
        <f t="shared" si="10"/>
        <v xml:space="preserve">GA </v>
      </c>
      <c r="G121">
        <f t="shared" si="11"/>
        <v>14</v>
      </c>
    </row>
    <row r="122" spans="1:7" x14ac:dyDescent="0.3">
      <c r="A122" s="1" t="s">
        <v>111</v>
      </c>
      <c r="B122">
        <f t="shared" si="6"/>
        <v>11</v>
      </c>
      <c r="C122">
        <f t="shared" si="7"/>
        <v>14</v>
      </c>
      <c r="D122" t="str">
        <f t="shared" si="8"/>
        <v>Eng)</v>
      </c>
      <c r="E122">
        <f t="shared" si="9"/>
        <v>3</v>
      </c>
      <c r="F122" t="str">
        <f t="shared" si="10"/>
        <v xml:space="preserve">GA </v>
      </c>
      <c r="G122">
        <f t="shared" si="11"/>
        <v>14</v>
      </c>
    </row>
    <row r="123" spans="1:7" x14ac:dyDescent="0.3">
      <c r="A123" s="1" t="s">
        <v>77</v>
      </c>
      <c r="B123">
        <f t="shared" si="6"/>
        <v>15</v>
      </c>
      <c r="C123">
        <f t="shared" si="7"/>
        <v>17</v>
      </c>
      <c r="D123" t="str">
        <f t="shared" si="8"/>
        <v>WI)</v>
      </c>
      <c r="E123">
        <f t="shared" si="9"/>
        <v>4</v>
      </c>
      <c r="F123" t="str">
        <f t="shared" si="10"/>
        <v xml:space="preserve">IVA </v>
      </c>
      <c r="G123">
        <f t="shared" si="11"/>
        <v>17</v>
      </c>
    </row>
    <row r="124" spans="1:7" x14ac:dyDescent="0.3">
      <c r="A124" s="1" t="s">
        <v>85</v>
      </c>
      <c r="B124">
        <f t="shared" si="6"/>
        <v>10</v>
      </c>
      <c r="C124">
        <f t="shared" si="7"/>
        <v>13</v>
      </c>
      <c r="D124" t="str">
        <f t="shared" si="8"/>
        <v>Aus)</v>
      </c>
      <c r="E124">
        <f t="shared" si="9"/>
        <v>3</v>
      </c>
      <c r="F124" t="str">
        <f t="shared" si="10"/>
        <v xml:space="preserve">DC </v>
      </c>
      <c r="G124">
        <f t="shared" si="11"/>
        <v>13</v>
      </c>
    </row>
    <row r="125" spans="1:7" x14ac:dyDescent="0.3">
      <c r="A125" s="1" t="s">
        <v>181</v>
      </c>
      <c r="B125">
        <f t="shared" si="6"/>
        <v>13</v>
      </c>
      <c r="C125">
        <f t="shared" si="7"/>
        <v>18</v>
      </c>
      <c r="D125" t="str">
        <f t="shared" si="8"/>
        <v>India)</v>
      </c>
      <c r="E125">
        <f t="shared" si="9"/>
        <v>2</v>
      </c>
      <c r="F125" t="str">
        <f t="shared" si="10"/>
        <v xml:space="preserve">M </v>
      </c>
      <c r="G125">
        <f t="shared" si="11"/>
        <v>18</v>
      </c>
    </row>
    <row r="126" spans="1:7" x14ac:dyDescent="0.3">
      <c r="A126" s="1" t="s">
        <v>109</v>
      </c>
      <c r="B126">
        <f t="shared" si="6"/>
        <v>11</v>
      </c>
      <c r="C126">
        <f t="shared" si="7"/>
        <v>14</v>
      </c>
      <c r="D126" t="str">
        <f t="shared" si="8"/>
        <v>Aus)</v>
      </c>
      <c r="E126">
        <f t="shared" si="9"/>
        <v>3</v>
      </c>
      <c r="F126" t="str">
        <f t="shared" si="10"/>
        <v xml:space="preserve">GR </v>
      </c>
      <c r="G126">
        <f t="shared" si="11"/>
        <v>14</v>
      </c>
    </row>
    <row r="127" spans="1:7" x14ac:dyDescent="0.3">
      <c r="A127" s="1" t="s">
        <v>88</v>
      </c>
      <c r="B127">
        <f t="shared" si="6"/>
        <v>12</v>
      </c>
      <c r="C127">
        <f t="shared" si="7"/>
        <v>14</v>
      </c>
      <c r="D127" t="str">
        <f t="shared" si="8"/>
        <v>WI)</v>
      </c>
      <c r="E127">
        <f t="shared" si="9"/>
        <v>3</v>
      </c>
      <c r="F127" t="str">
        <f t="shared" si="10"/>
        <v xml:space="preserve">CL </v>
      </c>
      <c r="G127">
        <f t="shared" si="11"/>
        <v>14</v>
      </c>
    </row>
    <row r="128" spans="1:7" x14ac:dyDescent="0.3">
      <c r="A128" s="1" t="s">
        <v>127</v>
      </c>
      <c r="B128">
        <f t="shared" si="6"/>
        <v>13</v>
      </c>
      <c r="C128">
        <f t="shared" si="7"/>
        <v>15</v>
      </c>
      <c r="D128" t="str">
        <f t="shared" si="8"/>
        <v>WI)</v>
      </c>
      <c r="E128">
        <f t="shared" si="9"/>
        <v>3</v>
      </c>
      <c r="F128" t="str">
        <f t="shared" si="10"/>
        <v xml:space="preserve">PV </v>
      </c>
      <c r="G128">
        <f t="shared" si="11"/>
        <v>15</v>
      </c>
    </row>
    <row r="129" spans="1:7" x14ac:dyDescent="0.3">
      <c r="A129" s="1" t="s">
        <v>115</v>
      </c>
      <c r="B129">
        <f t="shared" si="6"/>
        <v>14</v>
      </c>
      <c r="C129">
        <f t="shared" si="7"/>
        <v>19</v>
      </c>
      <c r="D129" t="str">
        <f t="shared" si="8"/>
        <v>India)</v>
      </c>
      <c r="E129">
        <f t="shared" si="9"/>
        <v>2</v>
      </c>
      <c r="F129" t="str">
        <f t="shared" si="10"/>
        <v xml:space="preserve">K </v>
      </c>
      <c r="G129">
        <f t="shared" si="11"/>
        <v>19</v>
      </c>
    </row>
    <row r="130" spans="1:7" x14ac:dyDescent="0.3">
      <c r="A130" s="1" t="s">
        <v>147</v>
      </c>
      <c r="B130">
        <f t="shared" si="6"/>
        <v>11</v>
      </c>
      <c r="C130">
        <f t="shared" si="7"/>
        <v>13</v>
      </c>
      <c r="D130" t="str">
        <f t="shared" si="8"/>
        <v>WI)</v>
      </c>
      <c r="E130">
        <f t="shared" si="9"/>
        <v>3</v>
      </c>
      <c r="F130" t="str">
        <f t="shared" si="10"/>
        <v xml:space="preserve">AL </v>
      </c>
      <c r="G130">
        <f t="shared" si="11"/>
        <v>13</v>
      </c>
    </row>
    <row r="131" spans="1:7" x14ac:dyDescent="0.3">
      <c r="A131" s="1" t="s">
        <v>387</v>
      </c>
      <c r="B131">
        <f t="shared" ref="B131:B194" si="12">SEARCH("(",A131,1)+1</f>
        <v>11</v>
      </c>
      <c r="C131">
        <f t="shared" ref="C131:C194" si="13">SEARCH(")",A131,1)</f>
        <v>14</v>
      </c>
      <c r="D131" t="str">
        <f t="shared" ref="D131:D194" si="14">MID(A131,B131,C131-1)</f>
        <v>Eng)</v>
      </c>
      <c r="E131">
        <f t="shared" ref="E131:E194" si="15">SEARCH(" ",A131,1)</f>
        <v>3</v>
      </c>
      <c r="F131" t="str">
        <f t="shared" ref="F131:F194" si="16">LEFT(A131,E131)</f>
        <v xml:space="preserve">BC </v>
      </c>
      <c r="G131">
        <f t="shared" ref="G131:G194" si="17">LEN(A131)</f>
        <v>14</v>
      </c>
    </row>
    <row r="132" spans="1:7" x14ac:dyDescent="0.3">
      <c r="A132" s="1" t="s">
        <v>120</v>
      </c>
      <c r="B132">
        <f t="shared" si="12"/>
        <v>12</v>
      </c>
      <c r="C132">
        <f t="shared" si="13"/>
        <v>14</v>
      </c>
      <c r="D132" t="str">
        <f t="shared" si="14"/>
        <v>NZ)</v>
      </c>
      <c r="E132">
        <f t="shared" si="15"/>
        <v>3</v>
      </c>
      <c r="F132" t="str">
        <f t="shared" si="16"/>
        <v xml:space="preserve">JG </v>
      </c>
      <c r="G132">
        <f t="shared" si="17"/>
        <v>14</v>
      </c>
    </row>
    <row r="133" spans="1:7" x14ac:dyDescent="0.3">
      <c r="A133" s="1" t="s">
        <v>65</v>
      </c>
      <c r="B133">
        <f t="shared" si="12"/>
        <v>12</v>
      </c>
      <c r="C133">
        <f t="shared" si="13"/>
        <v>14</v>
      </c>
      <c r="D133" t="str">
        <f t="shared" si="14"/>
        <v>WI)</v>
      </c>
      <c r="E133">
        <f t="shared" si="15"/>
        <v>3</v>
      </c>
      <c r="F133" t="str">
        <f t="shared" si="16"/>
        <v xml:space="preserve">DL </v>
      </c>
      <c r="G133">
        <f t="shared" si="17"/>
        <v>14</v>
      </c>
    </row>
    <row r="134" spans="1:7" x14ac:dyDescent="0.3">
      <c r="A134" s="1" t="s">
        <v>181</v>
      </c>
      <c r="B134">
        <f t="shared" si="12"/>
        <v>13</v>
      </c>
      <c r="C134">
        <f t="shared" si="13"/>
        <v>18</v>
      </c>
      <c r="D134" t="str">
        <f t="shared" si="14"/>
        <v>India)</v>
      </c>
      <c r="E134">
        <f t="shared" si="15"/>
        <v>2</v>
      </c>
      <c r="F134" t="str">
        <f t="shared" si="16"/>
        <v xml:space="preserve">M </v>
      </c>
      <c r="G134">
        <f t="shared" si="17"/>
        <v>18</v>
      </c>
    </row>
    <row r="135" spans="1:7" x14ac:dyDescent="0.3">
      <c r="A135" s="1" t="s">
        <v>71</v>
      </c>
      <c r="B135">
        <f t="shared" si="12"/>
        <v>16</v>
      </c>
      <c r="C135">
        <f t="shared" si="13"/>
        <v>19</v>
      </c>
      <c r="D135" t="str">
        <f t="shared" si="14"/>
        <v>Pak)</v>
      </c>
      <c r="E135">
        <f t="shared" si="15"/>
        <v>6</v>
      </c>
      <c r="F135" t="str">
        <f t="shared" si="16"/>
        <v xml:space="preserve">Javed </v>
      </c>
      <c r="G135">
        <f t="shared" si="17"/>
        <v>19</v>
      </c>
    </row>
    <row r="136" spans="1:7" x14ac:dyDescent="0.3">
      <c r="A136" s="1" t="s">
        <v>115</v>
      </c>
      <c r="B136">
        <f t="shared" si="12"/>
        <v>14</v>
      </c>
      <c r="C136">
        <f t="shared" si="13"/>
        <v>19</v>
      </c>
      <c r="D136" t="str">
        <f t="shared" si="14"/>
        <v>India)</v>
      </c>
      <c r="E136">
        <f t="shared" si="15"/>
        <v>2</v>
      </c>
      <c r="F136" t="str">
        <f t="shared" si="16"/>
        <v xml:space="preserve">K </v>
      </c>
      <c r="G136">
        <f t="shared" si="17"/>
        <v>19</v>
      </c>
    </row>
    <row r="137" spans="1:7" x14ac:dyDescent="0.3">
      <c r="A137" s="1" t="s">
        <v>97</v>
      </c>
      <c r="B137">
        <f t="shared" si="12"/>
        <v>15</v>
      </c>
      <c r="C137">
        <f t="shared" si="13"/>
        <v>17</v>
      </c>
      <c r="D137" t="str">
        <f t="shared" si="14"/>
        <v>WI)</v>
      </c>
      <c r="E137">
        <f t="shared" si="15"/>
        <v>3</v>
      </c>
      <c r="F137" t="str">
        <f t="shared" si="16"/>
        <v xml:space="preserve">CG </v>
      </c>
      <c r="G137">
        <f t="shared" si="17"/>
        <v>17</v>
      </c>
    </row>
    <row r="138" spans="1:7" x14ac:dyDescent="0.3">
      <c r="A138" s="1" t="s">
        <v>72</v>
      </c>
      <c r="B138">
        <f t="shared" si="12"/>
        <v>15</v>
      </c>
      <c r="C138">
        <f t="shared" si="13"/>
        <v>18</v>
      </c>
      <c r="D138" t="str">
        <f t="shared" si="14"/>
        <v>Pak)</v>
      </c>
      <c r="E138">
        <f t="shared" si="15"/>
        <v>7</v>
      </c>
      <c r="F138" t="str">
        <f t="shared" si="16"/>
        <v xml:space="preserve">Saleem </v>
      </c>
      <c r="G138">
        <f t="shared" si="17"/>
        <v>18</v>
      </c>
    </row>
    <row r="139" spans="1:7" x14ac:dyDescent="0.3">
      <c r="A139" s="1" t="s">
        <v>81</v>
      </c>
      <c r="B139">
        <f t="shared" si="12"/>
        <v>13</v>
      </c>
      <c r="C139">
        <f t="shared" si="13"/>
        <v>16</v>
      </c>
      <c r="D139" t="str">
        <f t="shared" si="14"/>
        <v>Pak)</v>
      </c>
      <c r="E139">
        <f t="shared" si="15"/>
        <v>5</v>
      </c>
      <c r="F139" t="str">
        <f t="shared" si="16"/>
        <v xml:space="preserve">Ijaz </v>
      </c>
      <c r="G139">
        <f t="shared" si="17"/>
        <v>16</v>
      </c>
    </row>
    <row r="140" spans="1:7" x14ac:dyDescent="0.3">
      <c r="A140" s="1" t="s">
        <v>857</v>
      </c>
      <c r="B140">
        <f t="shared" si="12"/>
        <v>15</v>
      </c>
      <c r="C140">
        <f t="shared" si="13"/>
        <v>18</v>
      </c>
      <c r="D140" t="str">
        <f t="shared" si="14"/>
        <v>Pak)</v>
      </c>
      <c r="E140">
        <f t="shared" si="15"/>
        <v>5</v>
      </c>
      <c r="F140" t="str">
        <f t="shared" si="16"/>
        <v xml:space="preserve">Moin </v>
      </c>
      <c r="G140">
        <f t="shared" si="17"/>
        <v>18</v>
      </c>
    </row>
    <row r="141" spans="1:7" x14ac:dyDescent="0.3">
      <c r="A141" s="1" t="s">
        <v>65</v>
      </c>
      <c r="B141">
        <f t="shared" si="12"/>
        <v>12</v>
      </c>
      <c r="C141">
        <f t="shared" si="13"/>
        <v>14</v>
      </c>
      <c r="D141" t="str">
        <f t="shared" si="14"/>
        <v>WI)</v>
      </c>
      <c r="E141">
        <f t="shared" si="15"/>
        <v>3</v>
      </c>
      <c r="F141" t="str">
        <f t="shared" si="16"/>
        <v xml:space="preserve">DL </v>
      </c>
      <c r="G141">
        <f t="shared" si="17"/>
        <v>14</v>
      </c>
    </row>
    <row r="142" spans="1:7" x14ac:dyDescent="0.3">
      <c r="A142" s="1" t="s">
        <v>61</v>
      </c>
      <c r="B142">
        <f t="shared" si="12"/>
        <v>15</v>
      </c>
      <c r="C142">
        <f t="shared" si="13"/>
        <v>20</v>
      </c>
      <c r="D142" t="str">
        <f t="shared" si="14"/>
        <v>India)</v>
      </c>
      <c r="E142">
        <f t="shared" si="15"/>
        <v>2</v>
      </c>
      <c r="F142" t="str">
        <f t="shared" si="16"/>
        <v xml:space="preserve">M </v>
      </c>
      <c r="G142">
        <f t="shared" si="17"/>
        <v>20</v>
      </c>
    </row>
    <row r="143" spans="1:7" x14ac:dyDescent="0.3">
      <c r="A143" s="1" t="s">
        <v>65</v>
      </c>
      <c r="B143">
        <f t="shared" si="12"/>
        <v>12</v>
      </c>
      <c r="C143">
        <f t="shared" si="13"/>
        <v>14</v>
      </c>
      <c r="D143" t="str">
        <f t="shared" si="14"/>
        <v>WI)</v>
      </c>
      <c r="E143">
        <f t="shared" si="15"/>
        <v>3</v>
      </c>
      <c r="F143" t="str">
        <f t="shared" si="16"/>
        <v xml:space="preserve">DL </v>
      </c>
      <c r="G143">
        <f t="shared" si="17"/>
        <v>14</v>
      </c>
    </row>
    <row r="144" spans="1:7" x14ac:dyDescent="0.3">
      <c r="A144" s="1" t="s">
        <v>109</v>
      </c>
      <c r="B144">
        <f t="shared" si="12"/>
        <v>11</v>
      </c>
      <c r="C144">
        <f t="shared" si="13"/>
        <v>14</v>
      </c>
      <c r="D144" t="str">
        <f t="shared" si="14"/>
        <v>Aus)</v>
      </c>
      <c r="E144">
        <f t="shared" si="15"/>
        <v>3</v>
      </c>
      <c r="F144" t="str">
        <f t="shared" si="16"/>
        <v xml:space="preserve">GR </v>
      </c>
      <c r="G144">
        <f t="shared" si="17"/>
        <v>14</v>
      </c>
    </row>
    <row r="145" spans="1:7" x14ac:dyDescent="0.3">
      <c r="A145" s="1" t="s">
        <v>65</v>
      </c>
      <c r="B145">
        <f t="shared" si="12"/>
        <v>12</v>
      </c>
      <c r="C145">
        <f t="shared" si="13"/>
        <v>14</v>
      </c>
      <c r="D145" t="str">
        <f t="shared" si="14"/>
        <v>WI)</v>
      </c>
      <c r="E145">
        <f t="shared" si="15"/>
        <v>3</v>
      </c>
      <c r="F145" t="str">
        <f t="shared" si="16"/>
        <v xml:space="preserve">DL </v>
      </c>
      <c r="G145">
        <f t="shared" si="17"/>
        <v>14</v>
      </c>
    </row>
    <row r="146" spans="1:7" x14ac:dyDescent="0.3">
      <c r="A146" s="1" t="s">
        <v>281</v>
      </c>
      <c r="B146">
        <f t="shared" si="12"/>
        <v>18</v>
      </c>
      <c r="C146">
        <f t="shared" si="13"/>
        <v>21</v>
      </c>
      <c r="D146" t="str">
        <f t="shared" si="14"/>
        <v>Pak)</v>
      </c>
      <c r="E146">
        <f t="shared" si="15"/>
        <v>7</v>
      </c>
      <c r="F146" t="str">
        <f t="shared" si="16"/>
        <v xml:space="preserve">Shoaib </v>
      </c>
      <c r="G146">
        <f t="shared" si="17"/>
        <v>21</v>
      </c>
    </row>
    <row r="147" spans="1:7" x14ac:dyDescent="0.3">
      <c r="A147" s="1" t="s">
        <v>87</v>
      </c>
      <c r="B147">
        <f t="shared" si="12"/>
        <v>14</v>
      </c>
      <c r="C147">
        <f t="shared" si="13"/>
        <v>17</v>
      </c>
      <c r="D147" t="str">
        <f t="shared" si="14"/>
        <v>Pak)</v>
      </c>
      <c r="E147">
        <f t="shared" si="15"/>
        <v>7</v>
      </c>
      <c r="F147" t="str">
        <f t="shared" si="16"/>
        <v xml:space="preserve">Rameez </v>
      </c>
      <c r="G147">
        <f t="shared" si="17"/>
        <v>17</v>
      </c>
    </row>
    <row r="148" spans="1:7" x14ac:dyDescent="0.3">
      <c r="A148" s="1" t="s">
        <v>97</v>
      </c>
      <c r="B148">
        <f t="shared" si="12"/>
        <v>15</v>
      </c>
      <c r="C148">
        <f t="shared" si="13"/>
        <v>17</v>
      </c>
      <c r="D148" t="str">
        <f t="shared" si="14"/>
        <v>WI)</v>
      </c>
      <c r="E148">
        <f t="shared" si="15"/>
        <v>3</v>
      </c>
      <c r="F148" t="str">
        <f t="shared" si="16"/>
        <v xml:space="preserve">CG </v>
      </c>
      <c r="G148">
        <f t="shared" si="17"/>
        <v>17</v>
      </c>
    </row>
    <row r="149" spans="1:7" x14ac:dyDescent="0.3">
      <c r="A149" s="1" t="s">
        <v>65</v>
      </c>
      <c r="B149">
        <f t="shared" si="12"/>
        <v>12</v>
      </c>
      <c r="C149">
        <f t="shared" si="13"/>
        <v>14</v>
      </c>
      <c r="D149" t="str">
        <f t="shared" si="14"/>
        <v>WI)</v>
      </c>
      <c r="E149">
        <f t="shared" si="15"/>
        <v>3</v>
      </c>
      <c r="F149" t="str">
        <f t="shared" si="16"/>
        <v xml:space="preserve">DL </v>
      </c>
      <c r="G149">
        <f t="shared" si="17"/>
        <v>14</v>
      </c>
    </row>
    <row r="150" spans="1:7" x14ac:dyDescent="0.3">
      <c r="A150" s="1" t="s">
        <v>72</v>
      </c>
      <c r="B150">
        <f t="shared" si="12"/>
        <v>15</v>
      </c>
      <c r="C150">
        <f t="shared" si="13"/>
        <v>18</v>
      </c>
      <c r="D150" t="str">
        <f t="shared" si="14"/>
        <v>Pak)</v>
      </c>
      <c r="E150">
        <f t="shared" si="15"/>
        <v>7</v>
      </c>
      <c r="F150" t="str">
        <f t="shared" si="16"/>
        <v xml:space="preserve">Saleem </v>
      </c>
      <c r="G150">
        <f t="shared" si="17"/>
        <v>18</v>
      </c>
    </row>
    <row r="151" spans="1:7" x14ac:dyDescent="0.3">
      <c r="A151" s="1" t="s">
        <v>116</v>
      </c>
      <c r="B151">
        <f t="shared" si="12"/>
        <v>10</v>
      </c>
      <c r="C151">
        <f t="shared" si="13"/>
        <v>13</v>
      </c>
      <c r="D151" t="str">
        <f t="shared" si="14"/>
        <v>Eng)</v>
      </c>
      <c r="E151">
        <f t="shared" si="15"/>
        <v>3</v>
      </c>
      <c r="F151" t="str">
        <f t="shared" si="16"/>
        <v xml:space="preserve">AJ </v>
      </c>
      <c r="G151">
        <f t="shared" si="17"/>
        <v>13</v>
      </c>
    </row>
    <row r="152" spans="1:7" x14ac:dyDescent="0.3">
      <c r="A152" s="1" t="s">
        <v>111</v>
      </c>
      <c r="B152">
        <f t="shared" si="12"/>
        <v>11</v>
      </c>
      <c r="C152">
        <f t="shared" si="13"/>
        <v>14</v>
      </c>
      <c r="D152" t="str">
        <f t="shared" si="14"/>
        <v>Eng)</v>
      </c>
      <c r="E152">
        <f t="shared" si="15"/>
        <v>3</v>
      </c>
      <c r="F152" t="str">
        <f t="shared" si="16"/>
        <v xml:space="preserve">GA </v>
      </c>
      <c r="G152">
        <f t="shared" si="17"/>
        <v>14</v>
      </c>
    </row>
    <row r="153" spans="1:7" x14ac:dyDescent="0.3">
      <c r="A153" s="1" t="s">
        <v>109</v>
      </c>
      <c r="B153">
        <f t="shared" si="12"/>
        <v>11</v>
      </c>
      <c r="C153">
        <f t="shared" si="13"/>
        <v>14</v>
      </c>
      <c r="D153" t="str">
        <f t="shared" si="14"/>
        <v>Aus)</v>
      </c>
      <c r="E153">
        <f t="shared" si="15"/>
        <v>3</v>
      </c>
      <c r="F153" t="str">
        <f t="shared" si="16"/>
        <v xml:space="preserve">GR </v>
      </c>
      <c r="G153">
        <f t="shared" si="17"/>
        <v>14</v>
      </c>
    </row>
    <row r="154" spans="1:7" x14ac:dyDescent="0.3">
      <c r="A154" s="1" t="s">
        <v>106</v>
      </c>
      <c r="B154">
        <f t="shared" si="12"/>
        <v>11</v>
      </c>
      <c r="C154">
        <f t="shared" si="13"/>
        <v>16</v>
      </c>
      <c r="D154" t="str">
        <f t="shared" si="14"/>
        <v>India)</v>
      </c>
      <c r="E154">
        <f t="shared" si="15"/>
        <v>3</v>
      </c>
      <c r="F154" t="str">
        <f t="shared" si="16"/>
        <v xml:space="preserve">NS </v>
      </c>
      <c r="G154">
        <f t="shared" si="17"/>
        <v>16</v>
      </c>
    </row>
    <row r="155" spans="1:7" x14ac:dyDescent="0.3">
      <c r="A155" s="1" t="s">
        <v>288</v>
      </c>
      <c r="B155">
        <f t="shared" si="12"/>
        <v>12</v>
      </c>
      <c r="C155">
        <f t="shared" si="13"/>
        <v>15</v>
      </c>
      <c r="D155" t="str">
        <f t="shared" si="14"/>
        <v>Eng)</v>
      </c>
      <c r="E155">
        <f t="shared" si="15"/>
        <v>2</v>
      </c>
      <c r="F155" t="str">
        <f t="shared" si="16"/>
        <v xml:space="preserve">W </v>
      </c>
      <c r="G155">
        <f t="shared" si="17"/>
        <v>15</v>
      </c>
    </row>
    <row r="156" spans="1:7" x14ac:dyDescent="0.3">
      <c r="A156" s="1" t="s">
        <v>72</v>
      </c>
      <c r="B156">
        <f t="shared" si="12"/>
        <v>15</v>
      </c>
      <c r="C156">
        <f t="shared" si="13"/>
        <v>18</v>
      </c>
      <c r="D156" t="str">
        <f t="shared" si="14"/>
        <v>Pak)</v>
      </c>
      <c r="E156">
        <f t="shared" si="15"/>
        <v>7</v>
      </c>
      <c r="F156" t="str">
        <f t="shared" si="16"/>
        <v xml:space="preserve">Saleem </v>
      </c>
      <c r="G156">
        <f t="shared" si="17"/>
        <v>18</v>
      </c>
    </row>
    <row r="157" spans="1:7" x14ac:dyDescent="0.3">
      <c r="A157" s="1" t="s">
        <v>408</v>
      </c>
      <c r="B157">
        <f t="shared" si="12"/>
        <v>11</v>
      </c>
      <c r="C157">
        <f t="shared" si="13"/>
        <v>16</v>
      </c>
      <c r="D157" t="str">
        <f t="shared" si="14"/>
        <v>India)</v>
      </c>
      <c r="E157">
        <f t="shared" si="15"/>
        <v>2</v>
      </c>
      <c r="F157" t="str">
        <f t="shared" si="16"/>
        <v xml:space="preserve">C </v>
      </c>
      <c r="G157">
        <f t="shared" si="17"/>
        <v>16</v>
      </c>
    </row>
    <row r="158" spans="1:7" x14ac:dyDescent="0.3">
      <c r="A158" s="1" t="s">
        <v>65</v>
      </c>
      <c r="B158">
        <f t="shared" si="12"/>
        <v>12</v>
      </c>
      <c r="C158">
        <f t="shared" si="13"/>
        <v>14</v>
      </c>
      <c r="D158" t="str">
        <f t="shared" si="14"/>
        <v>WI)</v>
      </c>
      <c r="E158">
        <f t="shared" si="15"/>
        <v>3</v>
      </c>
      <c r="F158" t="str">
        <f t="shared" si="16"/>
        <v xml:space="preserve">DL </v>
      </c>
      <c r="G158">
        <f t="shared" si="17"/>
        <v>14</v>
      </c>
    </row>
    <row r="159" spans="1:7" x14ac:dyDescent="0.3">
      <c r="A159" s="1" t="s">
        <v>65</v>
      </c>
      <c r="B159">
        <f t="shared" si="12"/>
        <v>12</v>
      </c>
      <c r="C159">
        <f t="shared" si="13"/>
        <v>14</v>
      </c>
      <c r="D159" t="str">
        <f t="shared" si="14"/>
        <v>WI)</v>
      </c>
      <c r="E159">
        <f t="shared" si="15"/>
        <v>3</v>
      </c>
      <c r="F159" t="str">
        <f t="shared" si="16"/>
        <v xml:space="preserve">DL </v>
      </c>
      <c r="G159">
        <f t="shared" si="17"/>
        <v>14</v>
      </c>
    </row>
    <row r="160" spans="1:7" x14ac:dyDescent="0.3">
      <c r="A160" s="1" t="s">
        <v>81</v>
      </c>
      <c r="B160">
        <f t="shared" si="12"/>
        <v>13</v>
      </c>
      <c r="C160">
        <f t="shared" si="13"/>
        <v>16</v>
      </c>
      <c r="D160" t="str">
        <f t="shared" si="14"/>
        <v>Pak)</v>
      </c>
      <c r="E160">
        <f t="shared" si="15"/>
        <v>5</v>
      </c>
      <c r="F160" t="str">
        <f t="shared" si="16"/>
        <v xml:space="preserve">Ijaz </v>
      </c>
      <c r="G160">
        <f t="shared" si="17"/>
        <v>16</v>
      </c>
    </row>
    <row r="161" spans="1:7" x14ac:dyDescent="0.3">
      <c r="A161" s="1" t="s">
        <v>87</v>
      </c>
      <c r="B161">
        <f t="shared" si="12"/>
        <v>14</v>
      </c>
      <c r="C161">
        <f t="shared" si="13"/>
        <v>17</v>
      </c>
      <c r="D161" t="str">
        <f t="shared" si="14"/>
        <v>Pak)</v>
      </c>
      <c r="E161">
        <f t="shared" si="15"/>
        <v>7</v>
      </c>
      <c r="F161" t="str">
        <f t="shared" si="16"/>
        <v xml:space="preserve">Rameez </v>
      </c>
      <c r="G161">
        <f t="shared" si="17"/>
        <v>17</v>
      </c>
    </row>
    <row r="162" spans="1:7" x14ac:dyDescent="0.3">
      <c r="A162" s="1" t="s">
        <v>63</v>
      </c>
      <c r="B162">
        <f t="shared" si="12"/>
        <v>14</v>
      </c>
      <c r="C162">
        <f t="shared" si="13"/>
        <v>17</v>
      </c>
      <c r="D162" t="str">
        <f t="shared" si="14"/>
        <v>Pak)</v>
      </c>
      <c r="E162">
        <f t="shared" si="15"/>
        <v>6</v>
      </c>
      <c r="F162" t="str">
        <f t="shared" si="16"/>
        <v xml:space="preserve">Saeed </v>
      </c>
      <c r="G162">
        <f t="shared" si="17"/>
        <v>17</v>
      </c>
    </row>
    <row r="163" spans="1:7" x14ac:dyDescent="0.3">
      <c r="A163" s="1" t="s">
        <v>87</v>
      </c>
      <c r="B163">
        <f t="shared" si="12"/>
        <v>14</v>
      </c>
      <c r="C163">
        <f t="shared" si="13"/>
        <v>17</v>
      </c>
      <c r="D163" t="str">
        <f t="shared" si="14"/>
        <v>Pak)</v>
      </c>
      <c r="E163">
        <f t="shared" si="15"/>
        <v>7</v>
      </c>
      <c r="F163" t="str">
        <f t="shared" si="16"/>
        <v xml:space="preserve">Rameez </v>
      </c>
      <c r="G163">
        <f t="shared" si="17"/>
        <v>17</v>
      </c>
    </row>
    <row r="164" spans="1:7" x14ac:dyDescent="0.3">
      <c r="A164" s="1" t="s">
        <v>103</v>
      </c>
      <c r="B164">
        <f t="shared" si="12"/>
        <v>11</v>
      </c>
      <c r="C164">
        <f t="shared" si="13"/>
        <v>13</v>
      </c>
      <c r="D164" t="str">
        <f t="shared" si="14"/>
        <v>NZ)</v>
      </c>
      <c r="E164">
        <f t="shared" si="15"/>
        <v>3</v>
      </c>
      <c r="F164" t="str">
        <f t="shared" si="16"/>
        <v xml:space="preserve">MD </v>
      </c>
      <c r="G164">
        <f t="shared" si="17"/>
        <v>13</v>
      </c>
    </row>
    <row r="165" spans="1:7" x14ac:dyDescent="0.3">
      <c r="A165" s="1" t="s">
        <v>83</v>
      </c>
      <c r="B165">
        <f t="shared" si="12"/>
        <v>16</v>
      </c>
      <c r="C165">
        <f t="shared" si="13"/>
        <v>18</v>
      </c>
      <c r="D165" t="str">
        <f t="shared" si="14"/>
        <v>WI)</v>
      </c>
      <c r="E165">
        <f t="shared" si="15"/>
        <v>3</v>
      </c>
      <c r="F165" t="str">
        <f t="shared" si="16"/>
        <v xml:space="preserve">RB </v>
      </c>
      <c r="G165">
        <f t="shared" si="17"/>
        <v>18</v>
      </c>
    </row>
    <row r="166" spans="1:7" x14ac:dyDescent="0.3">
      <c r="A166" s="1" t="s">
        <v>84</v>
      </c>
      <c r="B166">
        <f t="shared" si="12"/>
        <v>11</v>
      </c>
      <c r="C166">
        <f t="shared" si="13"/>
        <v>14</v>
      </c>
      <c r="D166" t="str">
        <f t="shared" si="14"/>
        <v>Aus)</v>
      </c>
      <c r="E166">
        <f t="shared" si="15"/>
        <v>3</v>
      </c>
      <c r="F166" t="str">
        <f t="shared" si="16"/>
        <v xml:space="preserve">DM </v>
      </c>
      <c r="G166">
        <f t="shared" si="17"/>
        <v>14</v>
      </c>
    </row>
    <row r="167" spans="1:7" x14ac:dyDescent="0.3">
      <c r="A167" s="1" t="s">
        <v>424</v>
      </c>
      <c r="B167">
        <f t="shared" si="12"/>
        <v>10</v>
      </c>
      <c r="C167">
        <f t="shared" si="13"/>
        <v>12</v>
      </c>
      <c r="D167" t="str">
        <f t="shared" si="14"/>
        <v>WI)</v>
      </c>
      <c r="E167">
        <f t="shared" si="15"/>
        <v>3</v>
      </c>
      <c r="F167" t="str">
        <f t="shared" si="16"/>
        <v xml:space="preserve">CA </v>
      </c>
      <c r="G167">
        <f t="shared" si="17"/>
        <v>12</v>
      </c>
    </row>
    <row r="168" spans="1:7" x14ac:dyDescent="0.3">
      <c r="A168" s="1" t="s">
        <v>84</v>
      </c>
      <c r="B168">
        <f t="shared" si="12"/>
        <v>11</v>
      </c>
      <c r="C168">
        <f t="shared" si="13"/>
        <v>14</v>
      </c>
      <c r="D168" t="str">
        <f t="shared" si="14"/>
        <v>Aus)</v>
      </c>
      <c r="E168">
        <f t="shared" si="15"/>
        <v>3</v>
      </c>
      <c r="F168" t="str">
        <f t="shared" si="16"/>
        <v xml:space="preserve">DM </v>
      </c>
      <c r="G168">
        <f t="shared" si="17"/>
        <v>14</v>
      </c>
    </row>
    <row r="169" spans="1:7" x14ac:dyDescent="0.3">
      <c r="A169" s="1" t="s">
        <v>61</v>
      </c>
      <c r="B169">
        <f t="shared" si="12"/>
        <v>15</v>
      </c>
      <c r="C169">
        <f t="shared" si="13"/>
        <v>20</v>
      </c>
      <c r="D169" t="str">
        <f t="shared" si="14"/>
        <v>India)</v>
      </c>
      <c r="E169">
        <f t="shared" si="15"/>
        <v>2</v>
      </c>
      <c r="F169" t="str">
        <f t="shared" si="16"/>
        <v xml:space="preserve">M </v>
      </c>
      <c r="G169">
        <f t="shared" si="17"/>
        <v>20</v>
      </c>
    </row>
    <row r="170" spans="1:7" x14ac:dyDescent="0.3">
      <c r="A170" s="1" t="s">
        <v>84</v>
      </c>
      <c r="B170">
        <f t="shared" si="12"/>
        <v>11</v>
      </c>
      <c r="C170">
        <f t="shared" si="13"/>
        <v>14</v>
      </c>
      <c r="D170" t="str">
        <f t="shared" si="14"/>
        <v>Aus)</v>
      </c>
      <c r="E170">
        <f t="shared" si="15"/>
        <v>3</v>
      </c>
      <c r="F170" t="str">
        <f t="shared" si="16"/>
        <v xml:space="preserve">DM </v>
      </c>
      <c r="G170">
        <f t="shared" si="17"/>
        <v>14</v>
      </c>
    </row>
    <row r="171" spans="1:7" x14ac:dyDescent="0.3">
      <c r="A171" s="1" t="s">
        <v>158</v>
      </c>
      <c r="B171">
        <f t="shared" si="12"/>
        <v>11</v>
      </c>
      <c r="C171">
        <f t="shared" si="13"/>
        <v>14</v>
      </c>
      <c r="D171" t="str">
        <f t="shared" si="14"/>
        <v>Eng)</v>
      </c>
      <c r="E171">
        <f t="shared" si="15"/>
        <v>3</v>
      </c>
      <c r="F171" t="str">
        <f t="shared" si="16"/>
        <v xml:space="preserve">RA </v>
      </c>
      <c r="G171">
        <f t="shared" si="17"/>
        <v>14</v>
      </c>
    </row>
    <row r="172" spans="1:7" x14ac:dyDescent="0.3">
      <c r="A172" s="1" t="s">
        <v>169</v>
      </c>
      <c r="B172">
        <f t="shared" si="12"/>
        <v>16</v>
      </c>
      <c r="C172">
        <f t="shared" si="13"/>
        <v>18</v>
      </c>
      <c r="D172" t="str">
        <f t="shared" si="14"/>
        <v>NZ)</v>
      </c>
      <c r="E172">
        <f t="shared" si="15"/>
        <v>3</v>
      </c>
      <c r="F172" t="str">
        <f t="shared" si="16"/>
        <v xml:space="preserve">MJ </v>
      </c>
      <c r="G172">
        <f t="shared" si="17"/>
        <v>18</v>
      </c>
    </row>
    <row r="173" spans="1:7" x14ac:dyDescent="0.3">
      <c r="A173" s="1" t="s">
        <v>111</v>
      </c>
      <c r="B173">
        <f t="shared" si="12"/>
        <v>11</v>
      </c>
      <c r="C173">
        <f t="shared" si="13"/>
        <v>14</v>
      </c>
      <c r="D173" t="str">
        <f t="shared" si="14"/>
        <v>Eng)</v>
      </c>
      <c r="E173">
        <f t="shared" si="15"/>
        <v>3</v>
      </c>
      <c r="F173" t="str">
        <f t="shared" si="16"/>
        <v xml:space="preserve">GA </v>
      </c>
      <c r="G173">
        <f t="shared" si="17"/>
        <v>14</v>
      </c>
    </row>
    <row r="174" spans="1:7" x14ac:dyDescent="0.3">
      <c r="A174" s="1" t="s">
        <v>169</v>
      </c>
      <c r="B174">
        <f t="shared" si="12"/>
        <v>16</v>
      </c>
      <c r="C174">
        <f t="shared" si="13"/>
        <v>18</v>
      </c>
      <c r="D174" t="str">
        <f t="shared" si="14"/>
        <v>NZ)</v>
      </c>
      <c r="E174">
        <f t="shared" si="15"/>
        <v>3</v>
      </c>
      <c r="F174" t="str">
        <f t="shared" si="16"/>
        <v xml:space="preserve">MJ </v>
      </c>
      <c r="G174">
        <f t="shared" si="17"/>
        <v>18</v>
      </c>
    </row>
    <row r="175" spans="1:7" x14ac:dyDescent="0.3">
      <c r="A175" s="1" t="s">
        <v>158</v>
      </c>
      <c r="B175">
        <f t="shared" si="12"/>
        <v>11</v>
      </c>
      <c r="C175">
        <f t="shared" si="13"/>
        <v>14</v>
      </c>
      <c r="D175" t="str">
        <f t="shared" si="14"/>
        <v>Eng)</v>
      </c>
      <c r="E175">
        <f t="shared" si="15"/>
        <v>3</v>
      </c>
      <c r="F175" t="str">
        <f t="shared" si="16"/>
        <v xml:space="preserve">RA </v>
      </c>
      <c r="G175">
        <f t="shared" si="17"/>
        <v>14</v>
      </c>
    </row>
    <row r="176" spans="1:7" x14ac:dyDescent="0.3">
      <c r="A176" s="1" t="s">
        <v>63</v>
      </c>
      <c r="B176">
        <f t="shared" si="12"/>
        <v>14</v>
      </c>
      <c r="C176">
        <f t="shared" si="13"/>
        <v>17</v>
      </c>
      <c r="D176" t="str">
        <f t="shared" si="14"/>
        <v>Pak)</v>
      </c>
      <c r="E176">
        <f t="shared" si="15"/>
        <v>6</v>
      </c>
      <c r="F176" t="str">
        <f t="shared" si="16"/>
        <v xml:space="preserve">Saeed </v>
      </c>
      <c r="G176">
        <f t="shared" si="17"/>
        <v>17</v>
      </c>
    </row>
    <row r="177" spans="1:7" x14ac:dyDescent="0.3">
      <c r="A177" s="1" t="s">
        <v>87</v>
      </c>
      <c r="B177">
        <f t="shared" si="12"/>
        <v>14</v>
      </c>
      <c r="C177">
        <f t="shared" si="13"/>
        <v>17</v>
      </c>
      <c r="D177" t="str">
        <f t="shared" si="14"/>
        <v>Pak)</v>
      </c>
      <c r="E177">
        <f t="shared" si="15"/>
        <v>7</v>
      </c>
      <c r="F177" t="str">
        <f t="shared" si="16"/>
        <v xml:space="preserve">Rameez </v>
      </c>
      <c r="G177">
        <f t="shared" si="17"/>
        <v>17</v>
      </c>
    </row>
    <row r="178" spans="1:7" x14ac:dyDescent="0.3">
      <c r="A178" s="1" t="s">
        <v>62</v>
      </c>
      <c r="B178">
        <f t="shared" si="12"/>
        <v>14</v>
      </c>
      <c r="C178">
        <f t="shared" si="13"/>
        <v>16</v>
      </c>
      <c r="D178" t="str">
        <f t="shared" si="14"/>
        <v>SL)</v>
      </c>
      <c r="E178">
        <f t="shared" si="15"/>
        <v>3</v>
      </c>
      <c r="F178" t="str">
        <f t="shared" si="16"/>
        <v xml:space="preserve">PA </v>
      </c>
      <c r="G178">
        <f t="shared" si="17"/>
        <v>16</v>
      </c>
    </row>
    <row r="179" spans="1:7" x14ac:dyDescent="0.3">
      <c r="A179" s="1" t="s">
        <v>140</v>
      </c>
      <c r="B179">
        <f t="shared" si="12"/>
        <v>13</v>
      </c>
      <c r="C179">
        <f t="shared" si="13"/>
        <v>18</v>
      </c>
      <c r="D179" t="str">
        <f t="shared" si="14"/>
        <v>India)</v>
      </c>
      <c r="E179">
        <f t="shared" si="15"/>
        <v>3</v>
      </c>
      <c r="F179" t="str">
        <f t="shared" si="16"/>
        <v xml:space="preserve">RJ </v>
      </c>
      <c r="G179">
        <f t="shared" si="17"/>
        <v>18</v>
      </c>
    </row>
    <row r="180" spans="1:7" x14ac:dyDescent="0.3">
      <c r="A180" s="1" t="s">
        <v>84</v>
      </c>
      <c r="B180">
        <f t="shared" si="12"/>
        <v>11</v>
      </c>
      <c r="C180">
        <f t="shared" si="13"/>
        <v>14</v>
      </c>
      <c r="D180" t="str">
        <f t="shared" si="14"/>
        <v>Aus)</v>
      </c>
      <c r="E180">
        <f t="shared" si="15"/>
        <v>3</v>
      </c>
      <c r="F180" t="str">
        <f t="shared" si="16"/>
        <v xml:space="preserve">DM </v>
      </c>
      <c r="G180">
        <f t="shared" si="17"/>
        <v>14</v>
      </c>
    </row>
    <row r="181" spans="1:7" x14ac:dyDescent="0.3">
      <c r="A181" s="1" t="s">
        <v>106</v>
      </c>
      <c r="B181">
        <f t="shared" si="12"/>
        <v>11</v>
      </c>
      <c r="C181">
        <f t="shared" si="13"/>
        <v>16</v>
      </c>
      <c r="D181" t="str">
        <f t="shared" si="14"/>
        <v>India)</v>
      </c>
      <c r="E181">
        <f t="shared" si="15"/>
        <v>3</v>
      </c>
      <c r="F181" t="str">
        <f t="shared" si="16"/>
        <v xml:space="preserve">NS </v>
      </c>
      <c r="G181">
        <f t="shared" si="17"/>
        <v>16</v>
      </c>
    </row>
    <row r="182" spans="1:7" x14ac:dyDescent="0.3">
      <c r="A182" s="1" t="s">
        <v>109</v>
      </c>
      <c r="B182">
        <f t="shared" si="12"/>
        <v>11</v>
      </c>
      <c r="C182">
        <f t="shared" si="13"/>
        <v>14</v>
      </c>
      <c r="D182" t="str">
        <f t="shared" si="14"/>
        <v>Aus)</v>
      </c>
      <c r="E182">
        <f t="shared" si="15"/>
        <v>3</v>
      </c>
      <c r="F182" t="str">
        <f t="shared" si="16"/>
        <v xml:space="preserve">GR </v>
      </c>
      <c r="G182">
        <f t="shared" si="17"/>
        <v>14</v>
      </c>
    </row>
    <row r="183" spans="1:7" x14ac:dyDescent="0.3">
      <c r="A183" s="1" t="s">
        <v>109</v>
      </c>
      <c r="B183">
        <f t="shared" si="12"/>
        <v>11</v>
      </c>
      <c r="C183">
        <f t="shared" si="13"/>
        <v>14</v>
      </c>
      <c r="D183" t="str">
        <f t="shared" si="14"/>
        <v>Aus)</v>
      </c>
      <c r="E183">
        <f t="shared" si="15"/>
        <v>3</v>
      </c>
      <c r="F183" t="str">
        <f t="shared" si="16"/>
        <v xml:space="preserve">GR </v>
      </c>
      <c r="G183">
        <f t="shared" si="17"/>
        <v>14</v>
      </c>
    </row>
    <row r="184" spans="1:7" x14ac:dyDescent="0.3">
      <c r="A184" s="1" t="s">
        <v>172</v>
      </c>
      <c r="B184">
        <f t="shared" si="12"/>
        <v>17</v>
      </c>
      <c r="C184">
        <f t="shared" si="13"/>
        <v>20</v>
      </c>
      <c r="D184" t="str">
        <f t="shared" si="14"/>
        <v>Eng)</v>
      </c>
      <c r="E184">
        <f t="shared" si="15"/>
        <v>3</v>
      </c>
      <c r="F184" t="str">
        <f t="shared" si="16"/>
        <v xml:space="preserve">NH </v>
      </c>
      <c r="G184">
        <f t="shared" si="17"/>
        <v>20</v>
      </c>
    </row>
    <row r="185" spans="1:7" x14ac:dyDescent="0.3">
      <c r="A185" s="1" t="s">
        <v>83</v>
      </c>
      <c r="B185">
        <f t="shared" si="12"/>
        <v>16</v>
      </c>
      <c r="C185">
        <f t="shared" si="13"/>
        <v>18</v>
      </c>
      <c r="D185" t="str">
        <f t="shared" si="14"/>
        <v>WI)</v>
      </c>
      <c r="E185">
        <f t="shared" si="15"/>
        <v>3</v>
      </c>
      <c r="F185" t="str">
        <f t="shared" si="16"/>
        <v xml:space="preserve">RB </v>
      </c>
      <c r="G185">
        <f t="shared" si="17"/>
        <v>18</v>
      </c>
    </row>
    <row r="186" spans="1:7" x14ac:dyDescent="0.3">
      <c r="A186" s="1" t="s">
        <v>83</v>
      </c>
      <c r="B186">
        <f t="shared" si="12"/>
        <v>16</v>
      </c>
      <c r="C186">
        <f t="shared" si="13"/>
        <v>18</v>
      </c>
      <c r="D186" t="str">
        <f t="shared" si="14"/>
        <v>WI)</v>
      </c>
      <c r="E186">
        <f t="shared" si="15"/>
        <v>3</v>
      </c>
      <c r="F186" t="str">
        <f t="shared" si="16"/>
        <v xml:space="preserve">RB </v>
      </c>
      <c r="G186">
        <f t="shared" si="17"/>
        <v>18</v>
      </c>
    </row>
    <row r="187" spans="1:7" x14ac:dyDescent="0.3">
      <c r="A187" s="1" t="s">
        <v>140</v>
      </c>
      <c r="B187">
        <f t="shared" si="12"/>
        <v>13</v>
      </c>
      <c r="C187">
        <f t="shared" si="13"/>
        <v>18</v>
      </c>
      <c r="D187" t="str">
        <f t="shared" si="14"/>
        <v>India)</v>
      </c>
      <c r="E187">
        <f t="shared" si="15"/>
        <v>3</v>
      </c>
      <c r="F187" t="str">
        <f t="shared" si="16"/>
        <v xml:space="preserve">RJ </v>
      </c>
      <c r="G187">
        <f t="shared" si="17"/>
        <v>18</v>
      </c>
    </row>
    <row r="188" spans="1:7" x14ac:dyDescent="0.3">
      <c r="A188" s="1" t="s">
        <v>177</v>
      </c>
      <c r="B188">
        <f t="shared" si="12"/>
        <v>15</v>
      </c>
      <c r="C188">
        <f t="shared" si="13"/>
        <v>20</v>
      </c>
      <c r="D188" t="str">
        <f t="shared" si="14"/>
        <v>India)</v>
      </c>
      <c r="E188">
        <f t="shared" si="15"/>
        <v>3</v>
      </c>
      <c r="F188" t="str">
        <f t="shared" si="16"/>
        <v xml:space="preserve">SV </v>
      </c>
      <c r="G188">
        <f t="shared" si="17"/>
        <v>20</v>
      </c>
    </row>
    <row r="189" spans="1:7" x14ac:dyDescent="0.3">
      <c r="A189" s="1" t="s">
        <v>85</v>
      </c>
      <c r="B189">
        <f t="shared" si="12"/>
        <v>10</v>
      </c>
      <c r="C189">
        <f t="shared" si="13"/>
        <v>13</v>
      </c>
      <c r="D189" t="str">
        <f t="shared" si="14"/>
        <v>Aus)</v>
      </c>
      <c r="E189">
        <f t="shared" si="15"/>
        <v>3</v>
      </c>
      <c r="F189" t="str">
        <f t="shared" si="16"/>
        <v xml:space="preserve">DC </v>
      </c>
      <c r="G189">
        <f t="shared" si="17"/>
        <v>13</v>
      </c>
    </row>
    <row r="190" spans="1:7" x14ac:dyDescent="0.3">
      <c r="A190" s="1" t="s">
        <v>71</v>
      </c>
      <c r="B190">
        <f t="shared" si="12"/>
        <v>16</v>
      </c>
      <c r="C190">
        <f t="shared" si="13"/>
        <v>19</v>
      </c>
      <c r="D190" t="str">
        <f t="shared" si="14"/>
        <v>Pak)</v>
      </c>
      <c r="E190">
        <f t="shared" si="15"/>
        <v>6</v>
      </c>
      <c r="F190" t="str">
        <f t="shared" si="16"/>
        <v xml:space="preserve">Javed </v>
      </c>
      <c r="G190">
        <f t="shared" si="17"/>
        <v>19</v>
      </c>
    </row>
    <row r="191" spans="1:7" x14ac:dyDescent="0.3">
      <c r="A191" s="1" t="s">
        <v>858</v>
      </c>
      <c r="B191">
        <f t="shared" si="12"/>
        <v>17</v>
      </c>
      <c r="C191">
        <f t="shared" si="13"/>
        <v>20</v>
      </c>
      <c r="D191" t="str">
        <f t="shared" si="14"/>
        <v>Pak)</v>
      </c>
      <c r="E191">
        <f t="shared" si="15"/>
        <v>8</v>
      </c>
      <c r="F191" t="str">
        <f t="shared" si="16"/>
        <v xml:space="preserve">Inzamam </v>
      </c>
      <c r="G191">
        <f t="shared" si="17"/>
        <v>20</v>
      </c>
    </row>
    <row r="192" spans="1:7" x14ac:dyDescent="0.3">
      <c r="A192" s="1" t="s">
        <v>858</v>
      </c>
      <c r="B192">
        <f t="shared" si="12"/>
        <v>17</v>
      </c>
      <c r="C192">
        <f t="shared" si="13"/>
        <v>20</v>
      </c>
      <c r="D192" t="str">
        <f t="shared" si="14"/>
        <v>Pak)</v>
      </c>
      <c r="E192">
        <f t="shared" si="15"/>
        <v>8</v>
      </c>
      <c r="F192" t="str">
        <f t="shared" si="16"/>
        <v xml:space="preserve">Inzamam </v>
      </c>
      <c r="G192">
        <f t="shared" si="17"/>
        <v>20</v>
      </c>
    </row>
    <row r="193" spans="1:7" x14ac:dyDescent="0.3">
      <c r="A193" s="1" t="s">
        <v>72</v>
      </c>
      <c r="B193">
        <f t="shared" si="12"/>
        <v>15</v>
      </c>
      <c r="C193">
        <f t="shared" si="13"/>
        <v>18</v>
      </c>
      <c r="D193" t="str">
        <f t="shared" si="14"/>
        <v>Pak)</v>
      </c>
      <c r="E193">
        <f t="shared" si="15"/>
        <v>7</v>
      </c>
      <c r="F193" t="str">
        <f t="shared" si="16"/>
        <v xml:space="preserve">Saleem </v>
      </c>
      <c r="G193">
        <f t="shared" si="17"/>
        <v>18</v>
      </c>
    </row>
    <row r="194" spans="1:7" x14ac:dyDescent="0.3">
      <c r="A194" s="1" t="s">
        <v>85</v>
      </c>
      <c r="B194">
        <f t="shared" si="12"/>
        <v>10</v>
      </c>
      <c r="C194">
        <f t="shared" si="13"/>
        <v>13</v>
      </c>
      <c r="D194" t="str">
        <f t="shared" si="14"/>
        <v>Aus)</v>
      </c>
      <c r="E194">
        <f t="shared" si="15"/>
        <v>3</v>
      </c>
      <c r="F194" t="str">
        <f t="shared" si="16"/>
        <v xml:space="preserve">DC </v>
      </c>
      <c r="G194">
        <f t="shared" si="17"/>
        <v>13</v>
      </c>
    </row>
    <row r="195" spans="1:7" x14ac:dyDescent="0.3">
      <c r="A195" s="1" t="s">
        <v>103</v>
      </c>
      <c r="B195">
        <f t="shared" ref="B195:B258" si="18">SEARCH("(",A195,1)+1</f>
        <v>11</v>
      </c>
      <c r="C195">
        <f t="shared" ref="C195:C258" si="19">SEARCH(")",A195,1)</f>
        <v>13</v>
      </c>
      <c r="D195" t="str">
        <f t="shared" ref="D195:D258" si="20">MID(A195,B195,C195-1)</f>
        <v>NZ)</v>
      </c>
      <c r="E195">
        <f t="shared" ref="E195:E258" si="21">SEARCH(" ",A195,1)</f>
        <v>3</v>
      </c>
      <c r="F195" t="str">
        <f t="shared" ref="F195:F258" si="22">LEFT(A195,E195)</f>
        <v xml:space="preserve">MD </v>
      </c>
      <c r="G195">
        <f t="shared" ref="G195:G258" si="23">LEN(A195)</f>
        <v>13</v>
      </c>
    </row>
    <row r="196" spans="1:7" x14ac:dyDescent="0.3">
      <c r="A196" s="1" t="s">
        <v>76</v>
      </c>
      <c r="B196">
        <f t="shared" si="18"/>
        <v>11</v>
      </c>
      <c r="C196">
        <f t="shared" si="19"/>
        <v>14</v>
      </c>
      <c r="D196" t="str">
        <f t="shared" si="20"/>
        <v>Zim)</v>
      </c>
      <c r="E196">
        <f t="shared" si="21"/>
        <v>2</v>
      </c>
      <c r="F196" t="str">
        <f t="shared" si="22"/>
        <v xml:space="preserve">A </v>
      </c>
      <c r="G196">
        <f t="shared" si="23"/>
        <v>14</v>
      </c>
    </row>
    <row r="197" spans="1:7" x14ac:dyDescent="0.3">
      <c r="A197" s="1" t="s">
        <v>87</v>
      </c>
      <c r="B197">
        <f t="shared" si="18"/>
        <v>14</v>
      </c>
      <c r="C197">
        <f t="shared" si="19"/>
        <v>17</v>
      </c>
      <c r="D197" t="str">
        <f t="shared" si="20"/>
        <v>Pak)</v>
      </c>
      <c r="E197">
        <f t="shared" si="21"/>
        <v>7</v>
      </c>
      <c r="F197" t="str">
        <f t="shared" si="22"/>
        <v xml:space="preserve">Rameez </v>
      </c>
      <c r="G197">
        <f t="shared" si="23"/>
        <v>17</v>
      </c>
    </row>
    <row r="198" spans="1:7" x14ac:dyDescent="0.3">
      <c r="A198" s="1" t="s">
        <v>101</v>
      </c>
      <c r="B198">
        <f t="shared" si="18"/>
        <v>15</v>
      </c>
      <c r="C198">
        <f t="shared" si="19"/>
        <v>18</v>
      </c>
      <c r="D198" t="str">
        <f t="shared" si="20"/>
        <v>Pak)</v>
      </c>
      <c r="E198">
        <f t="shared" si="21"/>
        <v>6</v>
      </c>
      <c r="F198" t="str">
        <f t="shared" si="22"/>
        <v xml:space="preserve">Aamer </v>
      </c>
      <c r="G198">
        <f t="shared" si="23"/>
        <v>18</v>
      </c>
    </row>
    <row r="199" spans="1:7" x14ac:dyDescent="0.3">
      <c r="A199" s="1" t="s">
        <v>127</v>
      </c>
      <c r="B199">
        <f t="shared" si="18"/>
        <v>13</v>
      </c>
      <c r="C199">
        <f t="shared" si="19"/>
        <v>15</v>
      </c>
      <c r="D199" t="str">
        <f t="shared" si="20"/>
        <v>WI)</v>
      </c>
      <c r="E199">
        <f t="shared" si="21"/>
        <v>3</v>
      </c>
      <c r="F199" t="str">
        <f t="shared" si="22"/>
        <v xml:space="preserve">PV </v>
      </c>
      <c r="G199">
        <f t="shared" si="23"/>
        <v>15</v>
      </c>
    </row>
    <row r="200" spans="1:7" x14ac:dyDescent="0.3">
      <c r="A200" s="1" t="s">
        <v>87</v>
      </c>
      <c r="B200">
        <f t="shared" si="18"/>
        <v>14</v>
      </c>
      <c r="C200">
        <f t="shared" si="19"/>
        <v>17</v>
      </c>
      <c r="D200" t="str">
        <f t="shared" si="20"/>
        <v>Pak)</v>
      </c>
      <c r="E200">
        <f t="shared" si="21"/>
        <v>7</v>
      </c>
      <c r="F200" t="str">
        <f t="shared" si="22"/>
        <v xml:space="preserve">Rameez </v>
      </c>
      <c r="G200">
        <f t="shared" si="23"/>
        <v>17</v>
      </c>
    </row>
    <row r="201" spans="1:7" x14ac:dyDescent="0.3">
      <c r="A201" s="1" t="s">
        <v>85</v>
      </c>
      <c r="B201">
        <f t="shared" si="18"/>
        <v>10</v>
      </c>
      <c r="C201">
        <f t="shared" si="19"/>
        <v>13</v>
      </c>
      <c r="D201" t="str">
        <f t="shared" si="20"/>
        <v>Aus)</v>
      </c>
      <c r="E201">
        <f t="shared" si="21"/>
        <v>3</v>
      </c>
      <c r="F201" t="str">
        <f t="shared" si="22"/>
        <v xml:space="preserve">DC </v>
      </c>
      <c r="G201">
        <f t="shared" si="23"/>
        <v>13</v>
      </c>
    </row>
    <row r="202" spans="1:7" x14ac:dyDescent="0.3">
      <c r="A202" s="1" t="s">
        <v>127</v>
      </c>
      <c r="B202">
        <f t="shared" si="18"/>
        <v>13</v>
      </c>
      <c r="C202">
        <f t="shared" si="19"/>
        <v>15</v>
      </c>
      <c r="D202" t="str">
        <f t="shared" si="20"/>
        <v>WI)</v>
      </c>
      <c r="E202">
        <f t="shared" si="21"/>
        <v>3</v>
      </c>
      <c r="F202" t="str">
        <f t="shared" si="22"/>
        <v xml:space="preserve">PV </v>
      </c>
      <c r="G202">
        <f t="shared" si="23"/>
        <v>15</v>
      </c>
    </row>
    <row r="203" spans="1:7" x14ac:dyDescent="0.3">
      <c r="A203" s="1" t="s">
        <v>127</v>
      </c>
      <c r="B203">
        <f t="shared" si="18"/>
        <v>13</v>
      </c>
      <c r="C203">
        <f t="shared" si="19"/>
        <v>15</v>
      </c>
      <c r="D203" t="str">
        <f t="shared" si="20"/>
        <v>WI)</v>
      </c>
      <c r="E203">
        <f t="shared" si="21"/>
        <v>3</v>
      </c>
      <c r="F203" t="str">
        <f t="shared" si="22"/>
        <v xml:space="preserve">PV </v>
      </c>
      <c r="G203">
        <f t="shared" si="23"/>
        <v>15</v>
      </c>
    </row>
    <row r="204" spans="1:7" x14ac:dyDescent="0.3">
      <c r="A204" s="1" t="s">
        <v>104</v>
      </c>
      <c r="B204">
        <f t="shared" si="18"/>
        <v>13</v>
      </c>
      <c r="C204">
        <f t="shared" si="19"/>
        <v>16</v>
      </c>
      <c r="D204" t="str">
        <f t="shared" si="20"/>
        <v>Eng)</v>
      </c>
      <c r="E204">
        <f t="shared" si="21"/>
        <v>3</v>
      </c>
      <c r="F204" t="str">
        <f t="shared" si="22"/>
        <v xml:space="preserve">AJ </v>
      </c>
      <c r="G204">
        <f t="shared" si="23"/>
        <v>16</v>
      </c>
    </row>
    <row r="205" spans="1:7" x14ac:dyDescent="0.3">
      <c r="A205" s="1" t="s">
        <v>62</v>
      </c>
      <c r="B205">
        <f t="shared" si="18"/>
        <v>14</v>
      </c>
      <c r="C205">
        <f t="shared" si="19"/>
        <v>16</v>
      </c>
      <c r="D205" t="str">
        <f t="shared" si="20"/>
        <v>SL)</v>
      </c>
      <c r="E205">
        <f t="shared" si="21"/>
        <v>3</v>
      </c>
      <c r="F205" t="str">
        <f t="shared" si="22"/>
        <v xml:space="preserve">PA </v>
      </c>
      <c r="G205">
        <f t="shared" si="23"/>
        <v>16</v>
      </c>
    </row>
    <row r="206" spans="1:7" x14ac:dyDescent="0.3">
      <c r="A206" s="1" t="s">
        <v>340</v>
      </c>
      <c r="B206">
        <f t="shared" si="18"/>
        <v>11</v>
      </c>
      <c r="C206">
        <f t="shared" si="19"/>
        <v>16</v>
      </c>
      <c r="D206" t="str">
        <f t="shared" si="20"/>
        <v>India)</v>
      </c>
      <c r="E206">
        <f t="shared" si="21"/>
        <v>3</v>
      </c>
      <c r="F206" t="str">
        <f t="shared" si="22"/>
        <v xml:space="preserve">WV </v>
      </c>
      <c r="G206">
        <f t="shared" si="23"/>
        <v>16</v>
      </c>
    </row>
    <row r="207" spans="1:7" x14ac:dyDescent="0.3">
      <c r="A207" s="1" t="s">
        <v>96</v>
      </c>
      <c r="B207">
        <f t="shared" si="18"/>
        <v>14</v>
      </c>
      <c r="C207">
        <f t="shared" si="19"/>
        <v>16</v>
      </c>
      <c r="D207" t="str">
        <f t="shared" si="20"/>
        <v>SL)</v>
      </c>
      <c r="E207">
        <f t="shared" si="21"/>
        <v>3</v>
      </c>
      <c r="F207" t="str">
        <f t="shared" si="22"/>
        <v xml:space="preserve">RS </v>
      </c>
      <c r="G207">
        <f t="shared" si="23"/>
        <v>16</v>
      </c>
    </row>
    <row r="208" spans="1:7" x14ac:dyDescent="0.3">
      <c r="A208" s="1" t="s">
        <v>154</v>
      </c>
      <c r="B208">
        <f t="shared" si="18"/>
        <v>12</v>
      </c>
      <c r="C208">
        <f t="shared" si="19"/>
        <v>14</v>
      </c>
      <c r="D208" t="str">
        <f t="shared" si="20"/>
        <v>SA)</v>
      </c>
      <c r="E208">
        <f t="shared" si="21"/>
        <v>3</v>
      </c>
      <c r="F208" t="str">
        <f t="shared" si="22"/>
        <v xml:space="preserve">AC </v>
      </c>
      <c r="G208">
        <f t="shared" si="23"/>
        <v>14</v>
      </c>
    </row>
    <row r="209" spans="1:7" x14ac:dyDescent="0.3">
      <c r="A209" s="1" t="s">
        <v>157</v>
      </c>
      <c r="B209">
        <f t="shared" si="18"/>
        <v>12</v>
      </c>
      <c r="C209">
        <f t="shared" si="19"/>
        <v>17</v>
      </c>
      <c r="D209" t="str">
        <f t="shared" si="20"/>
        <v>India)</v>
      </c>
      <c r="E209">
        <f t="shared" si="21"/>
        <v>3</v>
      </c>
      <c r="F209" t="str">
        <f t="shared" si="22"/>
        <v xml:space="preserve">VG </v>
      </c>
      <c r="G209">
        <f t="shared" si="23"/>
        <v>17</v>
      </c>
    </row>
    <row r="210" spans="1:7" x14ac:dyDescent="0.3">
      <c r="A210" s="1" t="s">
        <v>63</v>
      </c>
      <c r="B210">
        <f t="shared" si="18"/>
        <v>14</v>
      </c>
      <c r="C210">
        <f t="shared" si="19"/>
        <v>17</v>
      </c>
      <c r="D210" t="str">
        <f t="shared" si="20"/>
        <v>Pak)</v>
      </c>
      <c r="E210">
        <f t="shared" si="21"/>
        <v>6</v>
      </c>
      <c r="F210" t="str">
        <f t="shared" si="22"/>
        <v xml:space="preserve">Saeed </v>
      </c>
      <c r="G210">
        <f t="shared" si="23"/>
        <v>17</v>
      </c>
    </row>
    <row r="211" spans="1:7" x14ac:dyDescent="0.3">
      <c r="A211" s="1" t="s">
        <v>87</v>
      </c>
      <c r="B211">
        <f t="shared" si="18"/>
        <v>14</v>
      </c>
      <c r="C211">
        <f t="shared" si="19"/>
        <v>17</v>
      </c>
      <c r="D211" t="str">
        <f t="shared" si="20"/>
        <v>Pak)</v>
      </c>
      <c r="E211">
        <f t="shared" si="21"/>
        <v>7</v>
      </c>
      <c r="F211" t="str">
        <f t="shared" si="22"/>
        <v xml:space="preserve">Rameez </v>
      </c>
      <c r="G211">
        <f t="shared" si="23"/>
        <v>17</v>
      </c>
    </row>
    <row r="212" spans="1:7" x14ac:dyDescent="0.3">
      <c r="A212" s="1" t="s">
        <v>71</v>
      </c>
      <c r="B212">
        <f t="shared" si="18"/>
        <v>16</v>
      </c>
      <c r="C212">
        <f t="shared" si="19"/>
        <v>19</v>
      </c>
      <c r="D212" t="str">
        <f t="shared" si="20"/>
        <v>Pak)</v>
      </c>
      <c r="E212">
        <f t="shared" si="21"/>
        <v>6</v>
      </c>
      <c r="F212" t="str">
        <f t="shared" si="22"/>
        <v xml:space="preserve">Javed </v>
      </c>
      <c r="G212">
        <f t="shared" si="23"/>
        <v>19</v>
      </c>
    </row>
    <row r="213" spans="1:7" x14ac:dyDescent="0.3">
      <c r="A213" s="1" t="s">
        <v>224</v>
      </c>
      <c r="B213">
        <f t="shared" si="18"/>
        <v>10</v>
      </c>
      <c r="C213">
        <f t="shared" si="19"/>
        <v>12</v>
      </c>
      <c r="D213" t="str">
        <f t="shared" si="20"/>
        <v>WI)</v>
      </c>
      <c r="E213">
        <f t="shared" si="21"/>
        <v>3</v>
      </c>
      <c r="F213" t="str">
        <f t="shared" si="22"/>
        <v xml:space="preserve">BC </v>
      </c>
      <c r="G213">
        <f t="shared" si="23"/>
        <v>12</v>
      </c>
    </row>
    <row r="214" spans="1:7" x14ac:dyDescent="0.3">
      <c r="A214" s="1" t="s">
        <v>224</v>
      </c>
      <c r="B214">
        <f t="shared" si="18"/>
        <v>10</v>
      </c>
      <c r="C214">
        <f t="shared" si="19"/>
        <v>12</v>
      </c>
      <c r="D214" t="str">
        <f t="shared" si="20"/>
        <v>WI)</v>
      </c>
      <c r="E214">
        <f t="shared" si="21"/>
        <v>3</v>
      </c>
      <c r="F214" t="str">
        <f t="shared" si="22"/>
        <v xml:space="preserve">BC </v>
      </c>
      <c r="G214">
        <f t="shared" si="23"/>
        <v>12</v>
      </c>
    </row>
    <row r="215" spans="1:7" x14ac:dyDescent="0.3">
      <c r="A215" s="1" t="s">
        <v>106</v>
      </c>
      <c r="B215">
        <f t="shared" si="18"/>
        <v>11</v>
      </c>
      <c r="C215">
        <f t="shared" si="19"/>
        <v>16</v>
      </c>
      <c r="D215" t="str">
        <f t="shared" si="20"/>
        <v>India)</v>
      </c>
      <c r="E215">
        <f t="shared" si="21"/>
        <v>3</v>
      </c>
      <c r="F215" t="str">
        <f t="shared" si="22"/>
        <v xml:space="preserve">NS </v>
      </c>
      <c r="G215">
        <f t="shared" si="23"/>
        <v>16</v>
      </c>
    </row>
    <row r="216" spans="1:7" x14ac:dyDescent="0.3">
      <c r="A216" s="1" t="s">
        <v>158</v>
      </c>
      <c r="B216">
        <f t="shared" si="18"/>
        <v>11</v>
      </c>
      <c r="C216">
        <f t="shared" si="19"/>
        <v>14</v>
      </c>
      <c r="D216" t="str">
        <f t="shared" si="20"/>
        <v>Eng)</v>
      </c>
      <c r="E216">
        <f t="shared" si="21"/>
        <v>3</v>
      </c>
      <c r="F216" t="str">
        <f t="shared" si="22"/>
        <v xml:space="preserve">RA </v>
      </c>
      <c r="G216">
        <f t="shared" si="23"/>
        <v>14</v>
      </c>
    </row>
    <row r="217" spans="1:7" x14ac:dyDescent="0.3">
      <c r="A217" s="1" t="s">
        <v>122</v>
      </c>
      <c r="B217">
        <f t="shared" si="18"/>
        <v>10</v>
      </c>
      <c r="C217">
        <f t="shared" si="19"/>
        <v>13</v>
      </c>
      <c r="D217" t="str">
        <f t="shared" si="20"/>
        <v>Eng)</v>
      </c>
      <c r="E217">
        <f t="shared" si="21"/>
        <v>3</v>
      </c>
      <c r="F217" t="str">
        <f t="shared" si="22"/>
        <v xml:space="preserve">GA </v>
      </c>
      <c r="G217">
        <f t="shared" si="23"/>
        <v>13</v>
      </c>
    </row>
    <row r="218" spans="1:7" x14ac:dyDescent="0.3">
      <c r="A218" s="1" t="s">
        <v>224</v>
      </c>
      <c r="B218">
        <f t="shared" si="18"/>
        <v>10</v>
      </c>
      <c r="C218">
        <f t="shared" si="19"/>
        <v>12</v>
      </c>
      <c r="D218" t="str">
        <f t="shared" si="20"/>
        <v>WI)</v>
      </c>
      <c r="E218">
        <f t="shared" si="21"/>
        <v>3</v>
      </c>
      <c r="F218" t="str">
        <f t="shared" si="22"/>
        <v xml:space="preserve">BC </v>
      </c>
      <c r="G218">
        <f t="shared" si="23"/>
        <v>12</v>
      </c>
    </row>
    <row r="219" spans="1:7" x14ac:dyDescent="0.3">
      <c r="A219" s="1" t="s">
        <v>67</v>
      </c>
      <c r="B219">
        <f t="shared" si="18"/>
        <v>11</v>
      </c>
      <c r="C219">
        <f t="shared" si="19"/>
        <v>14</v>
      </c>
      <c r="D219" t="str">
        <f t="shared" si="20"/>
        <v>Aus)</v>
      </c>
      <c r="E219">
        <f t="shared" si="21"/>
        <v>3</v>
      </c>
      <c r="F219" t="str">
        <f t="shared" si="22"/>
        <v xml:space="preserve">ME </v>
      </c>
      <c r="G219">
        <f t="shared" si="23"/>
        <v>14</v>
      </c>
    </row>
    <row r="220" spans="1:7" x14ac:dyDescent="0.3">
      <c r="A220" s="1" t="s">
        <v>158</v>
      </c>
      <c r="B220">
        <f t="shared" si="18"/>
        <v>11</v>
      </c>
      <c r="C220">
        <f t="shared" si="19"/>
        <v>14</v>
      </c>
      <c r="D220" t="str">
        <f t="shared" si="20"/>
        <v>Eng)</v>
      </c>
      <c r="E220">
        <f t="shared" si="21"/>
        <v>3</v>
      </c>
      <c r="F220" t="str">
        <f t="shared" si="22"/>
        <v xml:space="preserve">RA </v>
      </c>
      <c r="G220">
        <f t="shared" si="23"/>
        <v>14</v>
      </c>
    </row>
    <row r="221" spans="1:7" x14ac:dyDescent="0.3">
      <c r="A221" s="1" t="s">
        <v>67</v>
      </c>
      <c r="B221">
        <f t="shared" si="18"/>
        <v>11</v>
      </c>
      <c r="C221">
        <f t="shared" si="19"/>
        <v>14</v>
      </c>
      <c r="D221" t="str">
        <f t="shared" si="20"/>
        <v>Aus)</v>
      </c>
      <c r="E221">
        <f t="shared" si="21"/>
        <v>3</v>
      </c>
      <c r="F221" t="str">
        <f t="shared" si="22"/>
        <v xml:space="preserve">ME </v>
      </c>
      <c r="G221">
        <f t="shared" si="23"/>
        <v>14</v>
      </c>
    </row>
    <row r="222" spans="1:7" x14ac:dyDescent="0.3">
      <c r="A222" s="1" t="s">
        <v>343</v>
      </c>
      <c r="B222">
        <f t="shared" si="18"/>
        <v>15</v>
      </c>
      <c r="C222">
        <f t="shared" si="19"/>
        <v>18</v>
      </c>
      <c r="D222" t="str">
        <f t="shared" si="20"/>
        <v>Pak)</v>
      </c>
      <c r="E222">
        <f t="shared" si="21"/>
        <v>5</v>
      </c>
      <c r="F222" t="str">
        <f t="shared" si="22"/>
        <v xml:space="preserve">Asif </v>
      </c>
      <c r="G222">
        <f t="shared" si="23"/>
        <v>18</v>
      </c>
    </row>
    <row r="223" spans="1:7" x14ac:dyDescent="0.3">
      <c r="A223" s="1" t="s">
        <v>63</v>
      </c>
      <c r="B223">
        <f t="shared" si="18"/>
        <v>14</v>
      </c>
      <c r="C223">
        <f t="shared" si="19"/>
        <v>17</v>
      </c>
      <c r="D223" t="str">
        <f t="shared" si="20"/>
        <v>Pak)</v>
      </c>
      <c r="E223">
        <f t="shared" si="21"/>
        <v>6</v>
      </c>
      <c r="F223" t="str">
        <f t="shared" si="22"/>
        <v xml:space="preserve">Saeed </v>
      </c>
      <c r="G223">
        <f t="shared" si="23"/>
        <v>17</v>
      </c>
    </row>
    <row r="224" spans="1:7" x14ac:dyDescent="0.3">
      <c r="A224" s="1" t="s">
        <v>63</v>
      </c>
      <c r="B224">
        <f t="shared" si="18"/>
        <v>14</v>
      </c>
      <c r="C224">
        <f t="shared" si="19"/>
        <v>17</v>
      </c>
      <c r="D224" t="str">
        <f t="shared" si="20"/>
        <v>Pak)</v>
      </c>
      <c r="E224">
        <f t="shared" si="21"/>
        <v>6</v>
      </c>
      <c r="F224" t="str">
        <f t="shared" si="22"/>
        <v xml:space="preserve">Saeed </v>
      </c>
      <c r="G224">
        <f t="shared" si="23"/>
        <v>17</v>
      </c>
    </row>
    <row r="225" spans="1:7" x14ac:dyDescent="0.3">
      <c r="A225" s="1" t="s">
        <v>63</v>
      </c>
      <c r="B225">
        <f t="shared" si="18"/>
        <v>14</v>
      </c>
      <c r="C225">
        <f t="shared" si="19"/>
        <v>17</v>
      </c>
      <c r="D225" t="str">
        <f t="shared" si="20"/>
        <v>Pak)</v>
      </c>
      <c r="E225">
        <f t="shared" si="21"/>
        <v>6</v>
      </c>
      <c r="F225" t="str">
        <f t="shared" si="22"/>
        <v xml:space="preserve">Saeed </v>
      </c>
      <c r="G225">
        <f t="shared" si="23"/>
        <v>17</v>
      </c>
    </row>
    <row r="226" spans="1:7" x14ac:dyDescent="0.3">
      <c r="A226" s="1" t="s">
        <v>224</v>
      </c>
      <c r="B226">
        <f t="shared" si="18"/>
        <v>10</v>
      </c>
      <c r="C226">
        <f t="shared" si="19"/>
        <v>12</v>
      </c>
      <c r="D226" t="str">
        <f t="shared" si="20"/>
        <v>WI)</v>
      </c>
      <c r="E226">
        <f t="shared" si="21"/>
        <v>3</v>
      </c>
      <c r="F226" t="str">
        <f t="shared" si="22"/>
        <v xml:space="preserve">BC </v>
      </c>
      <c r="G226">
        <f t="shared" si="23"/>
        <v>12</v>
      </c>
    </row>
    <row r="227" spans="1:7" x14ac:dyDescent="0.3">
      <c r="A227" s="1" t="s">
        <v>279</v>
      </c>
      <c r="B227">
        <f t="shared" si="18"/>
        <v>12</v>
      </c>
      <c r="C227">
        <f t="shared" si="19"/>
        <v>15</v>
      </c>
      <c r="D227" t="str">
        <f t="shared" si="20"/>
        <v>Pak)</v>
      </c>
      <c r="E227">
        <f t="shared" si="21"/>
        <v>6</v>
      </c>
      <c r="F227" t="str">
        <f t="shared" si="22"/>
        <v xml:space="preserve">Basit </v>
      </c>
      <c r="G227">
        <f t="shared" si="23"/>
        <v>15</v>
      </c>
    </row>
    <row r="228" spans="1:7" x14ac:dyDescent="0.3">
      <c r="A228" s="1" t="s">
        <v>123</v>
      </c>
      <c r="B228">
        <f t="shared" si="18"/>
        <v>18</v>
      </c>
      <c r="C228">
        <f t="shared" si="19"/>
        <v>20</v>
      </c>
      <c r="D228" t="str">
        <f t="shared" si="20"/>
        <v>SL)</v>
      </c>
      <c r="E228">
        <f t="shared" si="21"/>
        <v>3</v>
      </c>
      <c r="F228" t="str">
        <f t="shared" si="22"/>
        <v xml:space="preserve">HP </v>
      </c>
      <c r="G228">
        <f t="shared" si="23"/>
        <v>20</v>
      </c>
    </row>
    <row r="229" spans="1:7" x14ac:dyDescent="0.3">
      <c r="A229" s="1" t="s">
        <v>75</v>
      </c>
      <c r="B229">
        <f t="shared" si="18"/>
        <v>12</v>
      </c>
      <c r="C229">
        <f t="shared" si="19"/>
        <v>14</v>
      </c>
      <c r="D229" t="str">
        <f t="shared" si="20"/>
        <v>SA)</v>
      </c>
      <c r="E229">
        <f t="shared" si="21"/>
        <v>2</v>
      </c>
      <c r="F229" t="str">
        <f t="shared" si="22"/>
        <v xml:space="preserve">G </v>
      </c>
      <c r="G229">
        <f t="shared" si="23"/>
        <v>14</v>
      </c>
    </row>
    <row r="230" spans="1:7" x14ac:dyDescent="0.3">
      <c r="A230" s="1" t="s">
        <v>67</v>
      </c>
      <c r="B230">
        <f t="shared" si="18"/>
        <v>11</v>
      </c>
      <c r="C230">
        <f t="shared" si="19"/>
        <v>14</v>
      </c>
      <c r="D230" t="str">
        <f t="shared" si="20"/>
        <v>Aus)</v>
      </c>
      <c r="E230">
        <f t="shared" si="21"/>
        <v>3</v>
      </c>
      <c r="F230" t="str">
        <f t="shared" si="22"/>
        <v xml:space="preserve">ME </v>
      </c>
      <c r="G230">
        <f t="shared" si="23"/>
        <v>14</v>
      </c>
    </row>
    <row r="231" spans="1:7" x14ac:dyDescent="0.3">
      <c r="A231" s="1" t="s">
        <v>106</v>
      </c>
      <c r="B231">
        <f t="shared" si="18"/>
        <v>11</v>
      </c>
      <c r="C231">
        <f t="shared" si="19"/>
        <v>16</v>
      </c>
      <c r="D231" t="str">
        <f t="shared" si="20"/>
        <v>India)</v>
      </c>
      <c r="E231">
        <f t="shared" si="21"/>
        <v>3</v>
      </c>
      <c r="F231" t="str">
        <f t="shared" si="22"/>
        <v xml:space="preserve">NS </v>
      </c>
      <c r="G231">
        <f t="shared" si="23"/>
        <v>16</v>
      </c>
    </row>
    <row r="232" spans="1:7" x14ac:dyDescent="0.3">
      <c r="A232" s="1" t="s">
        <v>91</v>
      </c>
      <c r="B232">
        <f t="shared" si="18"/>
        <v>12</v>
      </c>
      <c r="C232">
        <f t="shared" si="19"/>
        <v>14</v>
      </c>
      <c r="D232" t="str">
        <f t="shared" si="20"/>
        <v>SA)</v>
      </c>
      <c r="E232">
        <f t="shared" si="21"/>
        <v>3</v>
      </c>
      <c r="F232" t="str">
        <f t="shared" si="22"/>
        <v xml:space="preserve">WJ </v>
      </c>
      <c r="G232">
        <f t="shared" si="23"/>
        <v>14</v>
      </c>
    </row>
    <row r="233" spans="1:7" x14ac:dyDescent="0.3">
      <c r="A233" s="1" t="s">
        <v>65</v>
      </c>
      <c r="B233">
        <f t="shared" si="18"/>
        <v>12</v>
      </c>
      <c r="C233">
        <f t="shared" si="19"/>
        <v>14</v>
      </c>
      <c r="D233" t="str">
        <f t="shared" si="20"/>
        <v>WI)</v>
      </c>
      <c r="E233">
        <f t="shared" si="21"/>
        <v>3</v>
      </c>
      <c r="F233" t="str">
        <f t="shared" si="22"/>
        <v xml:space="preserve">DL </v>
      </c>
      <c r="G233">
        <f t="shared" si="23"/>
        <v>14</v>
      </c>
    </row>
    <row r="234" spans="1:7" x14ac:dyDescent="0.3">
      <c r="A234" s="1" t="s">
        <v>119</v>
      </c>
      <c r="B234">
        <f t="shared" si="18"/>
        <v>15</v>
      </c>
      <c r="C234">
        <f t="shared" si="19"/>
        <v>17</v>
      </c>
      <c r="D234" t="str">
        <f t="shared" si="20"/>
        <v>SL)</v>
      </c>
      <c r="E234">
        <f t="shared" si="21"/>
        <v>3</v>
      </c>
      <c r="F234" t="str">
        <f t="shared" si="22"/>
        <v xml:space="preserve">AP </v>
      </c>
      <c r="G234">
        <f t="shared" si="23"/>
        <v>17</v>
      </c>
    </row>
    <row r="235" spans="1:7" x14ac:dyDescent="0.3">
      <c r="A235" s="1" t="s">
        <v>858</v>
      </c>
      <c r="B235">
        <f t="shared" si="18"/>
        <v>17</v>
      </c>
      <c r="C235">
        <f t="shared" si="19"/>
        <v>20</v>
      </c>
      <c r="D235" t="str">
        <f t="shared" si="20"/>
        <v>Pak)</v>
      </c>
      <c r="E235">
        <f t="shared" si="21"/>
        <v>8</v>
      </c>
      <c r="F235" t="str">
        <f t="shared" si="22"/>
        <v xml:space="preserve">Inzamam </v>
      </c>
      <c r="G235">
        <f t="shared" si="23"/>
        <v>20</v>
      </c>
    </row>
    <row r="236" spans="1:7" x14ac:dyDescent="0.3">
      <c r="A236" s="1" t="s">
        <v>101</v>
      </c>
      <c r="B236">
        <f t="shared" si="18"/>
        <v>15</v>
      </c>
      <c r="C236">
        <f t="shared" si="19"/>
        <v>18</v>
      </c>
      <c r="D236" t="str">
        <f t="shared" si="20"/>
        <v>Pak)</v>
      </c>
      <c r="E236">
        <f t="shared" si="21"/>
        <v>6</v>
      </c>
      <c r="F236" t="str">
        <f t="shared" si="22"/>
        <v xml:space="preserve">Aamer </v>
      </c>
      <c r="G236">
        <f t="shared" si="23"/>
        <v>18</v>
      </c>
    </row>
    <row r="237" spans="1:7" x14ac:dyDescent="0.3">
      <c r="A237" s="1" t="s">
        <v>60</v>
      </c>
      <c r="B237">
        <f t="shared" si="18"/>
        <v>15</v>
      </c>
      <c r="C237">
        <f t="shared" si="19"/>
        <v>20</v>
      </c>
      <c r="D237" t="str">
        <f t="shared" si="20"/>
        <v>India)</v>
      </c>
      <c r="E237">
        <f t="shared" si="21"/>
        <v>3</v>
      </c>
      <c r="F237" t="str">
        <f t="shared" si="22"/>
        <v xml:space="preserve">SR </v>
      </c>
      <c r="G237">
        <f t="shared" si="23"/>
        <v>20</v>
      </c>
    </row>
    <row r="238" spans="1:7" x14ac:dyDescent="0.3">
      <c r="A238" s="1" t="s">
        <v>81</v>
      </c>
      <c r="B238">
        <f t="shared" si="18"/>
        <v>13</v>
      </c>
      <c r="C238">
        <f t="shared" si="19"/>
        <v>16</v>
      </c>
      <c r="D238" t="str">
        <f t="shared" si="20"/>
        <v>Pak)</v>
      </c>
      <c r="E238">
        <f t="shared" si="21"/>
        <v>5</v>
      </c>
      <c r="F238" t="str">
        <f t="shared" si="22"/>
        <v xml:space="preserve">Ijaz </v>
      </c>
      <c r="G238">
        <f t="shared" si="23"/>
        <v>16</v>
      </c>
    </row>
    <row r="239" spans="1:7" x14ac:dyDescent="0.3">
      <c r="A239" s="1" t="s">
        <v>67</v>
      </c>
      <c r="B239">
        <f t="shared" si="18"/>
        <v>11</v>
      </c>
      <c r="C239">
        <f t="shared" si="19"/>
        <v>14</v>
      </c>
      <c r="D239" t="str">
        <f t="shared" si="20"/>
        <v>Aus)</v>
      </c>
      <c r="E239">
        <f t="shared" si="21"/>
        <v>3</v>
      </c>
      <c r="F239" t="str">
        <f t="shared" si="22"/>
        <v xml:space="preserve">ME </v>
      </c>
      <c r="G239">
        <f t="shared" si="23"/>
        <v>14</v>
      </c>
    </row>
    <row r="240" spans="1:7" x14ac:dyDescent="0.3">
      <c r="A240" s="1" t="s">
        <v>63</v>
      </c>
      <c r="B240">
        <f t="shared" si="18"/>
        <v>14</v>
      </c>
      <c r="C240">
        <f t="shared" si="19"/>
        <v>17</v>
      </c>
      <c r="D240" t="str">
        <f t="shared" si="20"/>
        <v>Pak)</v>
      </c>
      <c r="E240">
        <f t="shared" si="21"/>
        <v>6</v>
      </c>
      <c r="F240" t="str">
        <f t="shared" si="22"/>
        <v xml:space="preserve">Saeed </v>
      </c>
      <c r="G240">
        <f t="shared" si="23"/>
        <v>17</v>
      </c>
    </row>
    <row r="241" spans="1:7" x14ac:dyDescent="0.3">
      <c r="A241" s="1" t="s">
        <v>91</v>
      </c>
      <c r="B241">
        <f t="shared" si="18"/>
        <v>12</v>
      </c>
      <c r="C241">
        <f t="shared" si="19"/>
        <v>14</v>
      </c>
      <c r="D241" t="str">
        <f t="shared" si="20"/>
        <v>SA)</v>
      </c>
      <c r="E241">
        <f t="shared" si="21"/>
        <v>3</v>
      </c>
      <c r="F241" t="str">
        <f t="shared" si="22"/>
        <v xml:space="preserve">WJ </v>
      </c>
      <c r="G241">
        <f t="shared" si="23"/>
        <v>14</v>
      </c>
    </row>
    <row r="242" spans="1:7" x14ac:dyDescent="0.3">
      <c r="A242" s="1" t="s">
        <v>60</v>
      </c>
      <c r="B242">
        <f t="shared" si="18"/>
        <v>15</v>
      </c>
      <c r="C242">
        <f t="shared" si="19"/>
        <v>20</v>
      </c>
      <c r="D242" t="str">
        <f t="shared" si="20"/>
        <v>India)</v>
      </c>
      <c r="E242">
        <f t="shared" si="21"/>
        <v>3</v>
      </c>
      <c r="F242" t="str">
        <f t="shared" si="22"/>
        <v xml:space="preserve">SR </v>
      </c>
      <c r="G242">
        <f t="shared" si="23"/>
        <v>20</v>
      </c>
    </row>
    <row r="243" spans="1:7" x14ac:dyDescent="0.3">
      <c r="A243" s="1" t="s">
        <v>138</v>
      </c>
      <c r="B243">
        <f t="shared" si="18"/>
        <v>16</v>
      </c>
      <c r="C243">
        <f t="shared" si="19"/>
        <v>18</v>
      </c>
      <c r="D243" t="str">
        <f t="shared" si="20"/>
        <v>NZ)</v>
      </c>
      <c r="E243">
        <f t="shared" si="21"/>
        <v>3</v>
      </c>
      <c r="F243" t="str">
        <f t="shared" si="22"/>
        <v xml:space="preserve">KR </v>
      </c>
      <c r="G243">
        <f t="shared" si="23"/>
        <v>18</v>
      </c>
    </row>
    <row r="244" spans="1:7" x14ac:dyDescent="0.3">
      <c r="A244" s="1" t="s">
        <v>185</v>
      </c>
      <c r="B244">
        <f t="shared" si="18"/>
        <v>14</v>
      </c>
      <c r="C244">
        <f t="shared" si="19"/>
        <v>19</v>
      </c>
      <c r="D244" t="str">
        <f t="shared" si="20"/>
        <v>India)</v>
      </c>
      <c r="E244">
        <f t="shared" si="21"/>
        <v>2</v>
      </c>
      <c r="F244" t="str">
        <f t="shared" si="22"/>
        <v xml:space="preserve">M </v>
      </c>
      <c r="G244">
        <f t="shared" si="23"/>
        <v>19</v>
      </c>
    </row>
    <row r="245" spans="1:7" x14ac:dyDescent="0.3">
      <c r="A245" s="1" t="s">
        <v>88</v>
      </c>
      <c r="B245">
        <f t="shared" si="18"/>
        <v>12</v>
      </c>
      <c r="C245">
        <f t="shared" si="19"/>
        <v>14</v>
      </c>
      <c r="D245" t="str">
        <f t="shared" si="20"/>
        <v>WI)</v>
      </c>
      <c r="E245">
        <f t="shared" si="21"/>
        <v>3</v>
      </c>
      <c r="F245" t="str">
        <f t="shared" si="22"/>
        <v xml:space="preserve">CL </v>
      </c>
      <c r="G245">
        <f t="shared" si="23"/>
        <v>14</v>
      </c>
    </row>
    <row r="246" spans="1:7" x14ac:dyDescent="0.3">
      <c r="A246" s="1" t="s">
        <v>96</v>
      </c>
      <c r="B246">
        <f t="shared" si="18"/>
        <v>14</v>
      </c>
      <c r="C246">
        <f t="shared" si="19"/>
        <v>16</v>
      </c>
      <c r="D246" t="str">
        <f t="shared" si="20"/>
        <v>SL)</v>
      </c>
      <c r="E246">
        <f t="shared" si="21"/>
        <v>3</v>
      </c>
      <c r="F246" t="str">
        <f t="shared" si="22"/>
        <v xml:space="preserve">RS </v>
      </c>
      <c r="G246">
        <f t="shared" si="23"/>
        <v>16</v>
      </c>
    </row>
    <row r="247" spans="1:7" x14ac:dyDescent="0.3">
      <c r="A247" s="1" t="s">
        <v>95</v>
      </c>
      <c r="B247">
        <f t="shared" si="18"/>
        <v>15</v>
      </c>
      <c r="C247">
        <f t="shared" si="19"/>
        <v>18</v>
      </c>
      <c r="D247" t="str">
        <f t="shared" si="20"/>
        <v>Zim)</v>
      </c>
      <c r="E247">
        <f t="shared" si="21"/>
        <v>4</v>
      </c>
      <c r="F247" t="str">
        <f t="shared" si="22"/>
        <v xml:space="preserve">ADR </v>
      </c>
      <c r="G247">
        <f t="shared" si="23"/>
        <v>18</v>
      </c>
    </row>
    <row r="248" spans="1:7" x14ac:dyDescent="0.3">
      <c r="A248" s="1" t="s">
        <v>96</v>
      </c>
      <c r="B248">
        <f t="shared" si="18"/>
        <v>14</v>
      </c>
      <c r="C248">
        <f t="shared" si="19"/>
        <v>16</v>
      </c>
      <c r="D248" t="str">
        <f t="shared" si="20"/>
        <v>SL)</v>
      </c>
      <c r="E248">
        <f t="shared" si="21"/>
        <v>3</v>
      </c>
      <c r="F248" t="str">
        <f t="shared" si="22"/>
        <v xml:space="preserve">RS </v>
      </c>
      <c r="G248">
        <f t="shared" si="23"/>
        <v>16</v>
      </c>
    </row>
    <row r="249" spans="1:7" x14ac:dyDescent="0.3">
      <c r="A249" s="1" t="s">
        <v>62</v>
      </c>
      <c r="B249">
        <f t="shared" si="18"/>
        <v>14</v>
      </c>
      <c r="C249">
        <f t="shared" si="19"/>
        <v>16</v>
      </c>
      <c r="D249" t="str">
        <f t="shared" si="20"/>
        <v>SL)</v>
      </c>
      <c r="E249">
        <f t="shared" si="21"/>
        <v>3</v>
      </c>
      <c r="F249" t="str">
        <f t="shared" si="22"/>
        <v xml:space="preserve">PA </v>
      </c>
      <c r="G249">
        <f t="shared" si="23"/>
        <v>16</v>
      </c>
    </row>
    <row r="250" spans="1:7" x14ac:dyDescent="0.3">
      <c r="A250" s="1" t="s">
        <v>106</v>
      </c>
      <c r="B250">
        <f t="shared" si="18"/>
        <v>11</v>
      </c>
      <c r="C250">
        <f t="shared" si="19"/>
        <v>16</v>
      </c>
      <c r="D250" t="str">
        <f t="shared" si="20"/>
        <v>India)</v>
      </c>
      <c r="E250">
        <f t="shared" si="21"/>
        <v>3</v>
      </c>
      <c r="F250" t="str">
        <f t="shared" si="22"/>
        <v xml:space="preserve">NS </v>
      </c>
      <c r="G250">
        <f t="shared" si="23"/>
        <v>16</v>
      </c>
    </row>
    <row r="251" spans="1:7" x14ac:dyDescent="0.3">
      <c r="A251" s="1" t="s">
        <v>92</v>
      </c>
      <c r="B251">
        <f t="shared" si="18"/>
        <v>11</v>
      </c>
      <c r="C251">
        <f t="shared" si="19"/>
        <v>16</v>
      </c>
      <c r="D251" t="str">
        <f t="shared" si="20"/>
        <v>India)</v>
      </c>
      <c r="E251">
        <f t="shared" si="21"/>
        <v>2</v>
      </c>
      <c r="F251" t="str">
        <f t="shared" si="22"/>
        <v xml:space="preserve">A </v>
      </c>
      <c r="G251">
        <f t="shared" si="23"/>
        <v>16</v>
      </c>
    </row>
    <row r="252" spans="1:7" x14ac:dyDescent="0.3">
      <c r="A252" s="1" t="s">
        <v>60</v>
      </c>
      <c r="B252">
        <f t="shared" si="18"/>
        <v>15</v>
      </c>
      <c r="C252">
        <f t="shared" si="19"/>
        <v>20</v>
      </c>
      <c r="D252" t="str">
        <f t="shared" si="20"/>
        <v>India)</v>
      </c>
      <c r="E252">
        <f t="shared" si="21"/>
        <v>3</v>
      </c>
      <c r="F252" t="str">
        <f t="shared" si="22"/>
        <v xml:space="preserve">SR </v>
      </c>
      <c r="G252">
        <f t="shared" si="23"/>
        <v>20</v>
      </c>
    </row>
    <row r="253" spans="1:7" x14ac:dyDescent="0.3">
      <c r="A253" s="1" t="s">
        <v>70</v>
      </c>
      <c r="B253">
        <f t="shared" si="18"/>
        <v>14</v>
      </c>
      <c r="C253">
        <f t="shared" si="19"/>
        <v>16</v>
      </c>
      <c r="D253" t="str">
        <f t="shared" si="20"/>
        <v>SL)</v>
      </c>
      <c r="E253">
        <f t="shared" si="21"/>
        <v>2</v>
      </c>
      <c r="F253" t="str">
        <f t="shared" si="22"/>
        <v xml:space="preserve">A </v>
      </c>
      <c r="G253">
        <f t="shared" si="23"/>
        <v>16</v>
      </c>
    </row>
    <row r="254" spans="1:7" x14ac:dyDescent="0.3">
      <c r="A254" s="1" t="s">
        <v>101</v>
      </c>
      <c r="B254">
        <f t="shared" si="18"/>
        <v>15</v>
      </c>
      <c r="C254">
        <f t="shared" si="19"/>
        <v>18</v>
      </c>
      <c r="D254" t="str">
        <f t="shared" si="20"/>
        <v>Pak)</v>
      </c>
      <c r="E254">
        <f t="shared" si="21"/>
        <v>6</v>
      </c>
      <c r="F254" t="str">
        <f t="shared" si="22"/>
        <v xml:space="preserve">Aamer </v>
      </c>
      <c r="G254">
        <f t="shared" si="23"/>
        <v>18</v>
      </c>
    </row>
    <row r="255" spans="1:7" x14ac:dyDescent="0.3">
      <c r="A255" s="1" t="s">
        <v>216</v>
      </c>
      <c r="B255">
        <f t="shared" si="18"/>
        <v>16</v>
      </c>
      <c r="C255">
        <f t="shared" si="19"/>
        <v>18</v>
      </c>
      <c r="D255" t="str">
        <f t="shared" si="20"/>
        <v>SL)</v>
      </c>
      <c r="E255">
        <f t="shared" si="21"/>
        <v>3</v>
      </c>
      <c r="F255" t="str">
        <f t="shared" si="22"/>
        <v xml:space="preserve">ST </v>
      </c>
      <c r="G255">
        <f t="shared" si="23"/>
        <v>18</v>
      </c>
    </row>
    <row r="256" spans="1:7" x14ac:dyDescent="0.3">
      <c r="A256" s="1" t="s">
        <v>365</v>
      </c>
      <c r="B256">
        <f t="shared" si="18"/>
        <v>9</v>
      </c>
      <c r="C256">
        <f t="shared" si="19"/>
        <v>12</v>
      </c>
      <c r="D256" t="str">
        <f t="shared" si="20"/>
        <v>Aus)</v>
      </c>
      <c r="E256">
        <f t="shared" si="21"/>
        <v>3</v>
      </c>
      <c r="F256" t="str">
        <f t="shared" si="22"/>
        <v xml:space="preserve">SG </v>
      </c>
      <c r="G256">
        <f t="shared" si="23"/>
        <v>12</v>
      </c>
    </row>
    <row r="257" spans="1:7" x14ac:dyDescent="0.3">
      <c r="A257" s="1" t="s">
        <v>223</v>
      </c>
      <c r="B257">
        <f t="shared" si="18"/>
        <v>15</v>
      </c>
      <c r="C257">
        <f t="shared" si="19"/>
        <v>17</v>
      </c>
      <c r="D257" t="str">
        <f t="shared" si="20"/>
        <v>SA)</v>
      </c>
      <c r="E257">
        <f t="shared" si="21"/>
        <v>3</v>
      </c>
      <c r="F257" t="str">
        <f t="shared" si="22"/>
        <v xml:space="preserve">DJ </v>
      </c>
      <c r="G257">
        <f t="shared" si="23"/>
        <v>17</v>
      </c>
    </row>
    <row r="258" spans="1:7" x14ac:dyDescent="0.3">
      <c r="A258" s="1" t="s">
        <v>133</v>
      </c>
      <c r="B258">
        <f t="shared" si="18"/>
        <v>12</v>
      </c>
      <c r="C258">
        <f t="shared" si="19"/>
        <v>14</v>
      </c>
      <c r="D258" t="str">
        <f t="shared" si="20"/>
        <v>NZ)</v>
      </c>
      <c r="E258">
        <f t="shared" si="21"/>
        <v>3</v>
      </c>
      <c r="F258" t="str">
        <f t="shared" si="22"/>
        <v xml:space="preserve">AC </v>
      </c>
      <c r="G258">
        <f t="shared" si="23"/>
        <v>14</v>
      </c>
    </row>
    <row r="259" spans="1:7" x14ac:dyDescent="0.3">
      <c r="A259" s="1" t="s">
        <v>81</v>
      </c>
      <c r="B259">
        <f t="shared" ref="B259:B322" si="24">SEARCH("(",A259,1)+1</f>
        <v>13</v>
      </c>
      <c r="C259">
        <f t="shared" ref="C259:C322" si="25">SEARCH(")",A259,1)</f>
        <v>16</v>
      </c>
      <c r="D259" t="str">
        <f t="shared" ref="D259:D322" si="26">MID(A259,B259,C259-1)</f>
        <v>Pak)</v>
      </c>
      <c r="E259">
        <f t="shared" ref="E259:E322" si="27">SEARCH(" ",A259,1)</f>
        <v>5</v>
      </c>
      <c r="F259" t="str">
        <f t="shared" ref="F259:F322" si="28">LEFT(A259,E259)</f>
        <v xml:space="preserve">Ijaz </v>
      </c>
      <c r="G259">
        <f t="shared" ref="G259:G322" si="29">LEN(A259)</f>
        <v>16</v>
      </c>
    </row>
    <row r="260" spans="1:7" x14ac:dyDescent="0.3">
      <c r="A260" s="1" t="s">
        <v>138</v>
      </c>
      <c r="B260">
        <f t="shared" si="24"/>
        <v>16</v>
      </c>
      <c r="C260">
        <f t="shared" si="25"/>
        <v>18</v>
      </c>
      <c r="D260" t="str">
        <f t="shared" si="26"/>
        <v>NZ)</v>
      </c>
      <c r="E260">
        <f t="shared" si="27"/>
        <v>3</v>
      </c>
      <c r="F260" t="str">
        <f t="shared" si="28"/>
        <v xml:space="preserve">KR </v>
      </c>
      <c r="G260">
        <f t="shared" si="29"/>
        <v>18</v>
      </c>
    </row>
    <row r="261" spans="1:7" x14ac:dyDescent="0.3">
      <c r="A261" s="1" t="s">
        <v>388</v>
      </c>
      <c r="B261">
        <f t="shared" si="24"/>
        <v>13</v>
      </c>
      <c r="C261">
        <f t="shared" si="25"/>
        <v>15</v>
      </c>
      <c r="D261" t="str">
        <f t="shared" si="26"/>
        <v>SA)</v>
      </c>
      <c r="E261">
        <f t="shared" si="27"/>
        <v>4</v>
      </c>
      <c r="F261" t="str">
        <f t="shared" si="28"/>
        <v xml:space="preserve">MJR </v>
      </c>
      <c r="G261">
        <f t="shared" si="29"/>
        <v>15</v>
      </c>
    </row>
    <row r="262" spans="1:7" x14ac:dyDescent="0.3">
      <c r="A262" s="1" t="s">
        <v>63</v>
      </c>
      <c r="B262">
        <f t="shared" si="24"/>
        <v>14</v>
      </c>
      <c r="C262">
        <f t="shared" si="25"/>
        <v>17</v>
      </c>
      <c r="D262" t="str">
        <f t="shared" si="26"/>
        <v>Pak)</v>
      </c>
      <c r="E262">
        <f t="shared" si="27"/>
        <v>6</v>
      </c>
      <c r="F262" t="str">
        <f t="shared" si="28"/>
        <v xml:space="preserve">Saeed </v>
      </c>
      <c r="G262">
        <f t="shared" si="29"/>
        <v>17</v>
      </c>
    </row>
    <row r="263" spans="1:7" x14ac:dyDescent="0.3">
      <c r="A263" s="1" t="s">
        <v>858</v>
      </c>
      <c r="B263">
        <f t="shared" si="24"/>
        <v>17</v>
      </c>
      <c r="C263">
        <f t="shared" si="25"/>
        <v>20</v>
      </c>
      <c r="D263" t="str">
        <f t="shared" si="26"/>
        <v>Pak)</v>
      </c>
      <c r="E263">
        <f t="shared" si="27"/>
        <v>8</v>
      </c>
      <c r="F263" t="str">
        <f t="shared" si="28"/>
        <v xml:space="preserve">Inzamam </v>
      </c>
      <c r="G263">
        <f t="shared" si="29"/>
        <v>20</v>
      </c>
    </row>
    <row r="264" spans="1:7" x14ac:dyDescent="0.3">
      <c r="A264" s="1" t="s">
        <v>224</v>
      </c>
      <c r="B264">
        <f t="shared" si="24"/>
        <v>10</v>
      </c>
      <c r="C264">
        <f t="shared" si="25"/>
        <v>12</v>
      </c>
      <c r="D264" t="str">
        <f t="shared" si="26"/>
        <v>WI)</v>
      </c>
      <c r="E264">
        <f t="shared" si="27"/>
        <v>3</v>
      </c>
      <c r="F264" t="str">
        <f t="shared" si="28"/>
        <v xml:space="preserve">BC </v>
      </c>
      <c r="G264">
        <f t="shared" si="29"/>
        <v>12</v>
      </c>
    </row>
    <row r="265" spans="1:7" x14ac:dyDescent="0.3">
      <c r="A265" s="1" t="s">
        <v>119</v>
      </c>
      <c r="B265">
        <f t="shared" si="24"/>
        <v>15</v>
      </c>
      <c r="C265">
        <f t="shared" si="25"/>
        <v>17</v>
      </c>
      <c r="D265" t="str">
        <f t="shared" si="26"/>
        <v>SL)</v>
      </c>
      <c r="E265">
        <f t="shared" si="27"/>
        <v>3</v>
      </c>
      <c r="F265" t="str">
        <f t="shared" si="28"/>
        <v xml:space="preserve">AP </v>
      </c>
      <c r="G265">
        <f t="shared" si="29"/>
        <v>17</v>
      </c>
    </row>
    <row r="266" spans="1:7" x14ac:dyDescent="0.3">
      <c r="A266" s="1" t="s">
        <v>60</v>
      </c>
      <c r="B266">
        <f t="shared" si="24"/>
        <v>15</v>
      </c>
      <c r="C266">
        <f t="shared" si="25"/>
        <v>20</v>
      </c>
      <c r="D266" t="str">
        <f t="shared" si="26"/>
        <v>India)</v>
      </c>
      <c r="E266">
        <f t="shared" si="27"/>
        <v>3</v>
      </c>
      <c r="F266" t="str">
        <f t="shared" si="28"/>
        <v xml:space="preserve">SR </v>
      </c>
      <c r="G266">
        <f t="shared" si="29"/>
        <v>20</v>
      </c>
    </row>
    <row r="267" spans="1:7" x14ac:dyDescent="0.3">
      <c r="A267" s="1" t="s">
        <v>190</v>
      </c>
      <c r="B267">
        <f t="shared" si="24"/>
        <v>14</v>
      </c>
      <c r="C267">
        <f t="shared" si="25"/>
        <v>17</v>
      </c>
      <c r="D267" t="str">
        <f t="shared" si="26"/>
        <v>Eng)</v>
      </c>
      <c r="E267">
        <f t="shared" si="27"/>
        <v>3</v>
      </c>
      <c r="F267" t="str">
        <f t="shared" si="28"/>
        <v xml:space="preserve">MA </v>
      </c>
      <c r="G267">
        <f t="shared" si="29"/>
        <v>17</v>
      </c>
    </row>
    <row r="268" spans="1:7" x14ac:dyDescent="0.3">
      <c r="A268" s="1" t="s">
        <v>70</v>
      </c>
      <c r="B268">
        <f t="shared" si="24"/>
        <v>14</v>
      </c>
      <c r="C268">
        <f t="shared" si="25"/>
        <v>16</v>
      </c>
      <c r="D268" t="str">
        <f t="shared" si="26"/>
        <v>SL)</v>
      </c>
      <c r="E268">
        <f t="shared" si="27"/>
        <v>2</v>
      </c>
      <c r="F268" t="str">
        <f t="shared" si="28"/>
        <v xml:space="preserve">A </v>
      </c>
      <c r="G268">
        <f t="shared" si="29"/>
        <v>16</v>
      </c>
    </row>
    <row r="269" spans="1:7" x14ac:dyDescent="0.3">
      <c r="A269" s="1" t="s">
        <v>262</v>
      </c>
      <c r="B269">
        <f t="shared" si="24"/>
        <v>15</v>
      </c>
      <c r="C269">
        <f t="shared" si="25"/>
        <v>18</v>
      </c>
      <c r="D269" t="str">
        <f t="shared" si="26"/>
        <v>Pak)</v>
      </c>
      <c r="E269">
        <f t="shared" si="27"/>
        <v>7</v>
      </c>
      <c r="F269" t="str">
        <f t="shared" si="28"/>
        <v xml:space="preserve">Saleem </v>
      </c>
      <c r="G269">
        <f t="shared" si="29"/>
        <v>18</v>
      </c>
    </row>
    <row r="270" spans="1:7" x14ac:dyDescent="0.3">
      <c r="A270" s="1" t="s">
        <v>96</v>
      </c>
      <c r="B270">
        <f t="shared" si="24"/>
        <v>14</v>
      </c>
      <c r="C270">
        <f t="shared" si="25"/>
        <v>16</v>
      </c>
      <c r="D270" t="str">
        <f t="shared" si="26"/>
        <v>SL)</v>
      </c>
      <c r="E270">
        <f t="shared" si="27"/>
        <v>3</v>
      </c>
      <c r="F270" t="str">
        <f t="shared" si="28"/>
        <v xml:space="preserve">RS </v>
      </c>
      <c r="G270">
        <f t="shared" si="29"/>
        <v>16</v>
      </c>
    </row>
    <row r="271" spans="1:7" x14ac:dyDescent="0.3">
      <c r="A271" s="1" t="s">
        <v>87</v>
      </c>
      <c r="B271">
        <f t="shared" si="24"/>
        <v>14</v>
      </c>
      <c r="C271">
        <f t="shared" si="25"/>
        <v>17</v>
      </c>
      <c r="D271" t="str">
        <f t="shared" si="26"/>
        <v>Pak)</v>
      </c>
      <c r="E271">
        <f t="shared" si="27"/>
        <v>7</v>
      </c>
      <c r="F271" t="str">
        <f t="shared" si="28"/>
        <v xml:space="preserve">Rameez </v>
      </c>
      <c r="G271">
        <f t="shared" si="29"/>
        <v>17</v>
      </c>
    </row>
    <row r="272" spans="1:7" x14ac:dyDescent="0.3">
      <c r="A272" s="1" t="s">
        <v>224</v>
      </c>
      <c r="B272">
        <f t="shared" si="24"/>
        <v>10</v>
      </c>
      <c r="C272">
        <f t="shared" si="25"/>
        <v>12</v>
      </c>
      <c r="D272" t="str">
        <f t="shared" si="26"/>
        <v>WI)</v>
      </c>
      <c r="E272">
        <f t="shared" si="27"/>
        <v>3</v>
      </c>
      <c r="F272" t="str">
        <f t="shared" si="28"/>
        <v xml:space="preserve">BC </v>
      </c>
      <c r="G272">
        <f t="shared" si="29"/>
        <v>12</v>
      </c>
    </row>
    <row r="273" spans="1:7" x14ac:dyDescent="0.3">
      <c r="A273" s="1" t="s">
        <v>123</v>
      </c>
      <c r="B273">
        <f t="shared" si="24"/>
        <v>18</v>
      </c>
      <c r="C273">
        <f t="shared" si="25"/>
        <v>20</v>
      </c>
      <c r="D273" t="str">
        <f t="shared" si="26"/>
        <v>SL)</v>
      </c>
      <c r="E273">
        <f t="shared" si="27"/>
        <v>3</v>
      </c>
      <c r="F273" t="str">
        <f t="shared" si="28"/>
        <v xml:space="preserve">HP </v>
      </c>
      <c r="G273">
        <f t="shared" si="29"/>
        <v>20</v>
      </c>
    </row>
    <row r="274" spans="1:7" x14ac:dyDescent="0.3">
      <c r="A274" s="1" t="s">
        <v>280</v>
      </c>
      <c r="B274">
        <f t="shared" si="24"/>
        <v>14</v>
      </c>
      <c r="C274">
        <f t="shared" si="25"/>
        <v>16</v>
      </c>
      <c r="D274" t="str">
        <f t="shared" si="26"/>
        <v>SA)</v>
      </c>
      <c r="E274">
        <f t="shared" si="27"/>
        <v>3</v>
      </c>
      <c r="F274" t="str">
        <f t="shared" si="28"/>
        <v xml:space="preserve">BM </v>
      </c>
      <c r="G274">
        <f t="shared" si="29"/>
        <v>16</v>
      </c>
    </row>
    <row r="275" spans="1:7" x14ac:dyDescent="0.3">
      <c r="A275" s="1" t="s">
        <v>103</v>
      </c>
      <c r="B275">
        <f t="shared" si="24"/>
        <v>11</v>
      </c>
      <c r="C275">
        <f t="shared" si="25"/>
        <v>13</v>
      </c>
      <c r="D275" t="str">
        <f t="shared" si="26"/>
        <v>NZ)</v>
      </c>
      <c r="E275">
        <f t="shared" si="27"/>
        <v>3</v>
      </c>
      <c r="F275" t="str">
        <f t="shared" si="28"/>
        <v xml:space="preserve">MD </v>
      </c>
      <c r="G275">
        <f t="shared" si="29"/>
        <v>13</v>
      </c>
    </row>
    <row r="276" spans="1:7" x14ac:dyDescent="0.3">
      <c r="A276" s="1" t="s">
        <v>328</v>
      </c>
      <c r="B276">
        <f t="shared" si="24"/>
        <v>12</v>
      </c>
      <c r="C276">
        <f t="shared" si="25"/>
        <v>14</v>
      </c>
      <c r="D276" t="str">
        <f t="shared" si="26"/>
        <v>NZ)</v>
      </c>
      <c r="E276">
        <f t="shared" si="27"/>
        <v>3</v>
      </c>
      <c r="F276" t="str">
        <f t="shared" si="28"/>
        <v xml:space="preserve">CL </v>
      </c>
      <c r="G276">
        <f t="shared" si="29"/>
        <v>14</v>
      </c>
    </row>
    <row r="277" spans="1:7" x14ac:dyDescent="0.3">
      <c r="A277" s="1" t="s">
        <v>73</v>
      </c>
      <c r="B277">
        <f t="shared" si="24"/>
        <v>11</v>
      </c>
      <c r="C277">
        <f t="shared" si="25"/>
        <v>13</v>
      </c>
      <c r="D277" t="str">
        <f t="shared" si="26"/>
        <v>NZ)</v>
      </c>
      <c r="E277">
        <f t="shared" si="27"/>
        <v>3</v>
      </c>
      <c r="F277" t="str">
        <f t="shared" si="28"/>
        <v xml:space="preserve">NJ </v>
      </c>
      <c r="G277">
        <f t="shared" si="29"/>
        <v>13</v>
      </c>
    </row>
    <row r="278" spans="1:7" x14ac:dyDescent="0.3">
      <c r="A278" s="1" t="s">
        <v>225</v>
      </c>
      <c r="B278">
        <f t="shared" si="24"/>
        <v>13</v>
      </c>
      <c r="C278">
        <f t="shared" si="25"/>
        <v>16</v>
      </c>
      <c r="D278" t="str">
        <f t="shared" si="26"/>
        <v>Aus)</v>
      </c>
      <c r="E278">
        <f t="shared" si="27"/>
        <v>3</v>
      </c>
      <c r="F278" t="str">
        <f t="shared" si="28"/>
        <v xml:space="preserve">RT </v>
      </c>
      <c r="G278">
        <f t="shared" si="29"/>
        <v>16</v>
      </c>
    </row>
    <row r="279" spans="1:7" x14ac:dyDescent="0.3">
      <c r="A279" s="1" t="s">
        <v>67</v>
      </c>
      <c r="B279">
        <f t="shared" si="24"/>
        <v>11</v>
      </c>
      <c r="C279">
        <f t="shared" si="25"/>
        <v>14</v>
      </c>
      <c r="D279" t="str">
        <f t="shared" si="26"/>
        <v>Aus)</v>
      </c>
      <c r="E279">
        <f t="shared" si="27"/>
        <v>3</v>
      </c>
      <c r="F279" t="str">
        <f t="shared" si="28"/>
        <v xml:space="preserve">ME </v>
      </c>
      <c r="G279">
        <f t="shared" si="29"/>
        <v>14</v>
      </c>
    </row>
    <row r="280" spans="1:7" x14ac:dyDescent="0.3">
      <c r="A280" s="1" t="s">
        <v>75</v>
      </c>
      <c r="B280">
        <f t="shared" si="24"/>
        <v>12</v>
      </c>
      <c r="C280">
        <f t="shared" si="25"/>
        <v>14</v>
      </c>
      <c r="D280" t="str">
        <f t="shared" si="26"/>
        <v>SA)</v>
      </c>
      <c r="E280">
        <f t="shared" si="27"/>
        <v>2</v>
      </c>
      <c r="F280" t="str">
        <f t="shared" si="28"/>
        <v xml:space="preserve">G </v>
      </c>
      <c r="G280">
        <f t="shared" si="29"/>
        <v>14</v>
      </c>
    </row>
    <row r="281" spans="1:7" x14ac:dyDescent="0.3">
      <c r="A281" s="1" t="s">
        <v>69</v>
      </c>
      <c r="B281">
        <f t="shared" si="24"/>
        <v>11</v>
      </c>
      <c r="C281">
        <f t="shared" si="25"/>
        <v>14</v>
      </c>
      <c r="D281" t="str">
        <f t="shared" si="26"/>
        <v>Aus)</v>
      </c>
      <c r="E281">
        <f t="shared" si="27"/>
        <v>3</v>
      </c>
      <c r="F281" t="str">
        <f t="shared" si="28"/>
        <v xml:space="preserve">SR </v>
      </c>
      <c r="G281">
        <f t="shared" si="29"/>
        <v>14</v>
      </c>
    </row>
    <row r="282" spans="1:7" x14ac:dyDescent="0.3">
      <c r="A282" s="1" t="s">
        <v>73</v>
      </c>
      <c r="B282">
        <f t="shared" si="24"/>
        <v>11</v>
      </c>
      <c r="C282">
        <f t="shared" si="25"/>
        <v>13</v>
      </c>
      <c r="D282" t="str">
        <f t="shared" si="26"/>
        <v>NZ)</v>
      </c>
      <c r="E282">
        <f t="shared" si="27"/>
        <v>3</v>
      </c>
      <c r="F282" t="str">
        <f t="shared" si="28"/>
        <v xml:space="preserve">NJ </v>
      </c>
      <c r="G282">
        <f t="shared" si="29"/>
        <v>13</v>
      </c>
    </row>
    <row r="283" spans="1:7" x14ac:dyDescent="0.3">
      <c r="A283" s="1" t="s">
        <v>73</v>
      </c>
      <c r="B283">
        <f t="shared" si="24"/>
        <v>11</v>
      </c>
      <c r="C283">
        <f t="shared" si="25"/>
        <v>13</v>
      </c>
      <c r="D283" t="str">
        <f t="shared" si="26"/>
        <v>NZ)</v>
      </c>
      <c r="E283">
        <f t="shared" si="27"/>
        <v>3</v>
      </c>
      <c r="F283" t="str">
        <f t="shared" si="28"/>
        <v xml:space="preserve">NJ </v>
      </c>
      <c r="G283">
        <f t="shared" si="29"/>
        <v>13</v>
      </c>
    </row>
    <row r="284" spans="1:7" x14ac:dyDescent="0.3">
      <c r="A284" s="1" t="s">
        <v>75</v>
      </c>
      <c r="B284">
        <f t="shared" si="24"/>
        <v>12</v>
      </c>
      <c r="C284">
        <f t="shared" si="25"/>
        <v>14</v>
      </c>
      <c r="D284" t="str">
        <f t="shared" si="26"/>
        <v>SA)</v>
      </c>
      <c r="E284">
        <f t="shared" si="27"/>
        <v>2</v>
      </c>
      <c r="F284" t="str">
        <f t="shared" si="28"/>
        <v xml:space="preserve">G </v>
      </c>
      <c r="G284">
        <f t="shared" si="29"/>
        <v>14</v>
      </c>
    </row>
    <row r="285" spans="1:7" x14ac:dyDescent="0.3">
      <c r="A285" s="1" t="s">
        <v>60</v>
      </c>
      <c r="B285">
        <f t="shared" si="24"/>
        <v>15</v>
      </c>
      <c r="C285">
        <f t="shared" si="25"/>
        <v>20</v>
      </c>
      <c r="D285" t="str">
        <f t="shared" si="26"/>
        <v>India)</v>
      </c>
      <c r="E285">
        <f t="shared" si="27"/>
        <v>3</v>
      </c>
      <c r="F285" t="str">
        <f t="shared" si="28"/>
        <v xml:space="preserve">SR </v>
      </c>
      <c r="G285">
        <f t="shared" si="29"/>
        <v>20</v>
      </c>
    </row>
    <row r="286" spans="1:7" x14ac:dyDescent="0.3">
      <c r="A286" s="1" t="s">
        <v>122</v>
      </c>
      <c r="B286">
        <f t="shared" si="24"/>
        <v>10</v>
      </c>
      <c r="C286">
        <f t="shared" si="25"/>
        <v>13</v>
      </c>
      <c r="D286" t="str">
        <f t="shared" si="26"/>
        <v>Eng)</v>
      </c>
      <c r="E286">
        <f t="shared" si="27"/>
        <v>3</v>
      </c>
      <c r="F286" t="str">
        <f t="shared" si="28"/>
        <v xml:space="preserve">GA </v>
      </c>
      <c r="G286">
        <f t="shared" si="29"/>
        <v>13</v>
      </c>
    </row>
    <row r="287" spans="1:7" x14ac:dyDescent="0.3">
      <c r="A287" s="1" t="s">
        <v>67</v>
      </c>
      <c r="B287">
        <f t="shared" si="24"/>
        <v>11</v>
      </c>
      <c r="C287">
        <f t="shared" si="25"/>
        <v>14</v>
      </c>
      <c r="D287" t="str">
        <f t="shared" si="26"/>
        <v>Aus)</v>
      </c>
      <c r="E287">
        <f t="shared" si="27"/>
        <v>3</v>
      </c>
      <c r="F287" t="str">
        <f t="shared" si="28"/>
        <v xml:space="preserve">ME </v>
      </c>
      <c r="G287">
        <f t="shared" si="29"/>
        <v>14</v>
      </c>
    </row>
    <row r="288" spans="1:7" x14ac:dyDescent="0.3">
      <c r="A288" s="1" t="s">
        <v>67</v>
      </c>
      <c r="B288">
        <f t="shared" si="24"/>
        <v>11</v>
      </c>
      <c r="C288">
        <f t="shared" si="25"/>
        <v>14</v>
      </c>
      <c r="D288" t="str">
        <f t="shared" si="26"/>
        <v>Aus)</v>
      </c>
      <c r="E288">
        <f t="shared" si="27"/>
        <v>3</v>
      </c>
      <c r="F288" t="str">
        <f t="shared" si="28"/>
        <v xml:space="preserve">ME </v>
      </c>
      <c r="G288">
        <f t="shared" si="29"/>
        <v>14</v>
      </c>
    </row>
    <row r="289" spans="1:7" x14ac:dyDescent="0.3">
      <c r="A289" s="1" t="s">
        <v>101</v>
      </c>
      <c r="B289">
        <f t="shared" si="24"/>
        <v>15</v>
      </c>
      <c r="C289">
        <f t="shared" si="25"/>
        <v>18</v>
      </c>
      <c r="D289" t="str">
        <f t="shared" si="26"/>
        <v>Pak)</v>
      </c>
      <c r="E289">
        <f t="shared" si="27"/>
        <v>6</v>
      </c>
      <c r="F289" t="str">
        <f t="shared" si="28"/>
        <v xml:space="preserve">Aamer </v>
      </c>
      <c r="G289">
        <f t="shared" si="29"/>
        <v>18</v>
      </c>
    </row>
    <row r="290" spans="1:7" x14ac:dyDescent="0.3">
      <c r="A290" s="1" t="s">
        <v>60</v>
      </c>
      <c r="B290">
        <f t="shared" si="24"/>
        <v>15</v>
      </c>
      <c r="C290">
        <f t="shared" si="25"/>
        <v>20</v>
      </c>
      <c r="D290" t="str">
        <f t="shared" si="26"/>
        <v>India)</v>
      </c>
      <c r="E290">
        <f t="shared" si="27"/>
        <v>3</v>
      </c>
      <c r="F290" t="str">
        <f t="shared" si="28"/>
        <v xml:space="preserve">SR </v>
      </c>
      <c r="G290">
        <f t="shared" si="29"/>
        <v>20</v>
      </c>
    </row>
    <row r="291" spans="1:7" x14ac:dyDescent="0.3">
      <c r="A291" s="1" t="s">
        <v>225</v>
      </c>
      <c r="B291">
        <f t="shared" si="24"/>
        <v>13</v>
      </c>
      <c r="C291">
        <f t="shared" si="25"/>
        <v>16</v>
      </c>
      <c r="D291" t="str">
        <f t="shared" si="26"/>
        <v>Aus)</v>
      </c>
      <c r="E291">
        <f t="shared" si="27"/>
        <v>3</v>
      </c>
      <c r="F291" t="str">
        <f t="shared" si="28"/>
        <v xml:space="preserve">RT </v>
      </c>
      <c r="G291">
        <f t="shared" si="29"/>
        <v>16</v>
      </c>
    </row>
    <row r="292" spans="1:7" x14ac:dyDescent="0.3">
      <c r="A292" s="1" t="s">
        <v>154</v>
      </c>
      <c r="B292">
        <f t="shared" si="24"/>
        <v>12</v>
      </c>
      <c r="C292">
        <f t="shared" si="25"/>
        <v>14</v>
      </c>
      <c r="D292" t="str">
        <f t="shared" si="26"/>
        <v>SA)</v>
      </c>
      <c r="E292">
        <f t="shared" si="27"/>
        <v>3</v>
      </c>
      <c r="F292" t="str">
        <f t="shared" si="28"/>
        <v xml:space="preserve">AC </v>
      </c>
      <c r="G292">
        <f t="shared" si="29"/>
        <v>14</v>
      </c>
    </row>
    <row r="293" spans="1:7" x14ac:dyDescent="0.3">
      <c r="A293" s="1" t="s">
        <v>62</v>
      </c>
      <c r="B293">
        <f t="shared" si="24"/>
        <v>14</v>
      </c>
      <c r="C293">
        <f t="shared" si="25"/>
        <v>16</v>
      </c>
      <c r="D293" t="str">
        <f t="shared" si="26"/>
        <v>SL)</v>
      </c>
      <c r="E293">
        <f t="shared" si="27"/>
        <v>3</v>
      </c>
      <c r="F293" t="str">
        <f t="shared" si="28"/>
        <v xml:space="preserve">PA </v>
      </c>
      <c r="G293">
        <f t="shared" si="29"/>
        <v>16</v>
      </c>
    </row>
    <row r="294" spans="1:7" x14ac:dyDescent="0.3">
      <c r="A294" s="1" t="s">
        <v>157</v>
      </c>
      <c r="B294">
        <f t="shared" si="24"/>
        <v>12</v>
      </c>
      <c r="C294">
        <f t="shared" si="25"/>
        <v>17</v>
      </c>
      <c r="D294" t="str">
        <f t="shared" si="26"/>
        <v>India)</v>
      </c>
      <c r="E294">
        <f t="shared" si="27"/>
        <v>3</v>
      </c>
      <c r="F294" t="str">
        <f t="shared" si="28"/>
        <v xml:space="preserve">VG </v>
      </c>
      <c r="G294">
        <f t="shared" si="29"/>
        <v>17</v>
      </c>
    </row>
    <row r="295" spans="1:7" x14ac:dyDescent="0.3">
      <c r="A295" s="1" t="s">
        <v>107</v>
      </c>
      <c r="B295">
        <f t="shared" si="24"/>
        <v>12</v>
      </c>
      <c r="C295">
        <f t="shared" si="25"/>
        <v>14</v>
      </c>
      <c r="D295" t="str">
        <f t="shared" si="26"/>
        <v>NZ)</v>
      </c>
      <c r="E295">
        <f t="shared" si="27"/>
        <v>3</v>
      </c>
      <c r="F295" t="str">
        <f t="shared" si="28"/>
        <v xml:space="preserve">CZ </v>
      </c>
      <c r="G295">
        <f t="shared" si="29"/>
        <v>14</v>
      </c>
    </row>
    <row r="296" spans="1:7" x14ac:dyDescent="0.3">
      <c r="A296" s="1" t="s">
        <v>224</v>
      </c>
      <c r="B296">
        <f t="shared" si="24"/>
        <v>10</v>
      </c>
      <c r="C296">
        <f t="shared" si="25"/>
        <v>12</v>
      </c>
      <c r="D296" t="str">
        <f t="shared" si="26"/>
        <v>WI)</v>
      </c>
      <c r="E296">
        <f t="shared" si="27"/>
        <v>3</v>
      </c>
      <c r="F296" t="str">
        <f t="shared" si="28"/>
        <v xml:space="preserve">BC </v>
      </c>
      <c r="G296">
        <f t="shared" si="29"/>
        <v>12</v>
      </c>
    </row>
    <row r="297" spans="1:7" x14ac:dyDescent="0.3">
      <c r="A297" s="1" t="s">
        <v>67</v>
      </c>
      <c r="B297">
        <f t="shared" si="24"/>
        <v>11</v>
      </c>
      <c r="C297">
        <f t="shared" si="25"/>
        <v>14</v>
      </c>
      <c r="D297" t="str">
        <f t="shared" si="26"/>
        <v>Aus)</v>
      </c>
      <c r="E297">
        <f t="shared" si="27"/>
        <v>3</v>
      </c>
      <c r="F297" t="str">
        <f t="shared" si="28"/>
        <v xml:space="preserve">ME </v>
      </c>
      <c r="G297">
        <f t="shared" si="29"/>
        <v>14</v>
      </c>
    </row>
    <row r="298" spans="1:7" x14ac:dyDescent="0.3">
      <c r="A298" s="1" t="s">
        <v>62</v>
      </c>
      <c r="B298">
        <f t="shared" si="24"/>
        <v>14</v>
      </c>
      <c r="C298">
        <f t="shared" si="25"/>
        <v>16</v>
      </c>
      <c r="D298" t="str">
        <f t="shared" si="26"/>
        <v>SL)</v>
      </c>
      <c r="E298">
        <f t="shared" si="27"/>
        <v>3</v>
      </c>
      <c r="F298" t="str">
        <f t="shared" si="28"/>
        <v xml:space="preserve">PA </v>
      </c>
      <c r="G298">
        <f t="shared" si="29"/>
        <v>16</v>
      </c>
    </row>
    <row r="299" spans="1:7" x14ac:dyDescent="0.3">
      <c r="A299" s="1" t="s">
        <v>264</v>
      </c>
      <c r="B299">
        <f t="shared" si="24"/>
        <v>13</v>
      </c>
      <c r="C299">
        <f t="shared" si="25"/>
        <v>15</v>
      </c>
      <c r="D299" t="str">
        <f t="shared" si="26"/>
        <v>NZ)</v>
      </c>
      <c r="E299">
        <f t="shared" si="27"/>
        <v>3</v>
      </c>
      <c r="F299" t="str">
        <f t="shared" si="28"/>
        <v xml:space="preserve">SP </v>
      </c>
      <c r="G299">
        <f t="shared" si="29"/>
        <v>15</v>
      </c>
    </row>
    <row r="300" spans="1:7" x14ac:dyDescent="0.3">
      <c r="A300" s="1" t="s">
        <v>224</v>
      </c>
      <c r="B300">
        <f t="shared" si="24"/>
        <v>10</v>
      </c>
      <c r="C300">
        <f t="shared" si="25"/>
        <v>12</v>
      </c>
      <c r="D300" t="str">
        <f t="shared" si="26"/>
        <v>WI)</v>
      </c>
      <c r="E300">
        <f t="shared" si="27"/>
        <v>3</v>
      </c>
      <c r="F300" t="str">
        <f t="shared" si="28"/>
        <v xml:space="preserve">BC </v>
      </c>
      <c r="G300">
        <f t="shared" si="29"/>
        <v>12</v>
      </c>
    </row>
    <row r="301" spans="1:7" x14ac:dyDescent="0.3">
      <c r="A301" s="1" t="s">
        <v>216</v>
      </c>
      <c r="B301">
        <f t="shared" si="24"/>
        <v>16</v>
      </c>
      <c r="C301">
        <f t="shared" si="25"/>
        <v>18</v>
      </c>
      <c r="D301" t="str">
        <f t="shared" si="26"/>
        <v>SL)</v>
      </c>
      <c r="E301">
        <f t="shared" si="27"/>
        <v>3</v>
      </c>
      <c r="F301" t="str">
        <f t="shared" si="28"/>
        <v xml:space="preserve">ST </v>
      </c>
      <c r="G301">
        <f t="shared" si="29"/>
        <v>18</v>
      </c>
    </row>
    <row r="302" spans="1:7" x14ac:dyDescent="0.3">
      <c r="A302" s="1" t="s">
        <v>60</v>
      </c>
      <c r="B302">
        <f t="shared" si="24"/>
        <v>15</v>
      </c>
      <c r="C302">
        <f t="shared" si="25"/>
        <v>20</v>
      </c>
      <c r="D302" t="str">
        <f t="shared" si="26"/>
        <v>India)</v>
      </c>
      <c r="E302">
        <f t="shared" si="27"/>
        <v>3</v>
      </c>
      <c r="F302" t="str">
        <f t="shared" si="28"/>
        <v xml:space="preserve">SR </v>
      </c>
      <c r="G302">
        <f t="shared" si="29"/>
        <v>20</v>
      </c>
    </row>
    <row r="303" spans="1:7" x14ac:dyDescent="0.3">
      <c r="A303" s="1" t="s">
        <v>224</v>
      </c>
      <c r="B303">
        <f t="shared" si="24"/>
        <v>10</v>
      </c>
      <c r="C303">
        <f t="shared" si="25"/>
        <v>12</v>
      </c>
      <c r="D303" t="str">
        <f t="shared" si="26"/>
        <v>WI)</v>
      </c>
      <c r="E303">
        <f t="shared" si="27"/>
        <v>3</v>
      </c>
      <c r="F303" t="str">
        <f t="shared" si="28"/>
        <v xml:space="preserve">BC </v>
      </c>
      <c r="G303">
        <f t="shared" si="29"/>
        <v>12</v>
      </c>
    </row>
    <row r="304" spans="1:7" x14ac:dyDescent="0.3">
      <c r="A304" s="1" t="s">
        <v>127</v>
      </c>
      <c r="B304">
        <f t="shared" si="24"/>
        <v>13</v>
      </c>
      <c r="C304">
        <f t="shared" si="25"/>
        <v>15</v>
      </c>
      <c r="D304" t="str">
        <f t="shared" si="26"/>
        <v>WI)</v>
      </c>
      <c r="E304">
        <f t="shared" si="27"/>
        <v>3</v>
      </c>
      <c r="F304" t="str">
        <f t="shared" si="28"/>
        <v xml:space="preserve">PV </v>
      </c>
      <c r="G304">
        <f t="shared" si="29"/>
        <v>15</v>
      </c>
    </row>
    <row r="305" spans="1:7" x14ac:dyDescent="0.3">
      <c r="A305" s="1" t="s">
        <v>101</v>
      </c>
      <c r="B305">
        <f t="shared" si="24"/>
        <v>15</v>
      </c>
      <c r="C305">
        <f t="shared" si="25"/>
        <v>18</v>
      </c>
      <c r="D305" t="str">
        <f t="shared" si="26"/>
        <v>Pak)</v>
      </c>
      <c r="E305">
        <f t="shared" si="27"/>
        <v>6</v>
      </c>
      <c r="F305" t="str">
        <f t="shared" si="28"/>
        <v xml:space="preserve">Aamer </v>
      </c>
      <c r="G305">
        <f t="shared" si="29"/>
        <v>18</v>
      </c>
    </row>
    <row r="306" spans="1:7" x14ac:dyDescent="0.3">
      <c r="A306" s="1" t="s">
        <v>121</v>
      </c>
      <c r="B306">
        <f t="shared" si="24"/>
        <v>14</v>
      </c>
      <c r="C306">
        <f t="shared" si="25"/>
        <v>16</v>
      </c>
      <c r="D306" t="str">
        <f t="shared" si="26"/>
        <v>SA)</v>
      </c>
      <c r="E306">
        <f t="shared" si="27"/>
        <v>3</v>
      </c>
      <c r="F306" t="str">
        <f t="shared" si="28"/>
        <v xml:space="preserve">DJ </v>
      </c>
      <c r="G306">
        <f t="shared" si="29"/>
        <v>16</v>
      </c>
    </row>
    <row r="307" spans="1:7" x14ac:dyDescent="0.3">
      <c r="A307" s="1" t="s">
        <v>75</v>
      </c>
      <c r="B307">
        <f t="shared" si="24"/>
        <v>12</v>
      </c>
      <c r="C307">
        <f t="shared" si="25"/>
        <v>14</v>
      </c>
      <c r="D307" t="str">
        <f t="shared" si="26"/>
        <v>SA)</v>
      </c>
      <c r="E307">
        <f t="shared" si="27"/>
        <v>2</v>
      </c>
      <c r="F307" t="str">
        <f t="shared" si="28"/>
        <v xml:space="preserve">G </v>
      </c>
      <c r="G307">
        <f t="shared" si="29"/>
        <v>14</v>
      </c>
    </row>
    <row r="308" spans="1:7" x14ac:dyDescent="0.3">
      <c r="A308" s="1" t="s">
        <v>60</v>
      </c>
      <c r="B308">
        <f t="shared" si="24"/>
        <v>15</v>
      </c>
      <c r="C308">
        <f t="shared" si="25"/>
        <v>20</v>
      </c>
      <c r="D308" t="str">
        <f t="shared" si="26"/>
        <v>India)</v>
      </c>
      <c r="E308">
        <f t="shared" si="27"/>
        <v>3</v>
      </c>
      <c r="F308" t="str">
        <f t="shared" si="28"/>
        <v xml:space="preserve">SR </v>
      </c>
      <c r="G308">
        <f t="shared" si="29"/>
        <v>20</v>
      </c>
    </row>
    <row r="309" spans="1:7" x14ac:dyDescent="0.3">
      <c r="A309" s="1" t="s">
        <v>106</v>
      </c>
      <c r="B309">
        <f t="shared" si="24"/>
        <v>11</v>
      </c>
      <c r="C309">
        <f t="shared" si="25"/>
        <v>16</v>
      </c>
      <c r="D309" t="str">
        <f t="shared" si="26"/>
        <v>India)</v>
      </c>
      <c r="E309">
        <f t="shared" si="27"/>
        <v>3</v>
      </c>
      <c r="F309" t="str">
        <f t="shared" si="28"/>
        <v xml:space="preserve">NS </v>
      </c>
      <c r="G309">
        <f t="shared" si="29"/>
        <v>16</v>
      </c>
    </row>
    <row r="310" spans="1:7" x14ac:dyDescent="0.3">
      <c r="A310" s="1" t="s">
        <v>75</v>
      </c>
      <c r="B310">
        <f t="shared" si="24"/>
        <v>12</v>
      </c>
      <c r="C310">
        <f t="shared" si="25"/>
        <v>14</v>
      </c>
      <c r="D310" t="str">
        <f t="shared" si="26"/>
        <v>SA)</v>
      </c>
      <c r="E310">
        <f t="shared" si="27"/>
        <v>2</v>
      </c>
      <c r="F310" t="str">
        <f t="shared" si="28"/>
        <v xml:space="preserve">G </v>
      </c>
      <c r="G310">
        <f t="shared" si="29"/>
        <v>14</v>
      </c>
    </row>
    <row r="311" spans="1:7" x14ac:dyDescent="0.3">
      <c r="A311" s="1" t="s">
        <v>315</v>
      </c>
      <c r="B311">
        <f t="shared" si="24"/>
        <v>11</v>
      </c>
      <c r="C311">
        <f t="shared" si="25"/>
        <v>14</v>
      </c>
      <c r="D311" t="str">
        <f t="shared" si="26"/>
        <v>Eng)</v>
      </c>
      <c r="E311">
        <f t="shared" si="27"/>
        <v>3</v>
      </c>
      <c r="F311" t="str">
        <f t="shared" si="28"/>
        <v xml:space="preserve">AD </v>
      </c>
      <c r="G311">
        <f t="shared" si="29"/>
        <v>14</v>
      </c>
    </row>
    <row r="312" spans="1:7" x14ac:dyDescent="0.3">
      <c r="A312" s="1" t="s">
        <v>216</v>
      </c>
      <c r="B312">
        <f t="shared" si="24"/>
        <v>16</v>
      </c>
      <c r="C312">
        <f t="shared" si="25"/>
        <v>18</v>
      </c>
      <c r="D312" t="str">
        <f t="shared" si="26"/>
        <v>SL)</v>
      </c>
      <c r="E312">
        <f t="shared" si="27"/>
        <v>3</v>
      </c>
      <c r="F312" t="str">
        <f t="shared" si="28"/>
        <v xml:space="preserve">ST </v>
      </c>
      <c r="G312">
        <f t="shared" si="29"/>
        <v>18</v>
      </c>
    </row>
    <row r="313" spans="1:7" x14ac:dyDescent="0.3">
      <c r="A313" s="1" t="s">
        <v>60</v>
      </c>
      <c r="B313">
        <f t="shared" si="24"/>
        <v>15</v>
      </c>
      <c r="C313">
        <f t="shared" si="25"/>
        <v>20</v>
      </c>
      <c r="D313" t="str">
        <f t="shared" si="26"/>
        <v>India)</v>
      </c>
      <c r="E313">
        <f t="shared" si="27"/>
        <v>3</v>
      </c>
      <c r="F313" t="str">
        <f t="shared" si="28"/>
        <v xml:space="preserve">SR </v>
      </c>
      <c r="G313">
        <f t="shared" si="29"/>
        <v>20</v>
      </c>
    </row>
    <row r="314" spans="1:7" x14ac:dyDescent="0.3">
      <c r="A314" s="1" t="s">
        <v>128</v>
      </c>
      <c r="B314">
        <f t="shared" si="24"/>
        <v>12</v>
      </c>
      <c r="C314">
        <f t="shared" si="25"/>
        <v>15</v>
      </c>
      <c r="D314" t="str">
        <f t="shared" si="26"/>
        <v>Eng)</v>
      </c>
      <c r="E314">
        <f t="shared" si="27"/>
        <v>3</v>
      </c>
      <c r="F314" t="str">
        <f t="shared" si="28"/>
        <v xml:space="preserve">NV </v>
      </c>
      <c r="G314">
        <f t="shared" si="29"/>
        <v>15</v>
      </c>
    </row>
    <row r="315" spans="1:7" x14ac:dyDescent="0.3">
      <c r="A315" s="1" t="s">
        <v>128</v>
      </c>
      <c r="B315">
        <f t="shared" si="24"/>
        <v>12</v>
      </c>
      <c r="C315">
        <f t="shared" si="25"/>
        <v>15</v>
      </c>
      <c r="D315" t="str">
        <f t="shared" si="26"/>
        <v>Eng)</v>
      </c>
      <c r="E315">
        <f t="shared" si="27"/>
        <v>3</v>
      </c>
      <c r="F315" t="str">
        <f t="shared" si="28"/>
        <v xml:space="preserve">NV </v>
      </c>
      <c r="G315">
        <f t="shared" si="29"/>
        <v>15</v>
      </c>
    </row>
    <row r="316" spans="1:7" x14ac:dyDescent="0.3">
      <c r="A316" s="1" t="s">
        <v>62</v>
      </c>
      <c r="B316">
        <f t="shared" si="24"/>
        <v>14</v>
      </c>
      <c r="C316">
        <f t="shared" si="25"/>
        <v>16</v>
      </c>
      <c r="D316" t="str">
        <f t="shared" si="26"/>
        <v>SL)</v>
      </c>
      <c r="E316">
        <f t="shared" si="27"/>
        <v>3</v>
      </c>
      <c r="F316" t="str">
        <f t="shared" si="28"/>
        <v xml:space="preserve">PA </v>
      </c>
      <c r="G316">
        <f t="shared" si="29"/>
        <v>16</v>
      </c>
    </row>
    <row r="317" spans="1:7" x14ac:dyDescent="0.3">
      <c r="A317" s="1" t="s">
        <v>125</v>
      </c>
      <c r="B317">
        <f t="shared" si="24"/>
        <v>19</v>
      </c>
      <c r="C317">
        <f t="shared" si="25"/>
        <v>21</v>
      </c>
      <c r="D317" t="str">
        <f t="shared" si="26"/>
        <v>SL)</v>
      </c>
      <c r="E317">
        <f t="shared" si="27"/>
        <v>3</v>
      </c>
      <c r="F317" t="str">
        <f t="shared" si="28"/>
        <v xml:space="preserve">RS </v>
      </c>
      <c r="G317">
        <f t="shared" si="29"/>
        <v>21</v>
      </c>
    </row>
    <row r="318" spans="1:7" x14ac:dyDescent="0.3">
      <c r="A318" s="1" t="s">
        <v>121</v>
      </c>
      <c r="B318">
        <f t="shared" si="24"/>
        <v>14</v>
      </c>
      <c r="C318">
        <f t="shared" si="25"/>
        <v>16</v>
      </c>
      <c r="D318" t="str">
        <f t="shared" si="26"/>
        <v>SA)</v>
      </c>
      <c r="E318">
        <f t="shared" si="27"/>
        <v>3</v>
      </c>
      <c r="F318" t="str">
        <f t="shared" si="28"/>
        <v xml:space="preserve">DJ </v>
      </c>
      <c r="G318">
        <f t="shared" si="29"/>
        <v>16</v>
      </c>
    </row>
    <row r="319" spans="1:7" x14ac:dyDescent="0.3">
      <c r="A319" s="1" t="s">
        <v>86</v>
      </c>
      <c r="B319">
        <f t="shared" si="24"/>
        <v>12</v>
      </c>
      <c r="C319">
        <f t="shared" si="25"/>
        <v>14</v>
      </c>
      <c r="D319" t="str">
        <f t="shared" si="26"/>
        <v>SA)</v>
      </c>
      <c r="E319">
        <f t="shared" si="27"/>
        <v>3</v>
      </c>
      <c r="F319" t="str">
        <f t="shared" si="28"/>
        <v xml:space="preserve">JN </v>
      </c>
      <c r="G319">
        <f t="shared" si="29"/>
        <v>14</v>
      </c>
    </row>
    <row r="320" spans="1:7" x14ac:dyDescent="0.3">
      <c r="A320" s="1" t="s">
        <v>62</v>
      </c>
      <c r="B320">
        <f t="shared" si="24"/>
        <v>14</v>
      </c>
      <c r="C320">
        <f t="shared" si="25"/>
        <v>16</v>
      </c>
      <c r="D320" t="str">
        <f t="shared" si="26"/>
        <v>SL)</v>
      </c>
      <c r="E320">
        <f t="shared" si="27"/>
        <v>3</v>
      </c>
      <c r="F320" t="str">
        <f t="shared" si="28"/>
        <v xml:space="preserve">PA </v>
      </c>
      <c r="G320">
        <f t="shared" si="29"/>
        <v>16</v>
      </c>
    </row>
    <row r="321" spans="1:7" x14ac:dyDescent="0.3">
      <c r="A321" s="1" t="s">
        <v>63</v>
      </c>
      <c r="B321">
        <f t="shared" si="24"/>
        <v>14</v>
      </c>
      <c r="C321">
        <f t="shared" si="25"/>
        <v>17</v>
      </c>
      <c r="D321" t="str">
        <f t="shared" si="26"/>
        <v>Pak)</v>
      </c>
      <c r="E321">
        <f t="shared" si="27"/>
        <v>6</v>
      </c>
      <c r="F321" t="str">
        <f t="shared" si="28"/>
        <v xml:space="preserve">Saeed </v>
      </c>
      <c r="G321">
        <f t="shared" si="29"/>
        <v>17</v>
      </c>
    </row>
    <row r="322" spans="1:7" x14ac:dyDescent="0.3">
      <c r="A322" s="1" t="s">
        <v>289</v>
      </c>
      <c r="B322">
        <f t="shared" si="24"/>
        <v>16</v>
      </c>
      <c r="C322">
        <f t="shared" si="25"/>
        <v>19</v>
      </c>
      <c r="D322" t="str">
        <f t="shared" si="26"/>
        <v>Pak)</v>
      </c>
      <c r="E322">
        <f t="shared" si="27"/>
        <v>7</v>
      </c>
      <c r="F322" t="str">
        <f t="shared" si="28"/>
        <v xml:space="preserve">Shahid </v>
      </c>
      <c r="G322">
        <f t="shared" si="29"/>
        <v>19</v>
      </c>
    </row>
    <row r="323" spans="1:7" x14ac:dyDescent="0.3">
      <c r="A323" s="1" t="s">
        <v>75</v>
      </c>
      <c r="B323">
        <f t="shared" ref="B323:B386" si="30">SEARCH("(",A323,1)+1</f>
        <v>12</v>
      </c>
      <c r="C323">
        <f t="shared" ref="C323:C386" si="31">SEARCH(")",A323,1)</f>
        <v>14</v>
      </c>
      <c r="D323" t="str">
        <f t="shared" ref="D323:D386" si="32">MID(A323,B323,C323-1)</f>
        <v>SA)</v>
      </c>
      <c r="E323">
        <f t="shared" ref="E323:E386" si="33">SEARCH(" ",A323,1)</f>
        <v>2</v>
      </c>
      <c r="F323" t="str">
        <f t="shared" ref="F323:F386" si="34">LEFT(A323,E323)</f>
        <v xml:space="preserve">G </v>
      </c>
      <c r="G323">
        <f t="shared" ref="G323:G386" si="35">LEN(A323)</f>
        <v>14</v>
      </c>
    </row>
    <row r="324" spans="1:7" x14ac:dyDescent="0.3">
      <c r="A324" s="1" t="s">
        <v>75</v>
      </c>
      <c r="B324">
        <f t="shared" si="30"/>
        <v>12</v>
      </c>
      <c r="C324">
        <f t="shared" si="31"/>
        <v>14</v>
      </c>
      <c r="D324" t="str">
        <f t="shared" si="32"/>
        <v>SA)</v>
      </c>
      <c r="E324">
        <f t="shared" si="33"/>
        <v>2</v>
      </c>
      <c r="F324" t="str">
        <f t="shared" si="34"/>
        <v xml:space="preserve">G </v>
      </c>
      <c r="G324">
        <f t="shared" si="35"/>
        <v>14</v>
      </c>
    </row>
    <row r="325" spans="1:7" x14ac:dyDescent="0.3">
      <c r="A325" s="1" t="s">
        <v>130</v>
      </c>
      <c r="B325">
        <f t="shared" si="30"/>
        <v>12</v>
      </c>
      <c r="C325">
        <f t="shared" si="31"/>
        <v>15</v>
      </c>
      <c r="D325" t="str">
        <f t="shared" si="32"/>
        <v>Aus)</v>
      </c>
      <c r="E325">
        <f t="shared" si="33"/>
        <v>3</v>
      </c>
      <c r="F325" t="str">
        <f t="shared" si="34"/>
        <v xml:space="preserve">MA </v>
      </c>
      <c r="G325">
        <f t="shared" si="35"/>
        <v>15</v>
      </c>
    </row>
    <row r="326" spans="1:7" x14ac:dyDescent="0.3">
      <c r="A326" s="1" t="s">
        <v>121</v>
      </c>
      <c r="B326">
        <f t="shared" si="30"/>
        <v>14</v>
      </c>
      <c r="C326">
        <f t="shared" si="31"/>
        <v>16</v>
      </c>
      <c r="D326" t="str">
        <f t="shared" si="32"/>
        <v>SA)</v>
      </c>
      <c r="E326">
        <f t="shared" si="33"/>
        <v>3</v>
      </c>
      <c r="F326" t="str">
        <f t="shared" si="34"/>
        <v xml:space="preserve">DJ </v>
      </c>
      <c r="G326">
        <f t="shared" si="35"/>
        <v>16</v>
      </c>
    </row>
    <row r="327" spans="1:7" x14ac:dyDescent="0.3">
      <c r="A327" s="1" t="s">
        <v>81</v>
      </c>
      <c r="B327">
        <f t="shared" si="30"/>
        <v>13</v>
      </c>
      <c r="C327">
        <f t="shared" si="31"/>
        <v>16</v>
      </c>
      <c r="D327" t="str">
        <f t="shared" si="32"/>
        <v>Pak)</v>
      </c>
      <c r="E327">
        <f t="shared" si="33"/>
        <v>5</v>
      </c>
      <c r="F327" t="str">
        <f t="shared" si="34"/>
        <v xml:space="preserve">Ijaz </v>
      </c>
      <c r="G327">
        <f t="shared" si="35"/>
        <v>16</v>
      </c>
    </row>
    <row r="328" spans="1:7" x14ac:dyDescent="0.3">
      <c r="A328" s="1" t="s">
        <v>63</v>
      </c>
      <c r="B328">
        <f t="shared" si="30"/>
        <v>14</v>
      </c>
      <c r="C328">
        <f t="shared" si="31"/>
        <v>17</v>
      </c>
      <c r="D328" t="str">
        <f t="shared" si="32"/>
        <v>Pak)</v>
      </c>
      <c r="E328">
        <f t="shared" si="33"/>
        <v>6</v>
      </c>
      <c r="F328" t="str">
        <f t="shared" si="34"/>
        <v xml:space="preserve">Saeed </v>
      </c>
      <c r="G328">
        <f t="shared" si="35"/>
        <v>17</v>
      </c>
    </row>
    <row r="329" spans="1:7" x14ac:dyDescent="0.3">
      <c r="A329" s="1" t="s">
        <v>63</v>
      </c>
      <c r="B329">
        <f t="shared" si="30"/>
        <v>14</v>
      </c>
      <c r="C329">
        <f t="shared" si="31"/>
        <v>17</v>
      </c>
      <c r="D329" t="str">
        <f t="shared" si="32"/>
        <v>Pak)</v>
      </c>
      <c r="E329">
        <f t="shared" si="33"/>
        <v>6</v>
      </c>
      <c r="F329" t="str">
        <f t="shared" si="34"/>
        <v xml:space="preserve">Saeed </v>
      </c>
      <c r="G329">
        <f t="shared" si="35"/>
        <v>17</v>
      </c>
    </row>
    <row r="330" spans="1:7" x14ac:dyDescent="0.3">
      <c r="A330" s="1" t="s">
        <v>60</v>
      </c>
      <c r="B330">
        <f t="shared" si="30"/>
        <v>15</v>
      </c>
      <c r="C330">
        <f t="shared" si="31"/>
        <v>20</v>
      </c>
      <c r="D330" t="str">
        <f t="shared" si="32"/>
        <v>India)</v>
      </c>
      <c r="E330">
        <f t="shared" si="33"/>
        <v>3</v>
      </c>
      <c r="F330" t="str">
        <f t="shared" si="34"/>
        <v xml:space="preserve">SR </v>
      </c>
      <c r="G330">
        <f t="shared" si="35"/>
        <v>20</v>
      </c>
    </row>
    <row r="331" spans="1:7" x14ac:dyDescent="0.3">
      <c r="A331" s="1" t="s">
        <v>88</v>
      </c>
      <c r="B331">
        <f t="shared" si="30"/>
        <v>12</v>
      </c>
      <c r="C331">
        <f t="shared" si="31"/>
        <v>14</v>
      </c>
      <c r="D331" t="str">
        <f t="shared" si="32"/>
        <v>WI)</v>
      </c>
      <c r="E331">
        <f t="shared" si="33"/>
        <v>3</v>
      </c>
      <c r="F331" t="str">
        <f t="shared" si="34"/>
        <v xml:space="preserve">CL </v>
      </c>
      <c r="G331">
        <f t="shared" si="35"/>
        <v>14</v>
      </c>
    </row>
    <row r="332" spans="1:7" x14ac:dyDescent="0.3">
      <c r="A332" s="1" t="s">
        <v>67</v>
      </c>
      <c r="B332">
        <f t="shared" si="30"/>
        <v>11</v>
      </c>
      <c r="C332">
        <f t="shared" si="31"/>
        <v>14</v>
      </c>
      <c r="D332" t="str">
        <f t="shared" si="32"/>
        <v>Aus)</v>
      </c>
      <c r="E332">
        <f t="shared" si="33"/>
        <v>3</v>
      </c>
      <c r="F332" t="str">
        <f t="shared" si="34"/>
        <v xml:space="preserve">ME </v>
      </c>
      <c r="G332">
        <f t="shared" si="35"/>
        <v>14</v>
      </c>
    </row>
    <row r="333" spans="1:7" x14ac:dyDescent="0.3">
      <c r="A333" s="1" t="s">
        <v>224</v>
      </c>
      <c r="B333">
        <f t="shared" si="30"/>
        <v>10</v>
      </c>
      <c r="C333">
        <f t="shared" si="31"/>
        <v>12</v>
      </c>
      <c r="D333" t="str">
        <f t="shared" si="32"/>
        <v>WI)</v>
      </c>
      <c r="E333">
        <f t="shared" si="33"/>
        <v>3</v>
      </c>
      <c r="F333" t="str">
        <f t="shared" si="34"/>
        <v xml:space="preserve">BC </v>
      </c>
      <c r="G333">
        <f t="shared" si="35"/>
        <v>12</v>
      </c>
    </row>
    <row r="334" spans="1:7" x14ac:dyDescent="0.3">
      <c r="A334" s="1" t="s">
        <v>224</v>
      </c>
      <c r="B334">
        <f t="shared" si="30"/>
        <v>10</v>
      </c>
      <c r="C334">
        <f t="shared" si="31"/>
        <v>12</v>
      </c>
      <c r="D334" t="str">
        <f t="shared" si="32"/>
        <v>WI)</v>
      </c>
      <c r="E334">
        <f t="shared" si="33"/>
        <v>3</v>
      </c>
      <c r="F334" t="str">
        <f t="shared" si="34"/>
        <v xml:space="preserve">BC </v>
      </c>
      <c r="G334">
        <f t="shared" si="35"/>
        <v>12</v>
      </c>
    </row>
    <row r="335" spans="1:7" x14ac:dyDescent="0.3">
      <c r="A335" s="1" t="s">
        <v>60</v>
      </c>
      <c r="B335">
        <f t="shared" si="30"/>
        <v>15</v>
      </c>
      <c r="C335">
        <f t="shared" si="31"/>
        <v>20</v>
      </c>
      <c r="D335" t="str">
        <f t="shared" si="32"/>
        <v>India)</v>
      </c>
      <c r="E335">
        <f t="shared" si="33"/>
        <v>3</v>
      </c>
      <c r="F335" t="str">
        <f t="shared" si="34"/>
        <v xml:space="preserve">SR </v>
      </c>
      <c r="G335">
        <f t="shared" si="35"/>
        <v>20</v>
      </c>
    </row>
    <row r="336" spans="1:7" x14ac:dyDescent="0.3">
      <c r="A336" s="1" t="s">
        <v>67</v>
      </c>
      <c r="B336">
        <f t="shared" si="30"/>
        <v>11</v>
      </c>
      <c r="C336">
        <f t="shared" si="31"/>
        <v>14</v>
      </c>
      <c r="D336" t="str">
        <f t="shared" si="32"/>
        <v>Aus)</v>
      </c>
      <c r="E336">
        <f t="shared" si="33"/>
        <v>3</v>
      </c>
      <c r="F336" t="str">
        <f t="shared" si="34"/>
        <v xml:space="preserve">ME </v>
      </c>
      <c r="G336">
        <f t="shared" si="35"/>
        <v>14</v>
      </c>
    </row>
    <row r="337" spans="1:7" x14ac:dyDescent="0.3">
      <c r="A337" s="1" t="s">
        <v>62</v>
      </c>
      <c r="B337">
        <f t="shared" si="30"/>
        <v>14</v>
      </c>
      <c r="C337">
        <f t="shared" si="31"/>
        <v>16</v>
      </c>
      <c r="D337" t="str">
        <f t="shared" si="32"/>
        <v>SL)</v>
      </c>
      <c r="E337">
        <f t="shared" si="33"/>
        <v>3</v>
      </c>
      <c r="F337" t="str">
        <f t="shared" si="34"/>
        <v xml:space="preserve">PA </v>
      </c>
      <c r="G337">
        <f t="shared" si="35"/>
        <v>16</v>
      </c>
    </row>
    <row r="338" spans="1:7" x14ac:dyDescent="0.3">
      <c r="A338" s="1" t="s">
        <v>74</v>
      </c>
      <c r="B338">
        <f t="shared" si="30"/>
        <v>11</v>
      </c>
      <c r="C338">
        <f t="shared" si="31"/>
        <v>14</v>
      </c>
      <c r="D338" t="str">
        <f t="shared" si="32"/>
        <v>Aus)</v>
      </c>
      <c r="E338">
        <f t="shared" si="33"/>
        <v>3</v>
      </c>
      <c r="F338" t="str">
        <f t="shared" si="34"/>
        <v xml:space="preserve">MG </v>
      </c>
      <c r="G338">
        <f t="shared" si="35"/>
        <v>14</v>
      </c>
    </row>
    <row r="339" spans="1:7" x14ac:dyDescent="0.3">
      <c r="A339" s="1" t="s">
        <v>64</v>
      </c>
      <c r="B339">
        <f t="shared" si="30"/>
        <v>16</v>
      </c>
      <c r="C339">
        <f t="shared" si="31"/>
        <v>18</v>
      </c>
      <c r="D339" t="str">
        <f t="shared" si="32"/>
        <v>WI)</v>
      </c>
      <c r="E339">
        <f t="shared" si="33"/>
        <v>2</v>
      </c>
      <c r="F339" t="str">
        <f t="shared" si="34"/>
        <v xml:space="preserve">S </v>
      </c>
      <c r="G339">
        <f t="shared" si="35"/>
        <v>18</v>
      </c>
    </row>
    <row r="340" spans="1:7" x14ac:dyDescent="0.3">
      <c r="A340" s="1" t="s">
        <v>73</v>
      </c>
      <c r="B340">
        <f t="shared" si="30"/>
        <v>11</v>
      </c>
      <c r="C340">
        <f t="shared" si="31"/>
        <v>13</v>
      </c>
      <c r="D340" t="str">
        <f t="shared" si="32"/>
        <v>NZ)</v>
      </c>
      <c r="E340">
        <f t="shared" si="33"/>
        <v>3</v>
      </c>
      <c r="F340" t="str">
        <f t="shared" si="34"/>
        <v xml:space="preserve">NJ </v>
      </c>
      <c r="G340">
        <f t="shared" si="35"/>
        <v>13</v>
      </c>
    </row>
    <row r="341" spans="1:7" x14ac:dyDescent="0.3">
      <c r="A341" s="1" t="s">
        <v>60</v>
      </c>
      <c r="B341">
        <f t="shared" si="30"/>
        <v>15</v>
      </c>
      <c r="C341">
        <f t="shared" si="31"/>
        <v>20</v>
      </c>
      <c r="D341" t="str">
        <f t="shared" si="32"/>
        <v>India)</v>
      </c>
      <c r="E341">
        <f t="shared" si="33"/>
        <v>3</v>
      </c>
      <c r="F341" t="str">
        <f t="shared" si="34"/>
        <v xml:space="preserve">SR </v>
      </c>
      <c r="G341">
        <f t="shared" si="35"/>
        <v>20</v>
      </c>
    </row>
    <row r="342" spans="1:7" x14ac:dyDescent="0.3">
      <c r="A342" s="1" t="s">
        <v>216</v>
      </c>
      <c r="B342">
        <f t="shared" si="30"/>
        <v>16</v>
      </c>
      <c r="C342">
        <f t="shared" si="31"/>
        <v>18</v>
      </c>
      <c r="D342" t="str">
        <f t="shared" si="32"/>
        <v>SL)</v>
      </c>
      <c r="E342">
        <f t="shared" si="33"/>
        <v>3</v>
      </c>
      <c r="F342" t="str">
        <f t="shared" si="34"/>
        <v xml:space="preserve">ST </v>
      </c>
      <c r="G342">
        <f t="shared" si="35"/>
        <v>18</v>
      </c>
    </row>
    <row r="343" spans="1:7" x14ac:dyDescent="0.3">
      <c r="A343" s="1" t="s">
        <v>230</v>
      </c>
      <c r="B343">
        <f t="shared" si="30"/>
        <v>11</v>
      </c>
      <c r="C343">
        <f t="shared" si="31"/>
        <v>16</v>
      </c>
      <c r="D343" t="str">
        <f t="shared" si="32"/>
        <v>India)</v>
      </c>
      <c r="E343">
        <f t="shared" si="33"/>
        <v>2</v>
      </c>
      <c r="F343" t="str">
        <f t="shared" si="34"/>
        <v xml:space="preserve">R </v>
      </c>
      <c r="G343">
        <f t="shared" si="35"/>
        <v>16</v>
      </c>
    </row>
    <row r="344" spans="1:7" x14ac:dyDescent="0.3">
      <c r="A344" s="1" t="s">
        <v>63</v>
      </c>
      <c r="B344">
        <f t="shared" si="30"/>
        <v>14</v>
      </c>
      <c r="C344">
        <f t="shared" si="31"/>
        <v>17</v>
      </c>
      <c r="D344" t="str">
        <f t="shared" si="32"/>
        <v>Pak)</v>
      </c>
      <c r="E344">
        <f t="shared" si="33"/>
        <v>6</v>
      </c>
      <c r="F344" t="str">
        <f t="shared" si="34"/>
        <v xml:space="preserve">Saeed </v>
      </c>
      <c r="G344">
        <f t="shared" si="35"/>
        <v>17</v>
      </c>
    </row>
    <row r="345" spans="1:7" x14ac:dyDescent="0.3">
      <c r="A345" s="1" t="s">
        <v>190</v>
      </c>
      <c r="B345">
        <f t="shared" si="30"/>
        <v>14</v>
      </c>
      <c r="C345">
        <f t="shared" si="31"/>
        <v>17</v>
      </c>
      <c r="D345" t="str">
        <f t="shared" si="32"/>
        <v>Eng)</v>
      </c>
      <c r="E345">
        <f t="shared" si="33"/>
        <v>3</v>
      </c>
      <c r="F345" t="str">
        <f t="shared" si="34"/>
        <v xml:space="preserve">MA </v>
      </c>
      <c r="G345">
        <f t="shared" si="35"/>
        <v>17</v>
      </c>
    </row>
    <row r="346" spans="1:7" x14ac:dyDescent="0.3">
      <c r="A346" s="1" t="s">
        <v>74</v>
      </c>
      <c r="B346">
        <f t="shared" si="30"/>
        <v>11</v>
      </c>
      <c r="C346">
        <f t="shared" si="31"/>
        <v>14</v>
      </c>
      <c r="D346" t="str">
        <f t="shared" si="32"/>
        <v>Aus)</v>
      </c>
      <c r="E346">
        <f t="shared" si="33"/>
        <v>3</v>
      </c>
      <c r="F346" t="str">
        <f t="shared" si="34"/>
        <v xml:space="preserve">MG </v>
      </c>
      <c r="G346">
        <f t="shared" si="35"/>
        <v>14</v>
      </c>
    </row>
    <row r="347" spans="1:7" x14ac:dyDescent="0.3">
      <c r="A347" s="1" t="s">
        <v>70</v>
      </c>
      <c r="B347">
        <f t="shared" si="30"/>
        <v>14</v>
      </c>
      <c r="C347">
        <f t="shared" si="31"/>
        <v>16</v>
      </c>
      <c r="D347" t="str">
        <f t="shared" si="32"/>
        <v>SL)</v>
      </c>
      <c r="E347">
        <f t="shared" si="33"/>
        <v>2</v>
      </c>
      <c r="F347" t="str">
        <f t="shared" si="34"/>
        <v xml:space="preserve">A </v>
      </c>
      <c r="G347">
        <f t="shared" si="35"/>
        <v>16</v>
      </c>
    </row>
    <row r="348" spans="1:7" x14ac:dyDescent="0.3">
      <c r="A348" s="1" t="s">
        <v>216</v>
      </c>
      <c r="B348">
        <f t="shared" si="30"/>
        <v>16</v>
      </c>
      <c r="C348">
        <f t="shared" si="31"/>
        <v>18</v>
      </c>
      <c r="D348" t="str">
        <f t="shared" si="32"/>
        <v>SL)</v>
      </c>
      <c r="E348">
        <f t="shared" si="33"/>
        <v>3</v>
      </c>
      <c r="F348" t="str">
        <f t="shared" si="34"/>
        <v xml:space="preserve">ST </v>
      </c>
      <c r="G348">
        <f t="shared" si="35"/>
        <v>18</v>
      </c>
    </row>
    <row r="349" spans="1:7" x14ac:dyDescent="0.3">
      <c r="A349" s="1" t="s">
        <v>92</v>
      </c>
      <c r="B349">
        <f t="shared" si="30"/>
        <v>11</v>
      </c>
      <c r="C349">
        <f t="shared" si="31"/>
        <v>16</v>
      </c>
      <c r="D349" t="str">
        <f t="shared" si="32"/>
        <v>India)</v>
      </c>
      <c r="E349">
        <f t="shared" si="33"/>
        <v>2</v>
      </c>
      <c r="F349" t="str">
        <f t="shared" si="34"/>
        <v xml:space="preserve">A </v>
      </c>
      <c r="G349">
        <f t="shared" si="35"/>
        <v>16</v>
      </c>
    </row>
    <row r="350" spans="1:7" x14ac:dyDescent="0.3">
      <c r="A350" s="1" t="s">
        <v>66</v>
      </c>
      <c r="B350">
        <f t="shared" si="30"/>
        <v>14</v>
      </c>
      <c r="C350">
        <f t="shared" si="31"/>
        <v>16</v>
      </c>
      <c r="D350" t="str">
        <f t="shared" si="32"/>
        <v>SL)</v>
      </c>
      <c r="E350">
        <f t="shared" si="33"/>
        <v>3</v>
      </c>
      <c r="F350" t="str">
        <f t="shared" si="34"/>
        <v xml:space="preserve">MS </v>
      </c>
      <c r="G350">
        <f t="shared" si="35"/>
        <v>16</v>
      </c>
    </row>
    <row r="351" spans="1:7" x14ac:dyDescent="0.3">
      <c r="A351" s="1" t="s">
        <v>61</v>
      </c>
      <c r="B351">
        <f t="shared" si="30"/>
        <v>15</v>
      </c>
      <c r="C351">
        <f t="shared" si="31"/>
        <v>20</v>
      </c>
      <c r="D351" t="str">
        <f t="shared" si="32"/>
        <v>India)</v>
      </c>
      <c r="E351">
        <f t="shared" si="33"/>
        <v>2</v>
      </c>
      <c r="F351" t="str">
        <f t="shared" si="34"/>
        <v xml:space="preserve">M </v>
      </c>
      <c r="G351">
        <f t="shared" si="35"/>
        <v>20</v>
      </c>
    </row>
    <row r="352" spans="1:7" x14ac:dyDescent="0.3">
      <c r="A352" s="1" t="s">
        <v>218</v>
      </c>
      <c r="B352">
        <f t="shared" si="30"/>
        <v>13</v>
      </c>
      <c r="C352">
        <f t="shared" si="31"/>
        <v>18</v>
      </c>
      <c r="D352" t="str">
        <f t="shared" si="32"/>
        <v>India)</v>
      </c>
      <c r="E352">
        <f t="shared" si="33"/>
        <v>3</v>
      </c>
      <c r="F352" t="str">
        <f t="shared" si="34"/>
        <v xml:space="preserve">SC </v>
      </c>
      <c r="G352">
        <f t="shared" si="35"/>
        <v>18</v>
      </c>
    </row>
    <row r="353" spans="1:7" x14ac:dyDescent="0.3">
      <c r="A353" s="1" t="s">
        <v>161</v>
      </c>
      <c r="B353">
        <f t="shared" si="30"/>
        <v>11</v>
      </c>
      <c r="C353">
        <f t="shared" si="31"/>
        <v>16</v>
      </c>
      <c r="D353" t="str">
        <f t="shared" si="32"/>
        <v>India)</v>
      </c>
      <c r="E353">
        <f t="shared" si="33"/>
        <v>3</v>
      </c>
      <c r="F353" t="str">
        <f t="shared" si="34"/>
        <v xml:space="preserve">RR </v>
      </c>
      <c r="G353">
        <f t="shared" si="35"/>
        <v>16</v>
      </c>
    </row>
    <row r="354" spans="1:7" x14ac:dyDescent="0.3">
      <c r="A354" s="1" t="s">
        <v>62</v>
      </c>
      <c r="B354">
        <f t="shared" si="30"/>
        <v>14</v>
      </c>
      <c r="C354">
        <f t="shared" si="31"/>
        <v>16</v>
      </c>
      <c r="D354" t="str">
        <f t="shared" si="32"/>
        <v>SL)</v>
      </c>
      <c r="E354">
        <f t="shared" si="33"/>
        <v>3</v>
      </c>
      <c r="F354" t="str">
        <f t="shared" si="34"/>
        <v xml:space="preserve">PA </v>
      </c>
      <c r="G354">
        <f t="shared" si="35"/>
        <v>16</v>
      </c>
    </row>
    <row r="355" spans="1:7" x14ac:dyDescent="0.3">
      <c r="A355" s="1" t="s">
        <v>81</v>
      </c>
      <c r="B355">
        <f t="shared" si="30"/>
        <v>13</v>
      </c>
      <c r="C355">
        <f t="shared" si="31"/>
        <v>16</v>
      </c>
      <c r="D355" t="str">
        <f t="shared" si="32"/>
        <v>Pak)</v>
      </c>
      <c r="E355">
        <f t="shared" si="33"/>
        <v>5</v>
      </c>
      <c r="F355" t="str">
        <f t="shared" si="34"/>
        <v xml:space="preserve">Ijaz </v>
      </c>
      <c r="G355">
        <f t="shared" si="35"/>
        <v>16</v>
      </c>
    </row>
    <row r="356" spans="1:7" x14ac:dyDescent="0.3">
      <c r="A356" s="1" t="s">
        <v>176</v>
      </c>
      <c r="B356">
        <f t="shared" si="30"/>
        <v>12</v>
      </c>
      <c r="C356">
        <f t="shared" si="31"/>
        <v>17</v>
      </c>
      <c r="D356" t="str">
        <f t="shared" si="32"/>
        <v>Kenya)</v>
      </c>
      <c r="E356">
        <f t="shared" si="33"/>
        <v>3</v>
      </c>
      <c r="F356" t="str">
        <f t="shared" si="34"/>
        <v xml:space="preserve">KO </v>
      </c>
      <c r="G356">
        <f t="shared" si="35"/>
        <v>17</v>
      </c>
    </row>
    <row r="357" spans="1:7" x14ac:dyDescent="0.3">
      <c r="A357" s="1" t="s">
        <v>299</v>
      </c>
      <c r="B357">
        <f t="shared" si="30"/>
        <v>15</v>
      </c>
      <c r="C357">
        <f t="shared" si="31"/>
        <v>20</v>
      </c>
      <c r="D357" t="str">
        <f t="shared" si="32"/>
        <v>Kenya)</v>
      </c>
      <c r="E357">
        <f t="shared" si="33"/>
        <v>3</v>
      </c>
      <c r="F357" t="str">
        <f t="shared" si="34"/>
        <v xml:space="preserve">DN </v>
      </c>
      <c r="G357">
        <f t="shared" si="35"/>
        <v>20</v>
      </c>
    </row>
    <row r="358" spans="1:7" x14ac:dyDescent="0.3">
      <c r="A358" s="1" t="s">
        <v>88</v>
      </c>
      <c r="B358">
        <f t="shared" si="30"/>
        <v>12</v>
      </c>
      <c r="C358">
        <f t="shared" si="31"/>
        <v>14</v>
      </c>
      <c r="D358" t="str">
        <f t="shared" si="32"/>
        <v>WI)</v>
      </c>
      <c r="E358">
        <f t="shared" si="33"/>
        <v>3</v>
      </c>
      <c r="F358" t="str">
        <f t="shared" si="34"/>
        <v xml:space="preserve">CL </v>
      </c>
      <c r="G358">
        <f t="shared" si="35"/>
        <v>14</v>
      </c>
    </row>
    <row r="359" spans="1:7" x14ac:dyDescent="0.3">
      <c r="A359" s="1" t="s">
        <v>63</v>
      </c>
      <c r="B359">
        <f t="shared" si="30"/>
        <v>14</v>
      </c>
      <c r="C359">
        <f t="shared" si="31"/>
        <v>17</v>
      </c>
      <c r="D359" t="str">
        <f t="shared" si="32"/>
        <v>Pak)</v>
      </c>
      <c r="E359">
        <f t="shared" si="33"/>
        <v>6</v>
      </c>
      <c r="F359" t="str">
        <f t="shared" si="34"/>
        <v xml:space="preserve">Saeed </v>
      </c>
      <c r="G359">
        <f t="shared" si="35"/>
        <v>17</v>
      </c>
    </row>
    <row r="360" spans="1:7" x14ac:dyDescent="0.3">
      <c r="A360" s="1" t="s">
        <v>216</v>
      </c>
      <c r="B360">
        <f t="shared" si="30"/>
        <v>16</v>
      </c>
      <c r="C360">
        <f t="shared" si="31"/>
        <v>18</v>
      </c>
      <c r="D360" t="str">
        <f t="shared" si="32"/>
        <v>SL)</v>
      </c>
      <c r="E360">
        <f t="shared" si="33"/>
        <v>3</v>
      </c>
      <c r="F360" t="str">
        <f t="shared" si="34"/>
        <v xml:space="preserve">ST </v>
      </c>
      <c r="G360">
        <f t="shared" si="35"/>
        <v>18</v>
      </c>
    </row>
    <row r="361" spans="1:7" x14ac:dyDescent="0.3">
      <c r="A361" s="1" t="s">
        <v>62</v>
      </c>
      <c r="B361">
        <f t="shared" si="30"/>
        <v>14</v>
      </c>
      <c r="C361">
        <f t="shared" si="31"/>
        <v>16</v>
      </c>
      <c r="D361" t="str">
        <f t="shared" si="32"/>
        <v>SL)</v>
      </c>
      <c r="E361">
        <f t="shared" si="33"/>
        <v>3</v>
      </c>
      <c r="F361" t="str">
        <f t="shared" si="34"/>
        <v xml:space="preserve">PA </v>
      </c>
      <c r="G361">
        <f t="shared" si="35"/>
        <v>16</v>
      </c>
    </row>
    <row r="362" spans="1:7" x14ac:dyDescent="0.3">
      <c r="A362" s="1" t="s">
        <v>67</v>
      </c>
      <c r="B362">
        <f t="shared" si="30"/>
        <v>11</v>
      </c>
      <c r="C362">
        <f t="shared" si="31"/>
        <v>14</v>
      </c>
      <c r="D362" t="str">
        <f t="shared" si="32"/>
        <v>Aus)</v>
      </c>
      <c r="E362">
        <f t="shared" si="33"/>
        <v>3</v>
      </c>
      <c r="F362" t="str">
        <f t="shared" si="34"/>
        <v xml:space="preserve">ME </v>
      </c>
      <c r="G362">
        <f t="shared" si="35"/>
        <v>14</v>
      </c>
    </row>
    <row r="363" spans="1:7" x14ac:dyDescent="0.3">
      <c r="A363" s="1" t="s">
        <v>104</v>
      </c>
      <c r="B363">
        <f t="shared" si="30"/>
        <v>13</v>
      </c>
      <c r="C363">
        <f t="shared" si="31"/>
        <v>16</v>
      </c>
      <c r="D363" t="str">
        <f t="shared" si="32"/>
        <v>Eng)</v>
      </c>
      <c r="E363">
        <f t="shared" si="33"/>
        <v>3</v>
      </c>
      <c r="F363" t="str">
        <f t="shared" si="34"/>
        <v xml:space="preserve">AJ </v>
      </c>
      <c r="G363">
        <f t="shared" si="35"/>
        <v>16</v>
      </c>
    </row>
    <row r="364" spans="1:7" x14ac:dyDescent="0.3">
      <c r="A364" s="1" t="s">
        <v>88</v>
      </c>
      <c r="B364">
        <f t="shared" si="30"/>
        <v>12</v>
      </c>
      <c r="C364">
        <f t="shared" si="31"/>
        <v>14</v>
      </c>
      <c r="D364" t="str">
        <f t="shared" si="32"/>
        <v>WI)</v>
      </c>
      <c r="E364">
        <f t="shared" si="33"/>
        <v>3</v>
      </c>
      <c r="F364" t="str">
        <f t="shared" si="34"/>
        <v xml:space="preserve">CL </v>
      </c>
      <c r="G364">
        <f t="shared" si="35"/>
        <v>14</v>
      </c>
    </row>
    <row r="365" spans="1:7" x14ac:dyDescent="0.3">
      <c r="A365" s="1" t="s">
        <v>63</v>
      </c>
      <c r="B365">
        <f t="shared" si="30"/>
        <v>14</v>
      </c>
      <c r="C365">
        <f t="shared" si="31"/>
        <v>17</v>
      </c>
      <c r="D365" t="str">
        <f t="shared" si="32"/>
        <v>Pak)</v>
      </c>
      <c r="E365">
        <f t="shared" si="33"/>
        <v>6</v>
      </c>
      <c r="F365" t="str">
        <f t="shared" si="34"/>
        <v xml:space="preserve">Saeed </v>
      </c>
      <c r="G365">
        <f t="shared" si="35"/>
        <v>17</v>
      </c>
    </row>
    <row r="366" spans="1:7" x14ac:dyDescent="0.3">
      <c r="A366" s="1" t="s">
        <v>391</v>
      </c>
      <c r="B366">
        <f t="shared" si="30"/>
        <v>14</v>
      </c>
      <c r="C366">
        <f t="shared" si="31"/>
        <v>16</v>
      </c>
      <c r="D366" t="str">
        <f t="shared" si="32"/>
        <v>WI)</v>
      </c>
      <c r="E366">
        <f t="shared" si="33"/>
        <v>3</v>
      </c>
      <c r="F366" t="str">
        <f t="shared" si="34"/>
        <v xml:space="preserve">SC </v>
      </c>
      <c r="G366">
        <f t="shared" si="35"/>
        <v>16</v>
      </c>
    </row>
    <row r="367" spans="1:7" x14ac:dyDescent="0.3">
      <c r="A367" s="1" t="s">
        <v>75</v>
      </c>
      <c r="B367">
        <f t="shared" si="30"/>
        <v>12</v>
      </c>
      <c r="C367">
        <f t="shared" si="31"/>
        <v>14</v>
      </c>
      <c r="D367" t="str">
        <f t="shared" si="32"/>
        <v>SA)</v>
      </c>
      <c r="E367">
        <f t="shared" si="33"/>
        <v>2</v>
      </c>
      <c r="F367" t="str">
        <f t="shared" si="34"/>
        <v xml:space="preserve">G </v>
      </c>
      <c r="G367">
        <f t="shared" si="35"/>
        <v>14</v>
      </c>
    </row>
    <row r="368" spans="1:7" x14ac:dyDescent="0.3">
      <c r="A368" s="1" t="s">
        <v>61</v>
      </c>
      <c r="B368">
        <f t="shared" si="30"/>
        <v>15</v>
      </c>
      <c r="C368">
        <f t="shared" si="31"/>
        <v>20</v>
      </c>
      <c r="D368" t="str">
        <f t="shared" si="32"/>
        <v>India)</v>
      </c>
      <c r="E368">
        <f t="shared" si="33"/>
        <v>2</v>
      </c>
      <c r="F368" t="str">
        <f t="shared" si="34"/>
        <v xml:space="preserve">M </v>
      </c>
      <c r="G368">
        <f t="shared" si="35"/>
        <v>20</v>
      </c>
    </row>
    <row r="369" spans="1:7" x14ac:dyDescent="0.3">
      <c r="A369" s="1" t="s">
        <v>257</v>
      </c>
      <c r="B369">
        <f t="shared" si="30"/>
        <v>12</v>
      </c>
      <c r="C369">
        <f t="shared" si="31"/>
        <v>14</v>
      </c>
      <c r="D369" t="str">
        <f t="shared" si="32"/>
        <v>SA)</v>
      </c>
      <c r="E369">
        <f t="shared" si="33"/>
        <v>3</v>
      </c>
      <c r="F369" t="str">
        <f t="shared" si="34"/>
        <v xml:space="preserve">JH </v>
      </c>
      <c r="G369">
        <f t="shared" si="35"/>
        <v>14</v>
      </c>
    </row>
    <row r="370" spans="1:7" x14ac:dyDescent="0.3">
      <c r="A370" s="1" t="s">
        <v>63</v>
      </c>
      <c r="B370">
        <f t="shared" si="30"/>
        <v>14</v>
      </c>
      <c r="C370">
        <f t="shared" si="31"/>
        <v>17</v>
      </c>
      <c r="D370" t="str">
        <f t="shared" si="32"/>
        <v>Pak)</v>
      </c>
      <c r="E370">
        <f t="shared" si="33"/>
        <v>6</v>
      </c>
      <c r="F370" t="str">
        <f t="shared" si="34"/>
        <v xml:space="preserve">Saeed </v>
      </c>
      <c r="G370">
        <f t="shared" si="35"/>
        <v>17</v>
      </c>
    </row>
    <row r="371" spans="1:7" x14ac:dyDescent="0.3">
      <c r="A371" s="1" t="s">
        <v>218</v>
      </c>
      <c r="B371">
        <f t="shared" si="30"/>
        <v>13</v>
      </c>
      <c r="C371">
        <f t="shared" si="31"/>
        <v>18</v>
      </c>
      <c r="D371" t="str">
        <f t="shared" si="32"/>
        <v>India)</v>
      </c>
      <c r="E371">
        <f t="shared" si="33"/>
        <v>3</v>
      </c>
      <c r="F371" t="str">
        <f t="shared" si="34"/>
        <v xml:space="preserve">SC </v>
      </c>
      <c r="G371">
        <f t="shared" si="35"/>
        <v>18</v>
      </c>
    </row>
    <row r="372" spans="1:7" x14ac:dyDescent="0.3">
      <c r="A372" s="1" t="s">
        <v>81</v>
      </c>
      <c r="B372">
        <f t="shared" si="30"/>
        <v>13</v>
      </c>
      <c r="C372">
        <f t="shared" si="31"/>
        <v>16</v>
      </c>
      <c r="D372" t="str">
        <f t="shared" si="32"/>
        <v>Pak)</v>
      </c>
      <c r="E372">
        <f t="shared" si="33"/>
        <v>5</v>
      </c>
      <c r="F372" t="str">
        <f t="shared" si="34"/>
        <v xml:space="preserve">Ijaz </v>
      </c>
      <c r="G372">
        <f t="shared" si="35"/>
        <v>16</v>
      </c>
    </row>
    <row r="373" spans="1:7" x14ac:dyDescent="0.3">
      <c r="A373" s="1" t="s">
        <v>264</v>
      </c>
      <c r="B373">
        <f t="shared" si="30"/>
        <v>13</v>
      </c>
      <c r="C373">
        <f t="shared" si="31"/>
        <v>15</v>
      </c>
      <c r="D373" t="str">
        <f t="shared" si="32"/>
        <v>NZ)</v>
      </c>
      <c r="E373">
        <f t="shared" si="33"/>
        <v>3</v>
      </c>
      <c r="F373" t="str">
        <f t="shared" si="34"/>
        <v xml:space="preserve">SP </v>
      </c>
      <c r="G373">
        <f t="shared" si="35"/>
        <v>15</v>
      </c>
    </row>
    <row r="374" spans="1:7" x14ac:dyDescent="0.3">
      <c r="A374" s="1" t="s">
        <v>225</v>
      </c>
      <c r="B374">
        <f t="shared" si="30"/>
        <v>13</v>
      </c>
      <c r="C374">
        <f t="shared" si="31"/>
        <v>16</v>
      </c>
      <c r="D374" t="str">
        <f t="shared" si="32"/>
        <v>Aus)</v>
      </c>
      <c r="E374">
        <f t="shared" si="33"/>
        <v>3</v>
      </c>
      <c r="F374" t="str">
        <f t="shared" si="34"/>
        <v xml:space="preserve">RT </v>
      </c>
      <c r="G374">
        <f t="shared" si="35"/>
        <v>16</v>
      </c>
    </row>
    <row r="375" spans="1:7" x14ac:dyDescent="0.3">
      <c r="A375" s="1" t="s">
        <v>187</v>
      </c>
      <c r="B375">
        <f t="shared" si="30"/>
        <v>13</v>
      </c>
      <c r="C375">
        <f t="shared" si="31"/>
        <v>16</v>
      </c>
      <c r="D375" t="str">
        <f t="shared" si="32"/>
        <v>Zim)</v>
      </c>
      <c r="E375">
        <f t="shared" si="33"/>
        <v>3</v>
      </c>
      <c r="F375" t="str">
        <f t="shared" si="34"/>
        <v xml:space="preserve">MW </v>
      </c>
      <c r="G375">
        <f t="shared" si="35"/>
        <v>16</v>
      </c>
    </row>
    <row r="376" spans="1:7" x14ac:dyDescent="0.3">
      <c r="A376" s="1" t="s">
        <v>80</v>
      </c>
      <c r="B376">
        <f t="shared" si="30"/>
        <v>12</v>
      </c>
      <c r="C376">
        <f t="shared" si="31"/>
        <v>15</v>
      </c>
      <c r="D376" t="str">
        <f t="shared" si="32"/>
        <v>Zim)</v>
      </c>
      <c r="E376">
        <f t="shared" si="33"/>
        <v>3</v>
      </c>
      <c r="F376" t="str">
        <f t="shared" si="34"/>
        <v xml:space="preserve">GW </v>
      </c>
      <c r="G376">
        <f t="shared" si="35"/>
        <v>15</v>
      </c>
    </row>
    <row r="377" spans="1:7" x14ac:dyDescent="0.3">
      <c r="A377" s="1" t="s">
        <v>216</v>
      </c>
      <c r="B377">
        <f t="shared" si="30"/>
        <v>16</v>
      </c>
      <c r="C377">
        <f t="shared" si="31"/>
        <v>18</v>
      </c>
      <c r="D377" t="str">
        <f t="shared" si="32"/>
        <v>SL)</v>
      </c>
      <c r="E377">
        <f t="shared" si="33"/>
        <v>3</v>
      </c>
      <c r="F377" t="str">
        <f t="shared" si="34"/>
        <v xml:space="preserve">ST </v>
      </c>
      <c r="G377">
        <f t="shared" si="35"/>
        <v>18</v>
      </c>
    </row>
    <row r="378" spans="1:7" x14ac:dyDescent="0.3">
      <c r="A378" s="1" t="s">
        <v>221</v>
      </c>
      <c r="B378">
        <f t="shared" si="30"/>
        <v>15</v>
      </c>
      <c r="C378">
        <f t="shared" si="31"/>
        <v>18</v>
      </c>
      <c r="D378" t="str">
        <f t="shared" si="32"/>
        <v>Aus)</v>
      </c>
      <c r="E378">
        <f t="shared" si="33"/>
        <v>3</v>
      </c>
      <c r="F378" t="str">
        <f t="shared" si="34"/>
        <v xml:space="preserve">AC </v>
      </c>
      <c r="G378">
        <f t="shared" si="35"/>
        <v>18</v>
      </c>
    </row>
    <row r="379" spans="1:7" x14ac:dyDescent="0.3">
      <c r="A379" s="1" t="s">
        <v>221</v>
      </c>
      <c r="B379">
        <f t="shared" si="30"/>
        <v>15</v>
      </c>
      <c r="C379">
        <f t="shared" si="31"/>
        <v>18</v>
      </c>
      <c r="D379" t="str">
        <f t="shared" si="32"/>
        <v>Aus)</v>
      </c>
      <c r="E379">
        <f t="shared" si="33"/>
        <v>3</v>
      </c>
      <c r="F379" t="str">
        <f t="shared" si="34"/>
        <v xml:space="preserve">AC </v>
      </c>
      <c r="G379">
        <f t="shared" si="35"/>
        <v>18</v>
      </c>
    </row>
    <row r="380" spans="1:7" x14ac:dyDescent="0.3">
      <c r="A380" s="1" t="s">
        <v>264</v>
      </c>
      <c r="B380">
        <f t="shared" si="30"/>
        <v>13</v>
      </c>
      <c r="C380">
        <f t="shared" si="31"/>
        <v>15</v>
      </c>
      <c r="D380" t="str">
        <f t="shared" si="32"/>
        <v>NZ)</v>
      </c>
      <c r="E380">
        <f t="shared" si="33"/>
        <v>3</v>
      </c>
      <c r="F380" t="str">
        <f t="shared" si="34"/>
        <v xml:space="preserve">SP </v>
      </c>
      <c r="G380">
        <f t="shared" si="35"/>
        <v>15</v>
      </c>
    </row>
    <row r="381" spans="1:7" x14ac:dyDescent="0.3">
      <c r="A381" s="1" t="s">
        <v>73</v>
      </c>
      <c r="B381">
        <f t="shared" si="30"/>
        <v>11</v>
      </c>
      <c r="C381">
        <f t="shared" si="31"/>
        <v>13</v>
      </c>
      <c r="D381" t="str">
        <f t="shared" si="32"/>
        <v>NZ)</v>
      </c>
      <c r="E381">
        <f t="shared" si="33"/>
        <v>3</v>
      </c>
      <c r="F381" t="str">
        <f t="shared" si="34"/>
        <v xml:space="preserve">NJ </v>
      </c>
      <c r="G381">
        <f t="shared" si="35"/>
        <v>13</v>
      </c>
    </row>
    <row r="382" spans="1:7" x14ac:dyDescent="0.3">
      <c r="A382" s="1" t="s">
        <v>128</v>
      </c>
      <c r="B382">
        <f t="shared" si="30"/>
        <v>12</v>
      </c>
      <c r="C382">
        <f t="shared" si="31"/>
        <v>15</v>
      </c>
      <c r="D382" t="str">
        <f t="shared" si="32"/>
        <v>Eng)</v>
      </c>
      <c r="E382">
        <f t="shared" si="33"/>
        <v>3</v>
      </c>
      <c r="F382" t="str">
        <f t="shared" si="34"/>
        <v xml:space="preserve">NV </v>
      </c>
      <c r="G382">
        <f t="shared" si="35"/>
        <v>15</v>
      </c>
    </row>
    <row r="383" spans="1:7" x14ac:dyDescent="0.3">
      <c r="A383" s="1" t="s">
        <v>224</v>
      </c>
      <c r="B383">
        <f t="shared" si="30"/>
        <v>10</v>
      </c>
      <c r="C383">
        <f t="shared" si="31"/>
        <v>12</v>
      </c>
      <c r="D383" t="str">
        <f t="shared" si="32"/>
        <v>WI)</v>
      </c>
      <c r="E383">
        <f t="shared" si="33"/>
        <v>3</v>
      </c>
      <c r="F383" t="str">
        <f t="shared" si="34"/>
        <v xml:space="preserve">BC </v>
      </c>
      <c r="G383">
        <f t="shared" si="35"/>
        <v>12</v>
      </c>
    </row>
    <row r="384" spans="1:7" x14ac:dyDescent="0.3">
      <c r="A384" s="1" t="s">
        <v>92</v>
      </c>
      <c r="B384">
        <f t="shared" si="30"/>
        <v>11</v>
      </c>
      <c r="C384">
        <f t="shared" si="31"/>
        <v>16</v>
      </c>
      <c r="D384" t="str">
        <f t="shared" si="32"/>
        <v>India)</v>
      </c>
      <c r="E384">
        <f t="shared" si="33"/>
        <v>2</v>
      </c>
      <c r="F384" t="str">
        <f t="shared" si="34"/>
        <v xml:space="preserve">A </v>
      </c>
      <c r="G384">
        <f t="shared" si="35"/>
        <v>16</v>
      </c>
    </row>
    <row r="385" spans="1:7" x14ac:dyDescent="0.3">
      <c r="A385" s="1" t="s">
        <v>257</v>
      </c>
      <c r="B385">
        <f t="shared" si="30"/>
        <v>12</v>
      </c>
      <c r="C385">
        <f t="shared" si="31"/>
        <v>14</v>
      </c>
      <c r="D385" t="str">
        <f t="shared" si="32"/>
        <v>SA)</v>
      </c>
      <c r="E385">
        <f t="shared" si="33"/>
        <v>3</v>
      </c>
      <c r="F385" t="str">
        <f t="shared" si="34"/>
        <v xml:space="preserve">JH </v>
      </c>
      <c r="G385">
        <f t="shared" si="35"/>
        <v>14</v>
      </c>
    </row>
    <row r="386" spans="1:7" x14ac:dyDescent="0.3">
      <c r="A386" s="1" t="s">
        <v>95</v>
      </c>
      <c r="B386">
        <f t="shared" si="30"/>
        <v>15</v>
      </c>
      <c r="C386">
        <f t="shared" si="31"/>
        <v>18</v>
      </c>
      <c r="D386" t="str">
        <f t="shared" si="32"/>
        <v>Zim)</v>
      </c>
      <c r="E386">
        <f t="shared" si="33"/>
        <v>4</v>
      </c>
      <c r="F386" t="str">
        <f t="shared" si="34"/>
        <v xml:space="preserve">ADR </v>
      </c>
      <c r="G386">
        <f t="shared" si="35"/>
        <v>18</v>
      </c>
    </row>
    <row r="387" spans="1:7" x14ac:dyDescent="0.3">
      <c r="A387" s="1" t="s">
        <v>858</v>
      </c>
      <c r="B387">
        <f t="shared" ref="B387:B450" si="36">SEARCH("(",A387,1)+1</f>
        <v>17</v>
      </c>
      <c r="C387">
        <f t="shared" ref="C387:C450" si="37">SEARCH(")",A387,1)</f>
        <v>20</v>
      </c>
      <c r="D387" t="str">
        <f t="shared" ref="D387:D450" si="38">MID(A387,B387,C387-1)</f>
        <v>Pak)</v>
      </c>
      <c r="E387">
        <f t="shared" ref="E387:E450" si="39">SEARCH(" ",A387,1)</f>
        <v>8</v>
      </c>
      <c r="F387" t="str">
        <f t="shared" ref="F387:F450" si="40">LEFT(A387,E387)</f>
        <v xml:space="preserve">Inzamam </v>
      </c>
      <c r="G387">
        <f t="shared" ref="G387:G450" si="41">LEN(A387)</f>
        <v>20</v>
      </c>
    </row>
    <row r="388" spans="1:7" x14ac:dyDescent="0.3">
      <c r="A388" s="1" t="s">
        <v>60</v>
      </c>
      <c r="B388">
        <f t="shared" si="36"/>
        <v>15</v>
      </c>
      <c r="C388">
        <f t="shared" si="37"/>
        <v>20</v>
      </c>
      <c r="D388" t="str">
        <f t="shared" si="38"/>
        <v>India)</v>
      </c>
      <c r="E388">
        <f t="shared" si="39"/>
        <v>3</v>
      </c>
      <c r="F388" t="str">
        <f t="shared" si="40"/>
        <v xml:space="preserve">SR </v>
      </c>
      <c r="G388">
        <f t="shared" si="41"/>
        <v>20</v>
      </c>
    </row>
    <row r="389" spans="1:7" x14ac:dyDescent="0.3">
      <c r="A389" s="1" t="s">
        <v>308</v>
      </c>
      <c r="B389">
        <f t="shared" si="36"/>
        <v>13</v>
      </c>
      <c r="C389">
        <f t="shared" si="37"/>
        <v>15</v>
      </c>
      <c r="D389" t="str">
        <f t="shared" si="38"/>
        <v>WI)</v>
      </c>
      <c r="E389">
        <f t="shared" si="39"/>
        <v>3</v>
      </c>
      <c r="F389" t="str">
        <f t="shared" si="40"/>
        <v xml:space="preserve">CB </v>
      </c>
      <c r="G389">
        <f t="shared" si="41"/>
        <v>15</v>
      </c>
    </row>
    <row r="390" spans="1:7" x14ac:dyDescent="0.3">
      <c r="A390" s="1" t="s">
        <v>61</v>
      </c>
      <c r="B390">
        <f t="shared" si="36"/>
        <v>15</v>
      </c>
      <c r="C390">
        <f t="shared" si="37"/>
        <v>20</v>
      </c>
      <c r="D390" t="str">
        <f t="shared" si="38"/>
        <v>India)</v>
      </c>
      <c r="E390">
        <f t="shared" si="39"/>
        <v>2</v>
      </c>
      <c r="F390" t="str">
        <f t="shared" si="40"/>
        <v xml:space="preserve">M </v>
      </c>
      <c r="G390">
        <f t="shared" si="41"/>
        <v>20</v>
      </c>
    </row>
    <row r="391" spans="1:7" x14ac:dyDescent="0.3">
      <c r="A391" s="1" t="s">
        <v>92</v>
      </c>
      <c r="B391">
        <f t="shared" si="36"/>
        <v>11</v>
      </c>
      <c r="C391">
        <f t="shared" si="37"/>
        <v>16</v>
      </c>
      <c r="D391" t="str">
        <f t="shared" si="38"/>
        <v>India)</v>
      </c>
      <c r="E391">
        <f t="shared" si="39"/>
        <v>2</v>
      </c>
      <c r="F391" t="str">
        <f t="shared" si="40"/>
        <v xml:space="preserve">A </v>
      </c>
      <c r="G391">
        <f t="shared" si="41"/>
        <v>16</v>
      </c>
    </row>
    <row r="392" spans="1:7" x14ac:dyDescent="0.3">
      <c r="A392" s="1" t="s">
        <v>80</v>
      </c>
      <c r="B392">
        <f t="shared" si="36"/>
        <v>12</v>
      </c>
      <c r="C392">
        <f t="shared" si="37"/>
        <v>15</v>
      </c>
      <c r="D392" t="str">
        <f t="shared" si="38"/>
        <v>Zim)</v>
      </c>
      <c r="E392">
        <f t="shared" si="39"/>
        <v>3</v>
      </c>
      <c r="F392" t="str">
        <f t="shared" si="40"/>
        <v xml:space="preserve">GW </v>
      </c>
      <c r="G392">
        <f t="shared" si="41"/>
        <v>15</v>
      </c>
    </row>
    <row r="393" spans="1:7" x14ac:dyDescent="0.3">
      <c r="A393" s="1" t="s">
        <v>225</v>
      </c>
      <c r="B393">
        <f t="shared" si="36"/>
        <v>13</v>
      </c>
      <c r="C393">
        <f t="shared" si="37"/>
        <v>16</v>
      </c>
      <c r="D393" t="str">
        <f t="shared" si="38"/>
        <v>Aus)</v>
      </c>
      <c r="E393">
        <f t="shared" si="39"/>
        <v>3</v>
      </c>
      <c r="F393" t="str">
        <f t="shared" si="40"/>
        <v xml:space="preserve">RT </v>
      </c>
      <c r="G393">
        <f t="shared" si="41"/>
        <v>16</v>
      </c>
    </row>
    <row r="394" spans="1:7" x14ac:dyDescent="0.3">
      <c r="A394" s="1" t="s">
        <v>218</v>
      </c>
      <c r="B394">
        <f t="shared" si="36"/>
        <v>13</v>
      </c>
      <c r="C394">
        <f t="shared" si="37"/>
        <v>18</v>
      </c>
      <c r="D394" t="str">
        <f t="shared" si="38"/>
        <v>India)</v>
      </c>
      <c r="E394">
        <f t="shared" si="39"/>
        <v>3</v>
      </c>
      <c r="F394" t="str">
        <f t="shared" si="40"/>
        <v xml:space="preserve">SC </v>
      </c>
      <c r="G394">
        <f t="shared" si="41"/>
        <v>18</v>
      </c>
    </row>
    <row r="395" spans="1:7" x14ac:dyDescent="0.3">
      <c r="A395" s="1" t="s">
        <v>60</v>
      </c>
      <c r="B395">
        <f t="shared" si="36"/>
        <v>15</v>
      </c>
      <c r="C395">
        <f t="shared" si="37"/>
        <v>20</v>
      </c>
      <c r="D395" t="str">
        <f t="shared" si="38"/>
        <v>India)</v>
      </c>
      <c r="E395">
        <f t="shared" si="39"/>
        <v>3</v>
      </c>
      <c r="F395" t="str">
        <f t="shared" si="40"/>
        <v xml:space="preserve">SR </v>
      </c>
      <c r="G395">
        <f t="shared" si="41"/>
        <v>20</v>
      </c>
    </row>
    <row r="396" spans="1:7" x14ac:dyDescent="0.3">
      <c r="A396" s="1" t="s">
        <v>74</v>
      </c>
      <c r="B396">
        <f t="shared" si="36"/>
        <v>11</v>
      </c>
      <c r="C396">
        <f t="shared" si="37"/>
        <v>14</v>
      </c>
      <c r="D396" t="str">
        <f t="shared" si="38"/>
        <v>Aus)</v>
      </c>
      <c r="E396">
        <f t="shared" si="39"/>
        <v>3</v>
      </c>
      <c r="F396" t="str">
        <f t="shared" si="40"/>
        <v xml:space="preserve">MG </v>
      </c>
      <c r="G396">
        <f t="shared" si="41"/>
        <v>14</v>
      </c>
    </row>
    <row r="397" spans="1:7" x14ac:dyDescent="0.3">
      <c r="A397" s="1" t="s">
        <v>60</v>
      </c>
      <c r="B397">
        <f t="shared" si="36"/>
        <v>15</v>
      </c>
      <c r="C397">
        <f t="shared" si="37"/>
        <v>20</v>
      </c>
      <c r="D397" t="str">
        <f t="shared" si="38"/>
        <v>India)</v>
      </c>
      <c r="E397">
        <f t="shared" si="39"/>
        <v>3</v>
      </c>
      <c r="F397" t="str">
        <f t="shared" si="40"/>
        <v xml:space="preserve">SR </v>
      </c>
      <c r="G397">
        <f t="shared" si="41"/>
        <v>20</v>
      </c>
    </row>
    <row r="398" spans="1:7" x14ac:dyDescent="0.3">
      <c r="A398" s="1" t="s">
        <v>60</v>
      </c>
      <c r="B398">
        <f t="shared" si="36"/>
        <v>15</v>
      </c>
      <c r="C398">
        <f t="shared" si="37"/>
        <v>20</v>
      </c>
      <c r="D398" t="str">
        <f t="shared" si="38"/>
        <v>India)</v>
      </c>
      <c r="E398">
        <f t="shared" si="39"/>
        <v>3</v>
      </c>
      <c r="F398" t="str">
        <f t="shared" si="40"/>
        <v xml:space="preserve">SR </v>
      </c>
      <c r="G398">
        <f t="shared" si="41"/>
        <v>20</v>
      </c>
    </row>
    <row r="399" spans="1:7" x14ac:dyDescent="0.3">
      <c r="A399" s="1" t="s">
        <v>70</v>
      </c>
      <c r="B399">
        <f t="shared" si="36"/>
        <v>14</v>
      </c>
      <c r="C399">
        <f t="shared" si="37"/>
        <v>16</v>
      </c>
      <c r="D399" t="str">
        <f t="shared" si="38"/>
        <v>SL)</v>
      </c>
      <c r="E399">
        <f t="shared" si="39"/>
        <v>2</v>
      </c>
      <c r="F399" t="str">
        <f t="shared" si="40"/>
        <v xml:space="preserve">A </v>
      </c>
      <c r="G399">
        <f t="shared" si="41"/>
        <v>16</v>
      </c>
    </row>
    <row r="400" spans="1:7" x14ac:dyDescent="0.3">
      <c r="A400" s="1" t="s">
        <v>60</v>
      </c>
      <c r="B400">
        <f t="shared" si="36"/>
        <v>15</v>
      </c>
      <c r="C400">
        <f t="shared" si="37"/>
        <v>20</v>
      </c>
      <c r="D400" t="str">
        <f t="shared" si="38"/>
        <v>India)</v>
      </c>
      <c r="E400">
        <f t="shared" si="39"/>
        <v>3</v>
      </c>
      <c r="F400" t="str">
        <f t="shared" si="40"/>
        <v xml:space="preserve">SR </v>
      </c>
      <c r="G400">
        <f t="shared" si="41"/>
        <v>20</v>
      </c>
    </row>
    <row r="401" spans="1:7" x14ac:dyDescent="0.3">
      <c r="A401" s="1" t="s">
        <v>218</v>
      </c>
      <c r="B401">
        <f t="shared" si="36"/>
        <v>13</v>
      </c>
      <c r="C401">
        <f t="shared" si="37"/>
        <v>18</v>
      </c>
      <c r="D401" t="str">
        <f t="shared" si="38"/>
        <v>India)</v>
      </c>
      <c r="E401">
        <f t="shared" si="39"/>
        <v>3</v>
      </c>
      <c r="F401" t="str">
        <f t="shared" si="40"/>
        <v xml:space="preserve">SC </v>
      </c>
      <c r="G401">
        <f t="shared" si="41"/>
        <v>18</v>
      </c>
    </row>
    <row r="402" spans="1:7" x14ac:dyDescent="0.3">
      <c r="A402" s="1" t="s">
        <v>62</v>
      </c>
      <c r="B402">
        <f t="shared" si="36"/>
        <v>14</v>
      </c>
      <c r="C402">
        <f t="shared" si="37"/>
        <v>16</v>
      </c>
      <c r="D402" t="str">
        <f t="shared" si="38"/>
        <v>SL)</v>
      </c>
      <c r="E402">
        <f t="shared" si="39"/>
        <v>3</v>
      </c>
      <c r="F402" t="str">
        <f t="shared" si="40"/>
        <v xml:space="preserve">PA </v>
      </c>
      <c r="G402">
        <f t="shared" si="41"/>
        <v>16</v>
      </c>
    </row>
    <row r="403" spans="1:7" x14ac:dyDescent="0.3">
      <c r="A403" s="1" t="s">
        <v>66</v>
      </c>
      <c r="B403">
        <f t="shared" si="36"/>
        <v>14</v>
      </c>
      <c r="C403">
        <f t="shared" si="37"/>
        <v>16</v>
      </c>
      <c r="D403" t="str">
        <f t="shared" si="38"/>
        <v>SL)</v>
      </c>
      <c r="E403">
        <f t="shared" si="39"/>
        <v>3</v>
      </c>
      <c r="F403" t="str">
        <f t="shared" si="40"/>
        <v xml:space="preserve">MS </v>
      </c>
      <c r="G403">
        <f t="shared" si="41"/>
        <v>16</v>
      </c>
    </row>
    <row r="404" spans="1:7" x14ac:dyDescent="0.3">
      <c r="A404" s="1" t="s">
        <v>289</v>
      </c>
      <c r="B404">
        <f t="shared" si="36"/>
        <v>16</v>
      </c>
      <c r="C404">
        <f t="shared" si="37"/>
        <v>19</v>
      </c>
      <c r="D404" t="str">
        <f t="shared" si="38"/>
        <v>Pak)</v>
      </c>
      <c r="E404">
        <f t="shared" si="39"/>
        <v>7</v>
      </c>
      <c r="F404" t="str">
        <f t="shared" si="40"/>
        <v xml:space="preserve">Shahid </v>
      </c>
      <c r="G404">
        <f t="shared" si="41"/>
        <v>19</v>
      </c>
    </row>
    <row r="405" spans="1:7" x14ac:dyDescent="0.3">
      <c r="A405" s="1" t="s">
        <v>61</v>
      </c>
      <c r="B405">
        <f t="shared" si="36"/>
        <v>15</v>
      </c>
      <c r="C405">
        <f t="shared" si="37"/>
        <v>20</v>
      </c>
      <c r="D405" t="str">
        <f t="shared" si="38"/>
        <v>India)</v>
      </c>
      <c r="E405">
        <f t="shared" si="39"/>
        <v>2</v>
      </c>
      <c r="F405" t="str">
        <f t="shared" si="40"/>
        <v xml:space="preserve">M </v>
      </c>
      <c r="G405">
        <f t="shared" si="41"/>
        <v>20</v>
      </c>
    </row>
    <row r="406" spans="1:7" x14ac:dyDescent="0.3">
      <c r="A406" s="1" t="s">
        <v>60</v>
      </c>
      <c r="B406">
        <f t="shared" si="36"/>
        <v>15</v>
      </c>
      <c r="C406">
        <f t="shared" si="37"/>
        <v>20</v>
      </c>
      <c r="D406" t="str">
        <f t="shared" si="38"/>
        <v>India)</v>
      </c>
      <c r="E406">
        <f t="shared" si="39"/>
        <v>3</v>
      </c>
      <c r="F406" t="str">
        <f t="shared" si="40"/>
        <v xml:space="preserve">SR </v>
      </c>
      <c r="G406">
        <f t="shared" si="41"/>
        <v>20</v>
      </c>
    </row>
    <row r="407" spans="1:7" x14ac:dyDescent="0.3">
      <c r="A407" s="1" t="s">
        <v>218</v>
      </c>
      <c r="B407">
        <f t="shared" si="36"/>
        <v>13</v>
      </c>
      <c r="C407">
        <f t="shared" si="37"/>
        <v>18</v>
      </c>
      <c r="D407" t="str">
        <f t="shared" si="38"/>
        <v>India)</v>
      </c>
      <c r="E407">
        <f t="shared" si="39"/>
        <v>3</v>
      </c>
      <c r="F407" t="str">
        <f t="shared" si="40"/>
        <v xml:space="preserve">SC </v>
      </c>
      <c r="G407">
        <f t="shared" si="41"/>
        <v>18</v>
      </c>
    </row>
    <row r="408" spans="1:7" x14ac:dyDescent="0.3">
      <c r="A408" s="1" t="s">
        <v>194</v>
      </c>
      <c r="B408">
        <f t="shared" si="36"/>
        <v>13</v>
      </c>
      <c r="C408">
        <f t="shared" si="37"/>
        <v>16</v>
      </c>
      <c r="D408" t="str">
        <f t="shared" si="38"/>
        <v>Zim)</v>
      </c>
      <c r="E408">
        <f t="shared" si="39"/>
        <v>3</v>
      </c>
      <c r="F408" t="str">
        <f t="shared" si="40"/>
        <v xml:space="preserve">CB </v>
      </c>
      <c r="G408">
        <f t="shared" si="41"/>
        <v>16</v>
      </c>
    </row>
    <row r="409" spans="1:7" x14ac:dyDescent="0.3">
      <c r="A409" s="1" t="s">
        <v>95</v>
      </c>
      <c r="B409">
        <f t="shared" si="36"/>
        <v>15</v>
      </c>
      <c r="C409">
        <f t="shared" si="37"/>
        <v>18</v>
      </c>
      <c r="D409" t="str">
        <f t="shared" si="38"/>
        <v>Zim)</v>
      </c>
      <c r="E409">
        <f t="shared" si="39"/>
        <v>4</v>
      </c>
      <c r="F409" t="str">
        <f t="shared" si="40"/>
        <v xml:space="preserve">ADR </v>
      </c>
      <c r="G409">
        <f t="shared" si="41"/>
        <v>18</v>
      </c>
    </row>
    <row r="410" spans="1:7" x14ac:dyDescent="0.3">
      <c r="A410" s="1" t="s">
        <v>60</v>
      </c>
      <c r="B410">
        <f t="shared" si="36"/>
        <v>15</v>
      </c>
      <c r="C410">
        <f t="shared" si="37"/>
        <v>20</v>
      </c>
      <c r="D410" t="str">
        <f t="shared" si="38"/>
        <v>India)</v>
      </c>
      <c r="E410">
        <f t="shared" si="39"/>
        <v>3</v>
      </c>
      <c r="F410" t="str">
        <f t="shared" si="40"/>
        <v xml:space="preserve">SR </v>
      </c>
      <c r="G410">
        <f t="shared" si="41"/>
        <v>20</v>
      </c>
    </row>
    <row r="411" spans="1:7" x14ac:dyDescent="0.3">
      <c r="A411" s="1" t="s">
        <v>257</v>
      </c>
      <c r="B411">
        <f t="shared" si="36"/>
        <v>12</v>
      </c>
      <c r="C411">
        <f t="shared" si="37"/>
        <v>14</v>
      </c>
      <c r="D411" t="str">
        <f t="shared" si="38"/>
        <v>SA)</v>
      </c>
      <c r="E411">
        <f t="shared" si="39"/>
        <v>3</v>
      </c>
      <c r="F411" t="str">
        <f t="shared" si="40"/>
        <v xml:space="preserve">JH </v>
      </c>
      <c r="G411">
        <f t="shared" si="41"/>
        <v>14</v>
      </c>
    </row>
    <row r="412" spans="1:7" x14ac:dyDescent="0.3">
      <c r="A412" s="1" t="s">
        <v>401</v>
      </c>
      <c r="B412">
        <f t="shared" si="36"/>
        <v>13</v>
      </c>
      <c r="C412">
        <f t="shared" si="37"/>
        <v>15</v>
      </c>
      <c r="D412" t="str">
        <f t="shared" si="38"/>
        <v>WI)</v>
      </c>
      <c r="E412">
        <f t="shared" si="39"/>
        <v>3</v>
      </c>
      <c r="F412" t="str">
        <f t="shared" si="40"/>
        <v xml:space="preserve">PA </v>
      </c>
      <c r="G412">
        <f t="shared" si="41"/>
        <v>15</v>
      </c>
    </row>
    <row r="413" spans="1:7" x14ac:dyDescent="0.3">
      <c r="A413" s="1" t="s">
        <v>142</v>
      </c>
      <c r="B413">
        <f t="shared" si="36"/>
        <v>13</v>
      </c>
      <c r="C413">
        <f t="shared" si="37"/>
        <v>16</v>
      </c>
      <c r="D413" t="str">
        <f t="shared" si="38"/>
        <v>Aus)</v>
      </c>
      <c r="E413">
        <f t="shared" si="39"/>
        <v>3</v>
      </c>
      <c r="F413" t="str">
        <f t="shared" si="40"/>
        <v xml:space="preserve">DS </v>
      </c>
      <c r="G413">
        <f t="shared" si="41"/>
        <v>16</v>
      </c>
    </row>
    <row r="414" spans="1:7" x14ac:dyDescent="0.3">
      <c r="A414" s="1" t="s">
        <v>60</v>
      </c>
      <c r="B414">
        <f t="shared" si="36"/>
        <v>15</v>
      </c>
      <c r="C414">
        <f t="shared" si="37"/>
        <v>20</v>
      </c>
      <c r="D414" t="str">
        <f t="shared" si="38"/>
        <v>India)</v>
      </c>
      <c r="E414">
        <f t="shared" si="39"/>
        <v>3</v>
      </c>
      <c r="F414" t="str">
        <f t="shared" si="40"/>
        <v xml:space="preserve">SR </v>
      </c>
      <c r="G414">
        <f t="shared" si="41"/>
        <v>20</v>
      </c>
    </row>
    <row r="415" spans="1:7" x14ac:dyDescent="0.3">
      <c r="A415" s="1" t="s">
        <v>225</v>
      </c>
      <c r="B415">
        <f t="shared" si="36"/>
        <v>13</v>
      </c>
      <c r="C415">
        <f t="shared" si="37"/>
        <v>16</v>
      </c>
      <c r="D415" t="str">
        <f t="shared" si="38"/>
        <v>Aus)</v>
      </c>
      <c r="E415">
        <f t="shared" si="39"/>
        <v>3</v>
      </c>
      <c r="F415" t="str">
        <f t="shared" si="40"/>
        <v xml:space="preserve">RT </v>
      </c>
      <c r="G415">
        <f t="shared" si="41"/>
        <v>16</v>
      </c>
    </row>
    <row r="416" spans="1:7" x14ac:dyDescent="0.3">
      <c r="A416" s="1" t="s">
        <v>81</v>
      </c>
      <c r="B416">
        <f t="shared" si="36"/>
        <v>13</v>
      </c>
      <c r="C416">
        <f t="shared" si="37"/>
        <v>16</v>
      </c>
      <c r="D416" t="str">
        <f t="shared" si="38"/>
        <v>Pak)</v>
      </c>
      <c r="E416">
        <f t="shared" si="39"/>
        <v>5</v>
      </c>
      <c r="F416" t="str">
        <f t="shared" si="40"/>
        <v xml:space="preserve">Ijaz </v>
      </c>
      <c r="G416">
        <f t="shared" si="41"/>
        <v>16</v>
      </c>
    </row>
    <row r="417" spans="1:7" x14ac:dyDescent="0.3">
      <c r="A417" s="1" t="s">
        <v>221</v>
      </c>
      <c r="B417">
        <f t="shared" si="36"/>
        <v>15</v>
      </c>
      <c r="C417">
        <f t="shared" si="37"/>
        <v>18</v>
      </c>
      <c r="D417" t="str">
        <f t="shared" si="38"/>
        <v>Aus)</v>
      </c>
      <c r="E417">
        <f t="shared" si="39"/>
        <v>3</v>
      </c>
      <c r="F417" t="str">
        <f t="shared" si="40"/>
        <v xml:space="preserve">AC </v>
      </c>
      <c r="G417">
        <f t="shared" si="41"/>
        <v>18</v>
      </c>
    </row>
    <row r="418" spans="1:7" x14ac:dyDescent="0.3">
      <c r="A418" s="1" t="s">
        <v>249</v>
      </c>
      <c r="B418">
        <f t="shared" si="36"/>
        <v>18</v>
      </c>
      <c r="C418">
        <f t="shared" si="37"/>
        <v>21</v>
      </c>
      <c r="D418" t="str">
        <f t="shared" si="38"/>
        <v>Pak)</v>
      </c>
      <c r="E418">
        <f t="shared" si="39"/>
        <v>9</v>
      </c>
      <c r="F418" t="str">
        <f t="shared" si="40"/>
        <v xml:space="preserve">Mohammad </v>
      </c>
      <c r="G418">
        <f t="shared" si="41"/>
        <v>21</v>
      </c>
    </row>
    <row r="419" spans="1:7" x14ac:dyDescent="0.3">
      <c r="A419" s="1" t="s">
        <v>60</v>
      </c>
      <c r="B419">
        <f t="shared" si="36"/>
        <v>15</v>
      </c>
      <c r="C419">
        <f t="shared" si="37"/>
        <v>20</v>
      </c>
      <c r="D419" t="str">
        <f t="shared" si="38"/>
        <v>India)</v>
      </c>
      <c r="E419">
        <f t="shared" si="39"/>
        <v>3</v>
      </c>
      <c r="F419" t="str">
        <f t="shared" si="40"/>
        <v xml:space="preserve">SR </v>
      </c>
      <c r="G419">
        <f t="shared" si="41"/>
        <v>20</v>
      </c>
    </row>
    <row r="420" spans="1:7" x14ac:dyDescent="0.3">
      <c r="A420" s="1" t="s">
        <v>197</v>
      </c>
      <c r="B420">
        <f t="shared" si="36"/>
        <v>13</v>
      </c>
      <c r="C420">
        <f t="shared" si="37"/>
        <v>16</v>
      </c>
      <c r="D420" t="str">
        <f t="shared" si="38"/>
        <v>Zim)</v>
      </c>
      <c r="E420">
        <f t="shared" si="39"/>
        <v>3</v>
      </c>
      <c r="F420" t="str">
        <f t="shared" si="40"/>
        <v xml:space="preserve">NC </v>
      </c>
      <c r="G420">
        <f t="shared" si="41"/>
        <v>16</v>
      </c>
    </row>
    <row r="421" spans="1:7" x14ac:dyDescent="0.3">
      <c r="A421" s="1" t="s">
        <v>81</v>
      </c>
      <c r="B421">
        <f t="shared" si="36"/>
        <v>13</v>
      </c>
      <c r="C421">
        <f t="shared" si="37"/>
        <v>16</v>
      </c>
      <c r="D421" t="str">
        <f t="shared" si="38"/>
        <v>Pak)</v>
      </c>
      <c r="E421">
        <f t="shared" si="39"/>
        <v>5</v>
      </c>
      <c r="F421" t="str">
        <f t="shared" si="40"/>
        <v xml:space="preserve">Ijaz </v>
      </c>
      <c r="G421">
        <f t="shared" si="41"/>
        <v>16</v>
      </c>
    </row>
    <row r="422" spans="1:7" x14ac:dyDescent="0.3">
      <c r="A422" s="1" t="s">
        <v>230</v>
      </c>
      <c r="B422">
        <f t="shared" si="36"/>
        <v>11</v>
      </c>
      <c r="C422">
        <f t="shared" si="37"/>
        <v>16</v>
      </c>
      <c r="D422" t="str">
        <f t="shared" si="38"/>
        <v>India)</v>
      </c>
      <c r="E422">
        <f t="shared" si="39"/>
        <v>2</v>
      </c>
      <c r="F422" t="str">
        <f t="shared" si="40"/>
        <v xml:space="preserve">R </v>
      </c>
      <c r="G422">
        <f t="shared" si="41"/>
        <v>16</v>
      </c>
    </row>
    <row r="423" spans="1:7" x14ac:dyDescent="0.3">
      <c r="A423" s="1" t="s">
        <v>221</v>
      </c>
      <c r="B423">
        <f t="shared" si="36"/>
        <v>15</v>
      </c>
      <c r="C423">
        <f t="shared" si="37"/>
        <v>18</v>
      </c>
      <c r="D423" t="str">
        <f t="shared" si="38"/>
        <v>Aus)</v>
      </c>
      <c r="E423">
        <f t="shared" si="39"/>
        <v>3</v>
      </c>
      <c r="F423" t="str">
        <f t="shared" si="40"/>
        <v xml:space="preserve">AC </v>
      </c>
      <c r="G423">
        <f t="shared" si="41"/>
        <v>18</v>
      </c>
    </row>
    <row r="424" spans="1:7" x14ac:dyDescent="0.3">
      <c r="A424" s="1" t="s">
        <v>122</v>
      </c>
      <c r="B424">
        <f t="shared" si="36"/>
        <v>10</v>
      </c>
      <c r="C424">
        <f t="shared" si="37"/>
        <v>13</v>
      </c>
      <c r="D424" t="str">
        <f t="shared" si="38"/>
        <v>Eng)</v>
      </c>
      <c r="E424">
        <f t="shared" si="39"/>
        <v>3</v>
      </c>
      <c r="F424" t="str">
        <f t="shared" si="40"/>
        <v xml:space="preserve">GA </v>
      </c>
      <c r="G424">
        <f t="shared" si="41"/>
        <v>13</v>
      </c>
    </row>
    <row r="425" spans="1:7" x14ac:dyDescent="0.3">
      <c r="A425" s="1" t="s">
        <v>328</v>
      </c>
      <c r="B425">
        <f t="shared" si="36"/>
        <v>12</v>
      </c>
      <c r="C425">
        <f t="shared" si="37"/>
        <v>14</v>
      </c>
      <c r="D425" t="str">
        <f t="shared" si="38"/>
        <v>NZ)</v>
      </c>
      <c r="E425">
        <f t="shared" si="39"/>
        <v>3</v>
      </c>
      <c r="F425" t="str">
        <f t="shared" si="40"/>
        <v xml:space="preserve">CL </v>
      </c>
      <c r="G425">
        <f t="shared" si="41"/>
        <v>14</v>
      </c>
    </row>
    <row r="426" spans="1:7" x14ac:dyDescent="0.3">
      <c r="A426" s="1" t="s">
        <v>122</v>
      </c>
      <c r="B426">
        <f t="shared" si="36"/>
        <v>10</v>
      </c>
      <c r="C426">
        <f t="shared" si="37"/>
        <v>13</v>
      </c>
      <c r="D426" t="str">
        <f t="shared" si="38"/>
        <v>Eng)</v>
      </c>
      <c r="E426">
        <f t="shared" si="39"/>
        <v>3</v>
      </c>
      <c r="F426" t="str">
        <f t="shared" si="40"/>
        <v xml:space="preserve">GA </v>
      </c>
      <c r="G426">
        <f t="shared" si="41"/>
        <v>13</v>
      </c>
    </row>
    <row r="427" spans="1:7" x14ac:dyDescent="0.3">
      <c r="A427" s="1" t="s">
        <v>244</v>
      </c>
      <c r="B427">
        <f t="shared" si="36"/>
        <v>19</v>
      </c>
      <c r="C427">
        <f t="shared" si="37"/>
        <v>21</v>
      </c>
      <c r="D427" t="str">
        <f t="shared" si="38"/>
        <v>SL)</v>
      </c>
      <c r="E427">
        <f t="shared" si="39"/>
        <v>5</v>
      </c>
      <c r="F427" t="str">
        <f t="shared" si="40"/>
        <v xml:space="preserve">DPMD </v>
      </c>
      <c r="G427">
        <f t="shared" si="41"/>
        <v>21</v>
      </c>
    </row>
    <row r="428" spans="1:7" x14ac:dyDescent="0.3">
      <c r="A428" s="1" t="s">
        <v>64</v>
      </c>
      <c r="B428">
        <f t="shared" si="36"/>
        <v>16</v>
      </c>
      <c r="C428">
        <f t="shared" si="37"/>
        <v>18</v>
      </c>
      <c r="D428" t="str">
        <f t="shared" si="38"/>
        <v>WI)</v>
      </c>
      <c r="E428">
        <f t="shared" si="39"/>
        <v>2</v>
      </c>
      <c r="F428" t="str">
        <f t="shared" si="40"/>
        <v xml:space="preserve">S </v>
      </c>
      <c r="G428">
        <f t="shared" si="41"/>
        <v>18</v>
      </c>
    </row>
    <row r="429" spans="1:7" x14ac:dyDescent="0.3">
      <c r="A429" s="1" t="s">
        <v>88</v>
      </c>
      <c r="B429">
        <f t="shared" si="36"/>
        <v>12</v>
      </c>
      <c r="C429">
        <f t="shared" si="37"/>
        <v>14</v>
      </c>
      <c r="D429" t="str">
        <f t="shared" si="38"/>
        <v>WI)</v>
      </c>
      <c r="E429">
        <f t="shared" si="39"/>
        <v>3</v>
      </c>
      <c r="F429" t="str">
        <f t="shared" si="40"/>
        <v xml:space="preserve">CL </v>
      </c>
      <c r="G429">
        <f t="shared" si="41"/>
        <v>14</v>
      </c>
    </row>
    <row r="430" spans="1:7" x14ac:dyDescent="0.3">
      <c r="A430" s="1" t="s">
        <v>122</v>
      </c>
      <c r="B430">
        <f t="shared" si="36"/>
        <v>10</v>
      </c>
      <c r="C430">
        <f t="shared" si="37"/>
        <v>13</v>
      </c>
      <c r="D430" t="str">
        <f t="shared" si="38"/>
        <v>Eng)</v>
      </c>
      <c r="E430">
        <f t="shared" si="39"/>
        <v>3</v>
      </c>
      <c r="F430" t="str">
        <f t="shared" si="40"/>
        <v xml:space="preserve">GA </v>
      </c>
      <c r="G430">
        <f t="shared" si="41"/>
        <v>13</v>
      </c>
    </row>
    <row r="431" spans="1:7" x14ac:dyDescent="0.3">
      <c r="A431" s="1" t="s">
        <v>68</v>
      </c>
      <c r="B431">
        <f t="shared" si="36"/>
        <v>11</v>
      </c>
      <c r="C431">
        <f t="shared" si="37"/>
        <v>13</v>
      </c>
      <c r="D431" t="str">
        <f t="shared" si="38"/>
        <v>SA)</v>
      </c>
      <c r="E431">
        <f t="shared" si="39"/>
        <v>3</v>
      </c>
      <c r="F431" t="str">
        <f t="shared" si="40"/>
        <v xml:space="preserve">HH </v>
      </c>
      <c r="G431">
        <f t="shared" si="41"/>
        <v>13</v>
      </c>
    </row>
    <row r="432" spans="1:7" x14ac:dyDescent="0.3">
      <c r="A432" s="1" t="s">
        <v>221</v>
      </c>
      <c r="B432">
        <f t="shared" si="36"/>
        <v>15</v>
      </c>
      <c r="C432">
        <f t="shared" si="37"/>
        <v>18</v>
      </c>
      <c r="D432" t="str">
        <f t="shared" si="38"/>
        <v>Aus)</v>
      </c>
      <c r="E432">
        <f t="shared" si="39"/>
        <v>3</v>
      </c>
      <c r="F432" t="str">
        <f t="shared" si="40"/>
        <v xml:space="preserve">AC </v>
      </c>
      <c r="G432">
        <f t="shared" si="41"/>
        <v>18</v>
      </c>
    </row>
    <row r="433" spans="1:7" x14ac:dyDescent="0.3">
      <c r="A433" s="1" t="s">
        <v>257</v>
      </c>
      <c r="B433">
        <f t="shared" si="36"/>
        <v>12</v>
      </c>
      <c r="C433">
        <f t="shared" si="37"/>
        <v>14</v>
      </c>
      <c r="D433" t="str">
        <f t="shared" si="38"/>
        <v>SA)</v>
      </c>
      <c r="E433">
        <f t="shared" si="39"/>
        <v>3</v>
      </c>
      <c r="F433" t="str">
        <f t="shared" si="40"/>
        <v xml:space="preserve">JH </v>
      </c>
      <c r="G433">
        <f t="shared" si="41"/>
        <v>14</v>
      </c>
    </row>
    <row r="434" spans="1:7" x14ac:dyDescent="0.3">
      <c r="A434" s="1" t="s">
        <v>129</v>
      </c>
      <c r="B434">
        <f t="shared" si="36"/>
        <v>13</v>
      </c>
      <c r="C434">
        <f t="shared" si="37"/>
        <v>15</v>
      </c>
      <c r="D434" t="str">
        <f t="shared" si="38"/>
        <v>SA)</v>
      </c>
      <c r="E434">
        <f t="shared" si="39"/>
        <v>2</v>
      </c>
      <c r="F434" t="str">
        <f t="shared" si="40"/>
        <v xml:space="preserve">L </v>
      </c>
      <c r="G434">
        <f t="shared" si="41"/>
        <v>15</v>
      </c>
    </row>
    <row r="435" spans="1:7" x14ac:dyDescent="0.3">
      <c r="A435" s="1" t="s">
        <v>73</v>
      </c>
      <c r="B435">
        <f t="shared" si="36"/>
        <v>11</v>
      </c>
      <c r="C435">
        <f t="shared" si="37"/>
        <v>13</v>
      </c>
      <c r="D435" t="str">
        <f t="shared" si="38"/>
        <v>NZ)</v>
      </c>
      <c r="E435">
        <f t="shared" si="39"/>
        <v>3</v>
      </c>
      <c r="F435" t="str">
        <f t="shared" si="40"/>
        <v xml:space="preserve">NJ </v>
      </c>
      <c r="G435">
        <f t="shared" si="41"/>
        <v>13</v>
      </c>
    </row>
    <row r="436" spans="1:7" x14ac:dyDescent="0.3">
      <c r="A436" s="1" t="s">
        <v>356</v>
      </c>
      <c r="B436">
        <f t="shared" si="36"/>
        <v>12</v>
      </c>
      <c r="C436">
        <f t="shared" si="37"/>
        <v>17</v>
      </c>
      <c r="D436" t="str">
        <f t="shared" si="38"/>
        <v>Kenya)</v>
      </c>
      <c r="E436">
        <f t="shared" si="39"/>
        <v>3</v>
      </c>
      <c r="F436" t="str">
        <f t="shared" si="40"/>
        <v xml:space="preserve">SO </v>
      </c>
      <c r="G436">
        <f t="shared" si="41"/>
        <v>17</v>
      </c>
    </row>
    <row r="437" spans="1:7" x14ac:dyDescent="0.3">
      <c r="A437" s="1" t="s">
        <v>218</v>
      </c>
      <c r="B437">
        <f t="shared" si="36"/>
        <v>13</v>
      </c>
      <c r="C437">
        <f t="shared" si="37"/>
        <v>18</v>
      </c>
      <c r="D437" t="str">
        <f t="shared" si="38"/>
        <v>India)</v>
      </c>
      <c r="E437">
        <f t="shared" si="39"/>
        <v>3</v>
      </c>
      <c r="F437" t="str">
        <f t="shared" si="40"/>
        <v xml:space="preserve">SC </v>
      </c>
      <c r="G437">
        <f t="shared" si="41"/>
        <v>18</v>
      </c>
    </row>
    <row r="438" spans="1:7" x14ac:dyDescent="0.3">
      <c r="A438" s="1" t="s">
        <v>230</v>
      </c>
      <c r="B438">
        <f t="shared" si="36"/>
        <v>11</v>
      </c>
      <c r="C438">
        <f t="shared" si="37"/>
        <v>16</v>
      </c>
      <c r="D438" t="str">
        <f t="shared" si="38"/>
        <v>India)</v>
      </c>
      <c r="E438">
        <f t="shared" si="39"/>
        <v>2</v>
      </c>
      <c r="F438" t="str">
        <f t="shared" si="40"/>
        <v xml:space="preserve">R </v>
      </c>
      <c r="G438">
        <f t="shared" si="41"/>
        <v>16</v>
      </c>
    </row>
    <row r="439" spans="1:7" x14ac:dyDescent="0.3">
      <c r="A439" s="1" t="s">
        <v>197</v>
      </c>
      <c r="B439">
        <f t="shared" si="36"/>
        <v>13</v>
      </c>
      <c r="C439">
        <f t="shared" si="37"/>
        <v>16</v>
      </c>
      <c r="D439" t="str">
        <f t="shared" si="38"/>
        <v>Zim)</v>
      </c>
      <c r="E439">
        <f t="shared" si="39"/>
        <v>3</v>
      </c>
      <c r="F439" t="str">
        <f t="shared" si="40"/>
        <v xml:space="preserve">NC </v>
      </c>
      <c r="G439">
        <f t="shared" si="41"/>
        <v>16</v>
      </c>
    </row>
    <row r="440" spans="1:7" x14ac:dyDescent="0.3">
      <c r="A440" s="1" t="s">
        <v>176</v>
      </c>
      <c r="B440">
        <f t="shared" si="36"/>
        <v>12</v>
      </c>
      <c r="C440">
        <f t="shared" si="37"/>
        <v>17</v>
      </c>
      <c r="D440" t="str">
        <f t="shared" si="38"/>
        <v>Kenya)</v>
      </c>
      <c r="E440">
        <f t="shared" si="39"/>
        <v>3</v>
      </c>
      <c r="F440" t="str">
        <f t="shared" si="40"/>
        <v xml:space="preserve">KO </v>
      </c>
      <c r="G440">
        <f t="shared" si="41"/>
        <v>17</v>
      </c>
    </row>
    <row r="441" spans="1:7" x14ac:dyDescent="0.3">
      <c r="A441" s="1" t="s">
        <v>412</v>
      </c>
      <c r="B441">
        <f t="shared" si="36"/>
        <v>17</v>
      </c>
      <c r="C441">
        <f t="shared" si="37"/>
        <v>20</v>
      </c>
      <c r="D441" t="str">
        <f t="shared" si="38"/>
        <v>Ban)</v>
      </c>
      <c r="E441">
        <f t="shared" si="39"/>
        <v>7</v>
      </c>
      <c r="F441" t="str">
        <f t="shared" si="40"/>
        <v xml:space="preserve">Mehrab </v>
      </c>
      <c r="G441">
        <f t="shared" si="41"/>
        <v>20</v>
      </c>
    </row>
    <row r="442" spans="1:7" x14ac:dyDescent="0.3">
      <c r="A442" s="1" t="s">
        <v>80</v>
      </c>
      <c r="B442">
        <f t="shared" si="36"/>
        <v>12</v>
      </c>
      <c r="C442">
        <f t="shared" si="37"/>
        <v>15</v>
      </c>
      <c r="D442" t="str">
        <f t="shared" si="38"/>
        <v>Zim)</v>
      </c>
      <c r="E442">
        <f t="shared" si="39"/>
        <v>3</v>
      </c>
      <c r="F442" t="str">
        <f t="shared" si="40"/>
        <v xml:space="preserve">GW </v>
      </c>
      <c r="G442">
        <f t="shared" si="41"/>
        <v>15</v>
      </c>
    </row>
    <row r="443" spans="1:7" x14ac:dyDescent="0.3">
      <c r="A443" s="1" t="s">
        <v>244</v>
      </c>
      <c r="B443">
        <f t="shared" si="36"/>
        <v>19</v>
      </c>
      <c r="C443">
        <f t="shared" si="37"/>
        <v>21</v>
      </c>
      <c r="D443" t="str">
        <f t="shared" si="38"/>
        <v>SL)</v>
      </c>
      <c r="E443">
        <f t="shared" si="39"/>
        <v>5</v>
      </c>
      <c r="F443" t="str">
        <f t="shared" si="40"/>
        <v xml:space="preserve">DPMD </v>
      </c>
      <c r="G443">
        <f t="shared" si="41"/>
        <v>21</v>
      </c>
    </row>
    <row r="444" spans="1:7" x14ac:dyDescent="0.3">
      <c r="A444" s="1" t="s">
        <v>257</v>
      </c>
      <c r="B444">
        <f t="shared" si="36"/>
        <v>12</v>
      </c>
      <c r="C444">
        <f t="shared" si="37"/>
        <v>14</v>
      </c>
      <c r="D444" t="str">
        <f t="shared" si="38"/>
        <v>SA)</v>
      </c>
      <c r="E444">
        <f t="shared" si="39"/>
        <v>3</v>
      </c>
      <c r="F444" t="str">
        <f t="shared" si="40"/>
        <v xml:space="preserve">JH </v>
      </c>
      <c r="G444">
        <f t="shared" si="41"/>
        <v>14</v>
      </c>
    </row>
    <row r="445" spans="1:7" x14ac:dyDescent="0.3">
      <c r="A445" s="1" t="s">
        <v>92</v>
      </c>
      <c r="B445">
        <f t="shared" si="36"/>
        <v>11</v>
      </c>
      <c r="C445">
        <f t="shared" si="37"/>
        <v>16</v>
      </c>
      <c r="D445" t="str">
        <f t="shared" si="38"/>
        <v>India)</v>
      </c>
      <c r="E445">
        <f t="shared" si="39"/>
        <v>2</v>
      </c>
      <c r="F445" t="str">
        <f t="shared" si="40"/>
        <v xml:space="preserve">A </v>
      </c>
      <c r="G445">
        <f t="shared" si="41"/>
        <v>16</v>
      </c>
    </row>
    <row r="446" spans="1:7" x14ac:dyDescent="0.3">
      <c r="A446" s="1" t="s">
        <v>81</v>
      </c>
      <c r="B446">
        <f t="shared" si="36"/>
        <v>13</v>
      </c>
      <c r="C446">
        <f t="shared" si="37"/>
        <v>16</v>
      </c>
      <c r="D446" t="str">
        <f t="shared" si="38"/>
        <v>Pak)</v>
      </c>
      <c r="E446">
        <f t="shared" si="39"/>
        <v>5</v>
      </c>
      <c r="F446" t="str">
        <f t="shared" si="40"/>
        <v xml:space="preserve">Ijaz </v>
      </c>
      <c r="G446">
        <f t="shared" si="41"/>
        <v>16</v>
      </c>
    </row>
    <row r="447" spans="1:7" x14ac:dyDescent="0.3">
      <c r="A447" s="1" t="s">
        <v>858</v>
      </c>
      <c r="B447">
        <f t="shared" si="36"/>
        <v>17</v>
      </c>
      <c r="C447">
        <f t="shared" si="37"/>
        <v>20</v>
      </c>
      <c r="D447" t="str">
        <f t="shared" si="38"/>
        <v>Pak)</v>
      </c>
      <c r="E447">
        <f t="shared" si="39"/>
        <v>8</v>
      </c>
      <c r="F447" t="str">
        <f t="shared" si="40"/>
        <v xml:space="preserve">Inzamam </v>
      </c>
      <c r="G447">
        <f t="shared" si="41"/>
        <v>20</v>
      </c>
    </row>
    <row r="448" spans="1:7" x14ac:dyDescent="0.3">
      <c r="A448" s="1" t="s">
        <v>142</v>
      </c>
      <c r="B448">
        <f t="shared" si="36"/>
        <v>13</v>
      </c>
      <c r="C448">
        <f t="shared" si="37"/>
        <v>16</v>
      </c>
      <c r="D448" t="str">
        <f t="shared" si="38"/>
        <v>Aus)</v>
      </c>
      <c r="E448">
        <f t="shared" si="39"/>
        <v>3</v>
      </c>
      <c r="F448" t="str">
        <f t="shared" si="40"/>
        <v xml:space="preserve">DS </v>
      </c>
      <c r="G448">
        <f t="shared" si="41"/>
        <v>16</v>
      </c>
    </row>
    <row r="449" spans="1:7" x14ac:dyDescent="0.3">
      <c r="A449" s="1" t="s">
        <v>60</v>
      </c>
      <c r="B449">
        <f t="shared" si="36"/>
        <v>15</v>
      </c>
      <c r="C449">
        <f t="shared" si="37"/>
        <v>20</v>
      </c>
      <c r="D449" t="str">
        <f t="shared" si="38"/>
        <v>India)</v>
      </c>
      <c r="E449">
        <f t="shared" si="39"/>
        <v>3</v>
      </c>
      <c r="F449" t="str">
        <f t="shared" si="40"/>
        <v xml:space="preserve">SR </v>
      </c>
      <c r="G449">
        <f t="shared" si="41"/>
        <v>20</v>
      </c>
    </row>
    <row r="450" spans="1:7" x14ac:dyDescent="0.3">
      <c r="A450" s="1" t="s">
        <v>230</v>
      </c>
      <c r="B450">
        <f t="shared" si="36"/>
        <v>11</v>
      </c>
      <c r="C450">
        <f t="shared" si="37"/>
        <v>16</v>
      </c>
      <c r="D450" t="str">
        <f t="shared" si="38"/>
        <v>India)</v>
      </c>
      <c r="E450">
        <f t="shared" si="39"/>
        <v>2</v>
      </c>
      <c r="F450" t="str">
        <f t="shared" si="40"/>
        <v xml:space="preserve">R </v>
      </c>
      <c r="G450">
        <f t="shared" si="41"/>
        <v>16</v>
      </c>
    </row>
    <row r="451" spans="1:7" x14ac:dyDescent="0.3">
      <c r="A451" s="1" t="s">
        <v>218</v>
      </c>
      <c r="B451">
        <f t="shared" ref="B451:B514" si="42">SEARCH("(",A451,1)+1</f>
        <v>13</v>
      </c>
      <c r="C451">
        <f t="shared" ref="C451:C514" si="43">SEARCH(")",A451,1)</f>
        <v>18</v>
      </c>
      <c r="D451" t="str">
        <f t="shared" ref="D451:D514" si="44">MID(A451,B451,C451-1)</f>
        <v>India)</v>
      </c>
      <c r="E451">
        <f t="shared" ref="E451:E514" si="45">SEARCH(" ",A451,1)</f>
        <v>3</v>
      </c>
      <c r="F451" t="str">
        <f t="shared" ref="F451:F514" si="46">LEFT(A451,E451)</f>
        <v xml:space="preserve">SC </v>
      </c>
      <c r="G451">
        <f t="shared" ref="G451:G514" si="47">LEN(A451)</f>
        <v>18</v>
      </c>
    </row>
    <row r="452" spans="1:7" x14ac:dyDescent="0.3">
      <c r="A452" s="1" t="s">
        <v>230</v>
      </c>
      <c r="B452">
        <f t="shared" si="42"/>
        <v>11</v>
      </c>
      <c r="C452">
        <f t="shared" si="43"/>
        <v>16</v>
      </c>
      <c r="D452" t="str">
        <f t="shared" si="44"/>
        <v>India)</v>
      </c>
      <c r="E452">
        <f t="shared" si="45"/>
        <v>2</v>
      </c>
      <c r="F452" t="str">
        <f t="shared" si="46"/>
        <v xml:space="preserve">R </v>
      </c>
      <c r="G452">
        <f t="shared" si="47"/>
        <v>16</v>
      </c>
    </row>
    <row r="453" spans="1:7" x14ac:dyDescent="0.3">
      <c r="A453" s="1" t="s">
        <v>92</v>
      </c>
      <c r="B453">
        <f t="shared" si="42"/>
        <v>11</v>
      </c>
      <c r="C453">
        <f t="shared" si="43"/>
        <v>16</v>
      </c>
      <c r="D453" t="str">
        <f t="shared" si="44"/>
        <v>India)</v>
      </c>
      <c r="E453">
        <f t="shared" si="45"/>
        <v>2</v>
      </c>
      <c r="F453" t="str">
        <f t="shared" si="46"/>
        <v xml:space="preserve">A </v>
      </c>
      <c r="G453">
        <f t="shared" si="47"/>
        <v>16</v>
      </c>
    </row>
    <row r="454" spans="1:7" x14ac:dyDescent="0.3">
      <c r="A454" s="1" t="s">
        <v>197</v>
      </c>
      <c r="B454">
        <f t="shared" si="42"/>
        <v>13</v>
      </c>
      <c r="C454">
        <f t="shared" si="43"/>
        <v>16</v>
      </c>
      <c r="D454" t="str">
        <f t="shared" si="44"/>
        <v>Zim)</v>
      </c>
      <c r="E454">
        <f t="shared" si="45"/>
        <v>3</v>
      </c>
      <c r="F454" t="str">
        <f t="shared" si="46"/>
        <v xml:space="preserve">NC </v>
      </c>
      <c r="G454">
        <f t="shared" si="47"/>
        <v>16</v>
      </c>
    </row>
    <row r="455" spans="1:7" x14ac:dyDescent="0.3">
      <c r="A455" s="1" t="s">
        <v>67</v>
      </c>
      <c r="B455">
        <f t="shared" si="42"/>
        <v>11</v>
      </c>
      <c r="C455">
        <f t="shared" si="43"/>
        <v>14</v>
      </c>
      <c r="D455" t="str">
        <f t="shared" si="44"/>
        <v>Aus)</v>
      </c>
      <c r="E455">
        <f t="shared" si="45"/>
        <v>3</v>
      </c>
      <c r="F455" t="str">
        <f t="shared" si="46"/>
        <v xml:space="preserve">ME </v>
      </c>
      <c r="G455">
        <f t="shared" si="47"/>
        <v>14</v>
      </c>
    </row>
    <row r="456" spans="1:7" x14ac:dyDescent="0.3">
      <c r="A456" s="1" t="s">
        <v>63</v>
      </c>
      <c r="B456">
        <f t="shared" si="42"/>
        <v>14</v>
      </c>
      <c r="C456">
        <f t="shared" si="43"/>
        <v>17</v>
      </c>
      <c r="D456" t="str">
        <f t="shared" si="44"/>
        <v>Pak)</v>
      </c>
      <c r="E456">
        <f t="shared" si="45"/>
        <v>6</v>
      </c>
      <c r="F456" t="str">
        <f t="shared" si="46"/>
        <v xml:space="preserve">Saeed </v>
      </c>
      <c r="G456">
        <f t="shared" si="47"/>
        <v>17</v>
      </c>
    </row>
    <row r="457" spans="1:7" x14ac:dyDescent="0.3">
      <c r="A457" s="1" t="s">
        <v>69</v>
      </c>
      <c r="B457">
        <f t="shared" si="42"/>
        <v>11</v>
      </c>
      <c r="C457">
        <f t="shared" si="43"/>
        <v>14</v>
      </c>
      <c r="D457" t="str">
        <f t="shared" si="44"/>
        <v>Aus)</v>
      </c>
      <c r="E457">
        <f t="shared" si="45"/>
        <v>3</v>
      </c>
      <c r="F457" t="str">
        <f t="shared" si="46"/>
        <v xml:space="preserve">SR </v>
      </c>
      <c r="G457">
        <f t="shared" si="47"/>
        <v>14</v>
      </c>
    </row>
    <row r="458" spans="1:7" x14ac:dyDescent="0.3">
      <c r="A458" s="1" t="s">
        <v>68</v>
      </c>
      <c r="B458">
        <f t="shared" si="42"/>
        <v>11</v>
      </c>
      <c r="C458">
        <f t="shared" si="43"/>
        <v>13</v>
      </c>
      <c r="D458" t="str">
        <f t="shared" si="44"/>
        <v>SA)</v>
      </c>
      <c r="E458">
        <f t="shared" si="45"/>
        <v>3</v>
      </c>
      <c r="F458" t="str">
        <f t="shared" si="46"/>
        <v xml:space="preserve">HH </v>
      </c>
      <c r="G458">
        <f t="shared" si="47"/>
        <v>13</v>
      </c>
    </row>
    <row r="459" spans="1:7" x14ac:dyDescent="0.3">
      <c r="A459" s="1" t="s">
        <v>63</v>
      </c>
      <c r="B459">
        <f t="shared" si="42"/>
        <v>14</v>
      </c>
      <c r="C459">
        <f t="shared" si="43"/>
        <v>17</v>
      </c>
      <c r="D459" t="str">
        <f t="shared" si="44"/>
        <v>Pak)</v>
      </c>
      <c r="E459">
        <f t="shared" si="45"/>
        <v>6</v>
      </c>
      <c r="F459" t="str">
        <f t="shared" si="46"/>
        <v xml:space="preserve">Saeed </v>
      </c>
      <c r="G459">
        <f t="shared" si="47"/>
        <v>17</v>
      </c>
    </row>
    <row r="460" spans="1:7" x14ac:dyDescent="0.3">
      <c r="A460" s="1" t="s">
        <v>60</v>
      </c>
      <c r="B460">
        <f t="shared" si="42"/>
        <v>15</v>
      </c>
      <c r="C460">
        <f t="shared" si="43"/>
        <v>20</v>
      </c>
      <c r="D460" t="str">
        <f t="shared" si="44"/>
        <v>India)</v>
      </c>
      <c r="E460">
        <f t="shared" si="45"/>
        <v>3</v>
      </c>
      <c r="F460" t="str">
        <f t="shared" si="46"/>
        <v xml:space="preserve">SR </v>
      </c>
      <c r="G460">
        <f t="shared" si="47"/>
        <v>20</v>
      </c>
    </row>
    <row r="461" spans="1:7" x14ac:dyDescent="0.3">
      <c r="A461" s="1" t="s">
        <v>173</v>
      </c>
      <c r="B461">
        <f t="shared" si="42"/>
        <v>12</v>
      </c>
      <c r="C461">
        <f t="shared" si="43"/>
        <v>14</v>
      </c>
      <c r="D461" t="str">
        <f t="shared" si="44"/>
        <v>WI)</v>
      </c>
      <c r="E461">
        <f t="shared" si="45"/>
        <v>3</v>
      </c>
      <c r="F461" t="str">
        <f t="shared" si="46"/>
        <v xml:space="preserve">RL </v>
      </c>
      <c r="G461">
        <f t="shared" si="47"/>
        <v>14</v>
      </c>
    </row>
    <row r="462" spans="1:7" x14ac:dyDescent="0.3">
      <c r="A462" s="1" t="s">
        <v>230</v>
      </c>
      <c r="B462">
        <f t="shared" si="42"/>
        <v>11</v>
      </c>
      <c r="C462">
        <f t="shared" si="43"/>
        <v>16</v>
      </c>
      <c r="D462" t="str">
        <f t="shared" si="44"/>
        <v>India)</v>
      </c>
      <c r="E462">
        <f t="shared" si="45"/>
        <v>2</v>
      </c>
      <c r="F462" t="str">
        <f t="shared" si="46"/>
        <v xml:space="preserve">R </v>
      </c>
      <c r="G462">
        <f t="shared" si="47"/>
        <v>16</v>
      </c>
    </row>
    <row r="463" spans="1:7" x14ac:dyDescent="0.3">
      <c r="A463" s="1" t="s">
        <v>249</v>
      </c>
      <c r="B463">
        <f t="shared" si="42"/>
        <v>18</v>
      </c>
      <c r="C463">
        <f t="shared" si="43"/>
        <v>21</v>
      </c>
      <c r="D463" t="str">
        <f t="shared" si="44"/>
        <v>Pak)</v>
      </c>
      <c r="E463">
        <f t="shared" si="45"/>
        <v>9</v>
      </c>
      <c r="F463" t="str">
        <f t="shared" si="46"/>
        <v xml:space="preserve">Mohammad </v>
      </c>
      <c r="G463">
        <f t="shared" si="47"/>
        <v>21</v>
      </c>
    </row>
    <row r="464" spans="1:7" x14ac:dyDescent="0.3">
      <c r="A464" s="1" t="s">
        <v>129</v>
      </c>
      <c r="B464">
        <f t="shared" si="42"/>
        <v>13</v>
      </c>
      <c r="C464">
        <f t="shared" si="43"/>
        <v>15</v>
      </c>
      <c r="D464" t="str">
        <f t="shared" si="44"/>
        <v>SA)</v>
      </c>
      <c r="E464">
        <f t="shared" si="45"/>
        <v>2</v>
      </c>
      <c r="F464" t="str">
        <f t="shared" si="46"/>
        <v xml:space="preserve">L </v>
      </c>
      <c r="G464">
        <f t="shared" si="47"/>
        <v>15</v>
      </c>
    </row>
    <row r="465" spans="1:7" x14ac:dyDescent="0.3">
      <c r="A465" s="1" t="s">
        <v>218</v>
      </c>
      <c r="B465">
        <f t="shared" si="42"/>
        <v>13</v>
      </c>
      <c r="C465">
        <f t="shared" si="43"/>
        <v>18</v>
      </c>
      <c r="D465" t="str">
        <f t="shared" si="44"/>
        <v>India)</v>
      </c>
      <c r="E465">
        <f t="shared" si="45"/>
        <v>3</v>
      </c>
      <c r="F465" t="str">
        <f t="shared" si="46"/>
        <v xml:space="preserve">SC </v>
      </c>
      <c r="G465">
        <f t="shared" si="47"/>
        <v>18</v>
      </c>
    </row>
    <row r="466" spans="1:7" x14ac:dyDescent="0.3">
      <c r="A466" s="1" t="s">
        <v>224</v>
      </c>
      <c r="B466">
        <f t="shared" si="42"/>
        <v>10</v>
      </c>
      <c r="C466">
        <f t="shared" si="43"/>
        <v>12</v>
      </c>
      <c r="D466" t="str">
        <f t="shared" si="44"/>
        <v>WI)</v>
      </c>
      <c r="E466">
        <f t="shared" si="45"/>
        <v>3</v>
      </c>
      <c r="F466" t="str">
        <f t="shared" si="46"/>
        <v xml:space="preserve">BC </v>
      </c>
      <c r="G466">
        <f t="shared" si="47"/>
        <v>12</v>
      </c>
    </row>
    <row r="467" spans="1:7" x14ac:dyDescent="0.3">
      <c r="A467" s="1" t="s">
        <v>197</v>
      </c>
      <c r="B467">
        <f t="shared" si="42"/>
        <v>13</v>
      </c>
      <c r="C467">
        <f t="shared" si="43"/>
        <v>16</v>
      </c>
      <c r="D467" t="str">
        <f t="shared" si="44"/>
        <v>Zim)</v>
      </c>
      <c r="E467">
        <f t="shared" si="45"/>
        <v>3</v>
      </c>
      <c r="F467" t="str">
        <f t="shared" si="46"/>
        <v xml:space="preserve">NC </v>
      </c>
      <c r="G467">
        <f t="shared" si="47"/>
        <v>16</v>
      </c>
    </row>
    <row r="468" spans="1:7" x14ac:dyDescent="0.3">
      <c r="A468" s="1" t="s">
        <v>67</v>
      </c>
      <c r="B468">
        <f t="shared" si="42"/>
        <v>11</v>
      </c>
      <c r="C468">
        <f t="shared" si="43"/>
        <v>14</v>
      </c>
      <c r="D468" t="str">
        <f t="shared" si="44"/>
        <v>Aus)</v>
      </c>
      <c r="E468">
        <f t="shared" si="45"/>
        <v>3</v>
      </c>
      <c r="F468" t="str">
        <f t="shared" si="46"/>
        <v xml:space="preserve">ME </v>
      </c>
      <c r="G468">
        <f t="shared" si="47"/>
        <v>14</v>
      </c>
    </row>
    <row r="469" spans="1:7" x14ac:dyDescent="0.3">
      <c r="A469" s="1" t="s">
        <v>73</v>
      </c>
      <c r="B469">
        <f t="shared" si="42"/>
        <v>11</v>
      </c>
      <c r="C469">
        <f t="shared" si="43"/>
        <v>13</v>
      </c>
      <c r="D469" t="str">
        <f t="shared" si="44"/>
        <v>NZ)</v>
      </c>
      <c r="E469">
        <f t="shared" si="45"/>
        <v>3</v>
      </c>
      <c r="F469" t="str">
        <f t="shared" si="46"/>
        <v xml:space="preserve">NJ </v>
      </c>
      <c r="G469">
        <f t="shared" si="47"/>
        <v>13</v>
      </c>
    </row>
    <row r="470" spans="1:7" x14ac:dyDescent="0.3">
      <c r="A470" s="1" t="s">
        <v>60</v>
      </c>
      <c r="B470">
        <f t="shared" si="42"/>
        <v>15</v>
      </c>
      <c r="C470">
        <f t="shared" si="43"/>
        <v>20</v>
      </c>
      <c r="D470" t="str">
        <f t="shared" si="44"/>
        <v>India)</v>
      </c>
      <c r="E470">
        <f t="shared" si="45"/>
        <v>3</v>
      </c>
      <c r="F470" t="str">
        <f t="shared" si="46"/>
        <v xml:space="preserve">SR </v>
      </c>
      <c r="G470">
        <f t="shared" si="47"/>
        <v>20</v>
      </c>
    </row>
    <row r="471" spans="1:7" x14ac:dyDescent="0.3">
      <c r="A471" s="1" t="s">
        <v>230</v>
      </c>
      <c r="B471">
        <f t="shared" si="42"/>
        <v>11</v>
      </c>
      <c r="C471">
        <f t="shared" si="43"/>
        <v>16</v>
      </c>
      <c r="D471" t="str">
        <f t="shared" si="44"/>
        <v>India)</v>
      </c>
      <c r="E471">
        <f t="shared" si="45"/>
        <v>2</v>
      </c>
      <c r="F471" t="str">
        <f t="shared" si="46"/>
        <v xml:space="preserve">R </v>
      </c>
      <c r="G471">
        <f t="shared" si="47"/>
        <v>16</v>
      </c>
    </row>
    <row r="472" spans="1:7" x14ac:dyDescent="0.3">
      <c r="A472" s="1" t="s">
        <v>218</v>
      </c>
      <c r="B472">
        <f t="shared" si="42"/>
        <v>13</v>
      </c>
      <c r="C472">
        <f t="shared" si="43"/>
        <v>18</v>
      </c>
      <c r="D472" t="str">
        <f t="shared" si="44"/>
        <v>India)</v>
      </c>
      <c r="E472">
        <f t="shared" si="45"/>
        <v>3</v>
      </c>
      <c r="F472" t="str">
        <f t="shared" si="46"/>
        <v xml:space="preserve">SC </v>
      </c>
      <c r="G472">
        <f t="shared" si="47"/>
        <v>18</v>
      </c>
    </row>
    <row r="473" spans="1:7" x14ac:dyDescent="0.3">
      <c r="A473" s="1" t="s">
        <v>118</v>
      </c>
      <c r="B473">
        <f t="shared" si="42"/>
        <v>12</v>
      </c>
      <c r="C473">
        <f t="shared" si="43"/>
        <v>14</v>
      </c>
      <c r="D473" t="str">
        <f t="shared" si="44"/>
        <v>SL)</v>
      </c>
      <c r="E473">
        <f t="shared" si="45"/>
        <v>3</v>
      </c>
      <c r="F473" t="str">
        <f t="shared" si="46"/>
        <v xml:space="preserve">RP </v>
      </c>
      <c r="G473">
        <f t="shared" si="47"/>
        <v>14</v>
      </c>
    </row>
    <row r="474" spans="1:7" x14ac:dyDescent="0.3">
      <c r="A474" s="1" t="s">
        <v>150</v>
      </c>
      <c r="B474">
        <f t="shared" si="42"/>
        <v>14</v>
      </c>
      <c r="C474">
        <f t="shared" si="43"/>
        <v>17</v>
      </c>
      <c r="D474" t="str">
        <f t="shared" si="44"/>
        <v>Zim)</v>
      </c>
      <c r="E474">
        <f t="shared" si="45"/>
        <v>3</v>
      </c>
      <c r="F474" t="str">
        <f t="shared" si="46"/>
        <v xml:space="preserve">SV </v>
      </c>
      <c r="G474">
        <f t="shared" si="47"/>
        <v>17</v>
      </c>
    </row>
    <row r="475" spans="1:7" x14ac:dyDescent="0.3">
      <c r="A475" s="1" t="s">
        <v>225</v>
      </c>
      <c r="B475">
        <f t="shared" si="42"/>
        <v>13</v>
      </c>
      <c r="C475">
        <f t="shared" si="43"/>
        <v>16</v>
      </c>
      <c r="D475" t="str">
        <f t="shared" si="44"/>
        <v>Aus)</v>
      </c>
      <c r="E475">
        <f t="shared" si="45"/>
        <v>3</v>
      </c>
      <c r="F475" t="str">
        <f t="shared" si="46"/>
        <v xml:space="preserve">RT </v>
      </c>
      <c r="G475">
        <f t="shared" si="47"/>
        <v>16</v>
      </c>
    </row>
    <row r="476" spans="1:7" x14ac:dyDescent="0.3">
      <c r="A476" s="1" t="s">
        <v>218</v>
      </c>
      <c r="B476">
        <f t="shared" si="42"/>
        <v>13</v>
      </c>
      <c r="C476">
        <f t="shared" si="43"/>
        <v>18</v>
      </c>
      <c r="D476" t="str">
        <f t="shared" si="44"/>
        <v>India)</v>
      </c>
      <c r="E476">
        <f t="shared" si="45"/>
        <v>3</v>
      </c>
      <c r="F476" t="str">
        <f t="shared" si="46"/>
        <v xml:space="preserve">SC </v>
      </c>
      <c r="G476">
        <f t="shared" si="47"/>
        <v>18</v>
      </c>
    </row>
    <row r="477" spans="1:7" x14ac:dyDescent="0.3">
      <c r="A477" s="1" t="s">
        <v>218</v>
      </c>
      <c r="B477">
        <f t="shared" si="42"/>
        <v>13</v>
      </c>
      <c r="C477">
        <f t="shared" si="43"/>
        <v>18</v>
      </c>
      <c r="D477" t="str">
        <f t="shared" si="44"/>
        <v>India)</v>
      </c>
      <c r="E477">
        <f t="shared" si="45"/>
        <v>3</v>
      </c>
      <c r="F477" t="str">
        <f t="shared" si="46"/>
        <v xml:space="preserve">SC </v>
      </c>
      <c r="G477">
        <f t="shared" si="47"/>
        <v>18</v>
      </c>
    </row>
    <row r="478" spans="1:7" x14ac:dyDescent="0.3">
      <c r="A478" s="1" t="s">
        <v>67</v>
      </c>
      <c r="B478">
        <f t="shared" si="42"/>
        <v>11</v>
      </c>
      <c r="C478">
        <f t="shared" si="43"/>
        <v>14</v>
      </c>
      <c r="D478" t="str">
        <f t="shared" si="44"/>
        <v>Aus)</v>
      </c>
      <c r="E478">
        <f t="shared" si="45"/>
        <v>3</v>
      </c>
      <c r="F478" t="str">
        <f t="shared" si="46"/>
        <v xml:space="preserve">ME </v>
      </c>
      <c r="G478">
        <f t="shared" si="47"/>
        <v>14</v>
      </c>
    </row>
    <row r="479" spans="1:7" x14ac:dyDescent="0.3">
      <c r="A479" s="1" t="s">
        <v>66</v>
      </c>
      <c r="B479">
        <f t="shared" si="42"/>
        <v>14</v>
      </c>
      <c r="C479">
        <f t="shared" si="43"/>
        <v>16</v>
      </c>
      <c r="D479" t="str">
        <f t="shared" si="44"/>
        <v>SL)</v>
      </c>
      <c r="E479">
        <f t="shared" si="45"/>
        <v>3</v>
      </c>
      <c r="F479" t="str">
        <f t="shared" si="46"/>
        <v xml:space="preserve">MS </v>
      </c>
      <c r="G479">
        <f t="shared" si="47"/>
        <v>16</v>
      </c>
    </row>
    <row r="480" spans="1:7" x14ac:dyDescent="0.3">
      <c r="A480" s="1" t="s">
        <v>221</v>
      </c>
      <c r="B480">
        <f t="shared" si="42"/>
        <v>15</v>
      </c>
      <c r="C480">
        <f t="shared" si="43"/>
        <v>18</v>
      </c>
      <c r="D480" t="str">
        <f t="shared" si="44"/>
        <v>Aus)</v>
      </c>
      <c r="E480">
        <f t="shared" si="45"/>
        <v>3</v>
      </c>
      <c r="F480" t="str">
        <f t="shared" si="46"/>
        <v xml:space="preserve">AC </v>
      </c>
      <c r="G480">
        <f t="shared" si="47"/>
        <v>18</v>
      </c>
    </row>
    <row r="481" spans="1:7" x14ac:dyDescent="0.3">
      <c r="A481" s="1" t="s">
        <v>74</v>
      </c>
      <c r="B481">
        <f t="shared" si="42"/>
        <v>11</v>
      </c>
      <c r="C481">
        <f t="shared" si="43"/>
        <v>14</v>
      </c>
      <c r="D481" t="str">
        <f t="shared" si="44"/>
        <v>Aus)</v>
      </c>
      <c r="E481">
        <f t="shared" si="45"/>
        <v>3</v>
      </c>
      <c r="F481" t="str">
        <f t="shared" si="46"/>
        <v xml:space="preserve">MG </v>
      </c>
      <c r="G481">
        <f t="shared" si="47"/>
        <v>14</v>
      </c>
    </row>
    <row r="482" spans="1:7" x14ac:dyDescent="0.3">
      <c r="A482" s="1" t="s">
        <v>73</v>
      </c>
      <c r="B482">
        <f t="shared" si="42"/>
        <v>11</v>
      </c>
      <c r="C482">
        <f t="shared" si="43"/>
        <v>13</v>
      </c>
      <c r="D482" t="str">
        <f t="shared" si="44"/>
        <v>NZ)</v>
      </c>
      <c r="E482">
        <f t="shared" si="45"/>
        <v>3</v>
      </c>
      <c r="F482" t="str">
        <f t="shared" si="46"/>
        <v xml:space="preserve">NJ </v>
      </c>
      <c r="G482">
        <f t="shared" si="47"/>
        <v>13</v>
      </c>
    </row>
    <row r="483" spans="1:7" x14ac:dyDescent="0.3">
      <c r="A483" s="1" t="s">
        <v>93</v>
      </c>
      <c r="B483">
        <f t="shared" si="42"/>
        <v>12</v>
      </c>
      <c r="C483">
        <f t="shared" si="43"/>
        <v>15</v>
      </c>
      <c r="D483" t="str">
        <f t="shared" si="44"/>
        <v>Aus)</v>
      </c>
      <c r="E483">
        <f t="shared" si="45"/>
        <v>3</v>
      </c>
      <c r="F483" t="str">
        <f t="shared" si="46"/>
        <v xml:space="preserve">DR </v>
      </c>
      <c r="G483">
        <f t="shared" si="47"/>
        <v>15</v>
      </c>
    </row>
    <row r="484" spans="1:7" x14ac:dyDescent="0.3">
      <c r="A484" s="1" t="s">
        <v>75</v>
      </c>
      <c r="B484">
        <f t="shared" si="42"/>
        <v>12</v>
      </c>
      <c r="C484">
        <f t="shared" si="43"/>
        <v>14</v>
      </c>
      <c r="D484" t="str">
        <f t="shared" si="44"/>
        <v>SA)</v>
      </c>
      <c r="E484">
        <f t="shared" si="45"/>
        <v>2</v>
      </c>
      <c r="F484" t="str">
        <f t="shared" si="46"/>
        <v xml:space="preserve">G </v>
      </c>
      <c r="G484">
        <f t="shared" si="47"/>
        <v>14</v>
      </c>
    </row>
    <row r="485" spans="1:7" x14ac:dyDescent="0.3">
      <c r="A485" s="1" t="s">
        <v>68</v>
      </c>
      <c r="B485">
        <f t="shared" si="42"/>
        <v>11</v>
      </c>
      <c r="C485">
        <f t="shared" si="43"/>
        <v>13</v>
      </c>
      <c r="D485" t="str">
        <f t="shared" si="44"/>
        <v>SA)</v>
      </c>
      <c r="E485">
        <f t="shared" si="45"/>
        <v>3</v>
      </c>
      <c r="F485" t="str">
        <f t="shared" si="46"/>
        <v xml:space="preserve">HH </v>
      </c>
      <c r="G485">
        <f t="shared" si="47"/>
        <v>13</v>
      </c>
    </row>
    <row r="486" spans="1:7" x14ac:dyDescent="0.3">
      <c r="A486" s="1" t="s">
        <v>218</v>
      </c>
      <c r="B486">
        <f t="shared" si="42"/>
        <v>13</v>
      </c>
      <c r="C486">
        <f t="shared" si="43"/>
        <v>18</v>
      </c>
      <c r="D486" t="str">
        <f t="shared" si="44"/>
        <v>India)</v>
      </c>
      <c r="E486">
        <f t="shared" si="45"/>
        <v>3</v>
      </c>
      <c r="F486" t="str">
        <f t="shared" si="46"/>
        <v xml:space="preserve">SC </v>
      </c>
      <c r="G486">
        <f t="shared" si="47"/>
        <v>18</v>
      </c>
    </row>
    <row r="487" spans="1:7" x14ac:dyDescent="0.3">
      <c r="A487" s="1" t="s">
        <v>60</v>
      </c>
      <c r="B487">
        <f t="shared" si="42"/>
        <v>15</v>
      </c>
      <c r="C487">
        <f t="shared" si="43"/>
        <v>20</v>
      </c>
      <c r="D487" t="str">
        <f t="shared" si="44"/>
        <v>India)</v>
      </c>
      <c r="E487">
        <f t="shared" si="45"/>
        <v>3</v>
      </c>
      <c r="F487" t="str">
        <f t="shared" si="46"/>
        <v xml:space="preserve">SR </v>
      </c>
      <c r="G487">
        <f t="shared" si="47"/>
        <v>20</v>
      </c>
    </row>
    <row r="488" spans="1:7" x14ac:dyDescent="0.3">
      <c r="A488" s="1" t="s">
        <v>858</v>
      </c>
      <c r="B488">
        <f t="shared" si="42"/>
        <v>17</v>
      </c>
      <c r="C488">
        <f t="shared" si="43"/>
        <v>20</v>
      </c>
      <c r="D488" t="str">
        <f t="shared" si="44"/>
        <v>Pak)</v>
      </c>
      <c r="E488">
        <f t="shared" si="45"/>
        <v>8</v>
      </c>
      <c r="F488" t="str">
        <f t="shared" si="46"/>
        <v xml:space="preserve">Inzamam </v>
      </c>
      <c r="G488">
        <f t="shared" si="47"/>
        <v>20</v>
      </c>
    </row>
    <row r="489" spans="1:7" x14ac:dyDescent="0.3">
      <c r="A489" s="1" t="s">
        <v>167</v>
      </c>
      <c r="B489">
        <f t="shared" si="42"/>
        <v>14</v>
      </c>
      <c r="C489">
        <f t="shared" si="43"/>
        <v>16</v>
      </c>
      <c r="D489" t="str">
        <f t="shared" si="44"/>
        <v>WI)</v>
      </c>
      <c r="E489">
        <f t="shared" si="45"/>
        <v>3</v>
      </c>
      <c r="F489" t="str">
        <f t="shared" si="46"/>
        <v xml:space="preserve">SL </v>
      </c>
      <c r="G489">
        <f t="shared" si="47"/>
        <v>16</v>
      </c>
    </row>
    <row r="490" spans="1:7" x14ac:dyDescent="0.3">
      <c r="A490" s="1" t="s">
        <v>146</v>
      </c>
      <c r="B490">
        <f t="shared" si="42"/>
        <v>11</v>
      </c>
      <c r="C490">
        <f t="shared" si="43"/>
        <v>13</v>
      </c>
      <c r="D490" t="str">
        <f t="shared" si="44"/>
        <v>WI)</v>
      </c>
      <c r="E490">
        <f t="shared" si="45"/>
        <v>3</v>
      </c>
      <c r="F490" t="str">
        <f t="shared" si="46"/>
        <v xml:space="preserve">WW </v>
      </c>
      <c r="G490">
        <f t="shared" si="47"/>
        <v>13</v>
      </c>
    </row>
    <row r="491" spans="1:7" x14ac:dyDescent="0.3">
      <c r="A491" s="1" t="s">
        <v>183</v>
      </c>
      <c r="B491">
        <f t="shared" si="42"/>
        <v>14</v>
      </c>
      <c r="C491">
        <f t="shared" si="43"/>
        <v>17</v>
      </c>
      <c r="D491" t="str">
        <f t="shared" si="44"/>
        <v>Pak)</v>
      </c>
      <c r="E491">
        <f t="shared" si="45"/>
        <v>6</v>
      </c>
      <c r="F491" t="str">
        <f t="shared" si="46"/>
        <v xml:space="preserve">Imran </v>
      </c>
      <c r="G491">
        <f t="shared" si="47"/>
        <v>17</v>
      </c>
    </row>
    <row r="492" spans="1:7" x14ac:dyDescent="0.3">
      <c r="A492" s="1" t="s">
        <v>218</v>
      </c>
      <c r="B492">
        <f t="shared" si="42"/>
        <v>13</v>
      </c>
      <c r="C492">
        <f t="shared" si="43"/>
        <v>18</v>
      </c>
      <c r="D492" t="str">
        <f t="shared" si="44"/>
        <v>India)</v>
      </c>
      <c r="E492">
        <f t="shared" si="45"/>
        <v>3</v>
      </c>
      <c r="F492" t="str">
        <f t="shared" si="46"/>
        <v xml:space="preserve">SC </v>
      </c>
      <c r="G492">
        <f t="shared" si="47"/>
        <v>18</v>
      </c>
    </row>
    <row r="493" spans="1:7" x14ac:dyDescent="0.3">
      <c r="A493" s="1" t="s">
        <v>216</v>
      </c>
      <c r="B493">
        <f t="shared" si="42"/>
        <v>16</v>
      </c>
      <c r="C493">
        <f t="shared" si="43"/>
        <v>18</v>
      </c>
      <c r="D493" t="str">
        <f t="shared" si="44"/>
        <v>SL)</v>
      </c>
      <c r="E493">
        <f t="shared" si="45"/>
        <v>3</v>
      </c>
      <c r="F493" t="str">
        <f t="shared" si="46"/>
        <v xml:space="preserve">ST </v>
      </c>
      <c r="G493">
        <f t="shared" si="47"/>
        <v>18</v>
      </c>
    </row>
    <row r="494" spans="1:7" x14ac:dyDescent="0.3">
      <c r="A494" s="1" t="s">
        <v>249</v>
      </c>
      <c r="B494">
        <f t="shared" si="42"/>
        <v>18</v>
      </c>
      <c r="C494">
        <f t="shared" si="43"/>
        <v>21</v>
      </c>
      <c r="D494" t="str">
        <f t="shared" si="44"/>
        <v>Pak)</v>
      </c>
      <c r="E494">
        <f t="shared" si="45"/>
        <v>9</v>
      </c>
      <c r="F494" t="str">
        <f t="shared" si="46"/>
        <v xml:space="preserve">Mohammad </v>
      </c>
      <c r="G494">
        <f t="shared" si="47"/>
        <v>21</v>
      </c>
    </row>
    <row r="495" spans="1:7" x14ac:dyDescent="0.3">
      <c r="A495" s="1" t="s">
        <v>66</v>
      </c>
      <c r="B495">
        <f t="shared" si="42"/>
        <v>14</v>
      </c>
      <c r="C495">
        <f t="shared" si="43"/>
        <v>16</v>
      </c>
      <c r="D495" t="str">
        <f t="shared" si="44"/>
        <v>SL)</v>
      </c>
      <c r="E495">
        <f t="shared" si="45"/>
        <v>3</v>
      </c>
      <c r="F495" t="str">
        <f t="shared" si="46"/>
        <v xml:space="preserve">MS </v>
      </c>
      <c r="G495">
        <f t="shared" si="47"/>
        <v>16</v>
      </c>
    </row>
    <row r="496" spans="1:7" x14ac:dyDescent="0.3">
      <c r="A496" s="1" t="s">
        <v>187</v>
      </c>
      <c r="B496">
        <f t="shared" si="42"/>
        <v>13</v>
      </c>
      <c r="C496">
        <f t="shared" si="43"/>
        <v>16</v>
      </c>
      <c r="D496" t="str">
        <f t="shared" si="44"/>
        <v>Zim)</v>
      </c>
      <c r="E496">
        <f t="shared" si="45"/>
        <v>3</v>
      </c>
      <c r="F496" t="str">
        <f t="shared" si="46"/>
        <v xml:space="preserve">MW </v>
      </c>
      <c r="G496">
        <f t="shared" si="47"/>
        <v>16</v>
      </c>
    </row>
    <row r="497" spans="1:7" x14ac:dyDescent="0.3">
      <c r="A497" s="1" t="s">
        <v>167</v>
      </c>
      <c r="B497">
        <f t="shared" si="42"/>
        <v>14</v>
      </c>
      <c r="C497">
        <f t="shared" si="43"/>
        <v>16</v>
      </c>
      <c r="D497" t="str">
        <f t="shared" si="44"/>
        <v>WI)</v>
      </c>
      <c r="E497">
        <f t="shared" si="45"/>
        <v>3</v>
      </c>
      <c r="F497" t="str">
        <f t="shared" si="46"/>
        <v xml:space="preserve">SL </v>
      </c>
      <c r="G497">
        <f t="shared" si="47"/>
        <v>16</v>
      </c>
    </row>
    <row r="498" spans="1:7" x14ac:dyDescent="0.3">
      <c r="A498" s="1" t="s">
        <v>104</v>
      </c>
      <c r="B498">
        <f t="shared" si="42"/>
        <v>13</v>
      </c>
      <c r="C498">
        <f t="shared" si="43"/>
        <v>16</v>
      </c>
      <c r="D498" t="str">
        <f t="shared" si="44"/>
        <v>Eng)</v>
      </c>
      <c r="E498">
        <f t="shared" si="45"/>
        <v>3</v>
      </c>
      <c r="F498" t="str">
        <f t="shared" si="46"/>
        <v xml:space="preserve">AJ </v>
      </c>
      <c r="G498">
        <f t="shared" si="47"/>
        <v>16</v>
      </c>
    </row>
    <row r="499" spans="1:7" x14ac:dyDescent="0.3">
      <c r="A499" s="1" t="s">
        <v>104</v>
      </c>
      <c r="B499">
        <f t="shared" si="42"/>
        <v>13</v>
      </c>
      <c r="C499">
        <f t="shared" si="43"/>
        <v>16</v>
      </c>
      <c r="D499" t="str">
        <f t="shared" si="44"/>
        <v>Eng)</v>
      </c>
      <c r="E499">
        <f t="shared" si="45"/>
        <v>3</v>
      </c>
      <c r="F499" t="str">
        <f t="shared" si="46"/>
        <v xml:space="preserve">AJ </v>
      </c>
      <c r="G499">
        <f t="shared" si="47"/>
        <v>16</v>
      </c>
    </row>
    <row r="500" spans="1:7" x14ac:dyDescent="0.3">
      <c r="A500" s="1" t="s">
        <v>69</v>
      </c>
      <c r="B500">
        <f t="shared" si="42"/>
        <v>11</v>
      </c>
      <c r="C500">
        <f t="shared" si="43"/>
        <v>14</v>
      </c>
      <c r="D500" t="str">
        <f t="shared" si="44"/>
        <v>Aus)</v>
      </c>
      <c r="E500">
        <f t="shared" si="45"/>
        <v>3</v>
      </c>
      <c r="F500" t="str">
        <f t="shared" si="46"/>
        <v xml:space="preserve">SR </v>
      </c>
      <c r="G500">
        <f t="shared" si="47"/>
        <v>14</v>
      </c>
    </row>
    <row r="501" spans="1:7" x14ac:dyDescent="0.3">
      <c r="A501" s="1" t="s">
        <v>74</v>
      </c>
      <c r="B501">
        <f t="shared" si="42"/>
        <v>11</v>
      </c>
      <c r="C501">
        <f t="shared" si="43"/>
        <v>14</v>
      </c>
      <c r="D501" t="str">
        <f t="shared" si="44"/>
        <v>Aus)</v>
      </c>
      <c r="E501">
        <f t="shared" si="45"/>
        <v>3</v>
      </c>
      <c r="F501" t="str">
        <f t="shared" si="46"/>
        <v xml:space="preserve">MG </v>
      </c>
      <c r="G501">
        <f t="shared" si="47"/>
        <v>14</v>
      </c>
    </row>
    <row r="502" spans="1:7" x14ac:dyDescent="0.3">
      <c r="A502" s="1" t="s">
        <v>195</v>
      </c>
      <c r="B502">
        <f t="shared" si="42"/>
        <v>17</v>
      </c>
      <c r="C502">
        <f t="shared" si="43"/>
        <v>19</v>
      </c>
      <c r="D502" t="str">
        <f t="shared" si="44"/>
        <v>SL)</v>
      </c>
      <c r="E502">
        <f t="shared" si="45"/>
        <v>3</v>
      </c>
      <c r="F502" t="str">
        <f t="shared" si="46"/>
        <v xml:space="preserve">DA </v>
      </c>
      <c r="G502">
        <f t="shared" si="47"/>
        <v>19</v>
      </c>
    </row>
    <row r="503" spans="1:7" x14ac:dyDescent="0.3">
      <c r="A503" s="1" t="s">
        <v>63</v>
      </c>
      <c r="B503">
        <f t="shared" si="42"/>
        <v>14</v>
      </c>
      <c r="C503">
        <f t="shared" si="43"/>
        <v>17</v>
      </c>
      <c r="D503" t="str">
        <f t="shared" si="44"/>
        <v>Pak)</v>
      </c>
      <c r="E503">
        <f t="shared" si="45"/>
        <v>6</v>
      </c>
      <c r="F503" t="str">
        <f t="shared" si="46"/>
        <v xml:space="preserve">Saeed </v>
      </c>
      <c r="G503">
        <f t="shared" si="47"/>
        <v>17</v>
      </c>
    </row>
    <row r="504" spans="1:7" x14ac:dyDescent="0.3">
      <c r="A504" s="1" t="s">
        <v>63</v>
      </c>
      <c r="B504">
        <f t="shared" si="42"/>
        <v>14</v>
      </c>
      <c r="C504">
        <f t="shared" si="43"/>
        <v>17</v>
      </c>
      <c r="D504" t="str">
        <f t="shared" si="44"/>
        <v>Pak)</v>
      </c>
      <c r="E504">
        <f t="shared" si="45"/>
        <v>6</v>
      </c>
      <c r="F504" t="str">
        <f t="shared" si="46"/>
        <v xml:space="preserve">Saeed </v>
      </c>
      <c r="G504">
        <f t="shared" si="47"/>
        <v>17</v>
      </c>
    </row>
    <row r="505" spans="1:7" x14ac:dyDescent="0.3">
      <c r="A505" s="1" t="s">
        <v>218</v>
      </c>
      <c r="B505">
        <f t="shared" si="42"/>
        <v>13</v>
      </c>
      <c r="C505">
        <f t="shared" si="43"/>
        <v>18</v>
      </c>
      <c r="D505" t="str">
        <f t="shared" si="44"/>
        <v>India)</v>
      </c>
      <c r="E505">
        <f t="shared" si="45"/>
        <v>3</v>
      </c>
      <c r="F505" t="str">
        <f t="shared" si="46"/>
        <v xml:space="preserve">SC </v>
      </c>
      <c r="G505">
        <f t="shared" si="47"/>
        <v>18</v>
      </c>
    </row>
    <row r="506" spans="1:7" x14ac:dyDescent="0.3">
      <c r="A506" s="1" t="s">
        <v>218</v>
      </c>
      <c r="B506">
        <f t="shared" si="42"/>
        <v>13</v>
      </c>
      <c r="C506">
        <f t="shared" si="43"/>
        <v>18</v>
      </c>
      <c r="D506" t="str">
        <f t="shared" si="44"/>
        <v>India)</v>
      </c>
      <c r="E506">
        <f t="shared" si="45"/>
        <v>3</v>
      </c>
      <c r="F506" t="str">
        <f t="shared" si="46"/>
        <v xml:space="preserve">SC </v>
      </c>
      <c r="G506">
        <f t="shared" si="47"/>
        <v>18</v>
      </c>
    </row>
    <row r="507" spans="1:7" x14ac:dyDescent="0.3">
      <c r="A507" s="1" t="s">
        <v>328</v>
      </c>
      <c r="B507">
        <f t="shared" si="42"/>
        <v>12</v>
      </c>
      <c r="C507">
        <f t="shared" si="43"/>
        <v>14</v>
      </c>
      <c r="D507" t="str">
        <f t="shared" si="44"/>
        <v>NZ)</v>
      </c>
      <c r="E507">
        <f t="shared" si="45"/>
        <v>3</v>
      </c>
      <c r="F507" t="str">
        <f t="shared" si="46"/>
        <v xml:space="preserve">CL </v>
      </c>
      <c r="G507">
        <f t="shared" si="47"/>
        <v>14</v>
      </c>
    </row>
    <row r="508" spans="1:7" x14ac:dyDescent="0.3">
      <c r="A508" s="1" t="s">
        <v>275</v>
      </c>
      <c r="B508">
        <f t="shared" si="42"/>
        <v>9</v>
      </c>
      <c r="C508">
        <f t="shared" si="43"/>
        <v>11</v>
      </c>
      <c r="D508" t="str">
        <f t="shared" si="44"/>
        <v>SA)</v>
      </c>
      <c r="E508">
        <f t="shared" si="45"/>
        <v>2</v>
      </c>
      <c r="F508" t="str">
        <f t="shared" si="46"/>
        <v xml:space="preserve">N </v>
      </c>
      <c r="G508">
        <f t="shared" si="47"/>
        <v>11</v>
      </c>
    </row>
    <row r="509" spans="1:7" x14ac:dyDescent="0.3">
      <c r="A509" s="1" t="s">
        <v>60</v>
      </c>
      <c r="B509">
        <f t="shared" si="42"/>
        <v>15</v>
      </c>
      <c r="C509">
        <f t="shared" si="43"/>
        <v>20</v>
      </c>
      <c r="D509" t="str">
        <f t="shared" si="44"/>
        <v>India)</v>
      </c>
      <c r="E509">
        <f t="shared" si="45"/>
        <v>3</v>
      </c>
      <c r="F509" t="str">
        <f t="shared" si="46"/>
        <v xml:space="preserve">SR </v>
      </c>
      <c r="G509">
        <f t="shared" si="47"/>
        <v>20</v>
      </c>
    </row>
    <row r="510" spans="1:7" x14ac:dyDescent="0.3">
      <c r="A510" s="1" t="s">
        <v>76</v>
      </c>
      <c r="B510">
        <f t="shared" si="42"/>
        <v>11</v>
      </c>
      <c r="C510">
        <f t="shared" si="43"/>
        <v>14</v>
      </c>
      <c r="D510" t="str">
        <f t="shared" si="44"/>
        <v>Zim)</v>
      </c>
      <c r="E510">
        <f t="shared" si="45"/>
        <v>2</v>
      </c>
      <c r="F510" t="str">
        <f t="shared" si="46"/>
        <v xml:space="preserve">A </v>
      </c>
      <c r="G510">
        <f t="shared" si="47"/>
        <v>14</v>
      </c>
    </row>
    <row r="511" spans="1:7" x14ac:dyDescent="0.3">
      <c r="A511" s="1" t="s">
        <v>275</v>
      </c>
      <c r="B511">
        <f t="shared" si="42"/>
        <v>9</v>
      </c>
      <c r="C511">
        <f t="shared" si="43"/>
        <v>11</v>
      </c>
      <c r="D511" t="str">
        <f t="shared" si="44"/>
        <v>SA)</v>
      </c>
      <c r="E511">
        <f t="shared" si="45"/>
        <v>2</v>
      </c>
      <c r="F511" t="str">
        <f t="shared" si="46"/>
        <v xml:space="preserve">N </v>
      </c>
      <c r="G511">
        <f t="shared" si="47"/>
        <v>11</v>
      </c>
    </row>
    <row r="512" spans="1:7" x14ac:dyDescent="0.3">
      <c r="A512" s="1" t="s">
        <v>95</v>
      </c>
      <c r="B512">
        <f t="shared" si="42"/>
        <v>15</v>
      </c>
      <c r="C512">
        <f t="shared" si="43"/>
        <v>18</v>
      </c>
      <c r="D512" t="str">
        <f t="shared" si="44"/>
        <v>Zim)</v>
      </c>
      <c r="E512">
        <f t="shared" si="45"/>
        <v>4</v>
      </c>
      <c r="F512" t="str">
        <f t="shared" si="46"/>
        <v xml:space="preserve">ADR </v>
      </c>
      <c r="G512">
        <f t="shared" si="47"/>
        <v>18</v>
      </c>
    </row>
    <row r="513" spans="1:7" x14ac:dyDescent="0.3">
      <c r="A513" s="1" t="s">
        <v>244</v>
      </c>
      <c r="B513">
        <f t="shared" si="42"/>
        <v>19</v>
      </c>
      <c r="C513">
        <f t="shared" si="43"/>
        <v>21</v>
      </c>
      <c r="D513" t="str">
        <f t="shared" si="44"/>
        <v>SL)</v>
      </c>
      <c r="E513">
        <f t="shared" si="45"/>
        <v>5</v>
      </c>
      <c r="F513" t="str">
        <f t="shared" si="46"/>
        <v xml:space="preserve">DPMD </v>
      </c>
      <c r="G513">
        <f t="shared" si="47"/>
        <v>21</v>
      </c>
    </row>
    <row r="514" spans="1:7" x14ac:dyDescent="0.3">
      <c r="A514" s="1" t="s">
        <v>66</v>
      </c>
      <c r="B514">
        <f t="shared" si="42"/>
        <v>14</v>
      </c>
      <c r="C514">
        <f t="shared" si="43"/>
        <v>16</v>
      </c>
      <c r="D514" t="str">
        <f t="shared" si="44"/>
        <v>SL)</v>
      </c>
      <c r="E514">
        <f t="shared" si="45"/>
        <v>3</v>
      </c>
      <c r="F514" t="str">
        <f t="shared" si="46"/>
        <v xml:space="preserve">MS </v>
      </c>
      <c r="G514">
        <f t="shared" si="47"/>
        <v>16</v>
      </c>
    </row>
    <row r="515" spans="1:7" x14ac:dyDescent="0.3">
      <c r="A515" s="1" t="s">
        <v>75</v>
      </c>
      <c r="B515">
        <f t="shared" ref="B515:B578" si="48">SEARCH("(",A515,1)+1</f>
        <v>12</v>
      </c>
      <c r="C515">
        <f t="shared" ref="C515:C578" si="49">SEARCH(")",A515,1)</f>
        <v>14</v>
      </c>
      <c r="D515" t="str">
        <f t="shared" ref="D515:D578" si="50">MID(A515,B515,C515-1)</f>
        <v>SA)</v>
      </c>
      <c r="E515">
        <f t="shared" ref="E515:E578" si="51">SEARCH(" ",A515,1)</f>
        <v>2</v>
      </c>
      <c r="F515" t="str">
        <f t="shared" ref="F515:F578" si="52">LEFT(A515,E515)</f>
        <v xml:space="preserve">G </v>
      </c>
      <c r="G515">
        <f t="shared" ref="G515:G578" si="53">LEN(A515)</f>
        <v>14</v>
      </c>
    </row>
    <row r="516" spans="1:7" x14ac:dyDescent="0.3">
      <c r="A516" s="1" t="s">
        <v>216</v>
      </c>
      <c r="B516">
        <f t="shared" si="48"/>
        <v>16</v>
      </c>
      <c r="C516">
        <f t="shared" si="49"/>
        <v>18</v>
      </c>
      <c r="D516" t="str">
        <f t="shared" si="50"/>
        <v>SL)</v>
      </c>
      <c r="E516">
        <f t="shared" si="51"/>
        <v>3</v>
      </c>
      <c r="F516" t="str">
        <f t="shared" si="52"/>
        <v xml:space="preserve">ST </v>
      </c>
      <c r="G516">
        <f t="shared" si="53"/>
        <v>18</v>
      </c>
    </row>
    <row r="517" spans="1:7" x14ac:dyDescent="0.3">
      <c r="A517" s="1" t="s">
        <v>152</v>
      </c>
      <c r="B517">
        <f t="shared" si="48"/>
        <v>11</v>
      </c>
      <c r="C517">
        <f t="shared" si="49"/>
        <v>13</v>
      </c>
      <c r="D517" t="str">
        <f t="shared" si="50"/>
        <v>NZ)</v>
      </c>
      <c r="E517">
        <f t="shared" si="51"/>
        <v>3</v>
      </c>
      <c r="F517" t="str">
        <f t="shared" si="52"/>
        <v xml:space="preserve">RG </v>
      </c>
      <c r="G517">
        <f t="shared" si="53"/>
        <v>13</v>
      </c>
    </row>
    <row r="518" spans="1:7" x14ac:dyDescent="0.3">
      <c r="A518" s="1" t="s">
        <v>218</v>
      </c>
      <c r="B518">
        <f t="shared" si="48"/>
        <v>13</v>
      </c>
      <c r="C518">
        <f t="shared" si="49"/>
        <v>18</v>
      </c>
      <c r="D518" t="str">
        <f t="shared" si="50"/>
        <v>India)</v>
      </c>
      <c r="E518">
        <f t="shared" si="51"/>
        <v>3</v>
      </c>
      <c r="F518" t="str">
        <f t="shared" si="52"/>
        <v xml:space="preserve">SC </v>
      </c>
      <c r="G518">
        <f t="shared" si="53"/>
        <v>18</v>
      </c>
    </row>
    <row r="519" spans="1:7" x14ac:dyDescent="0.3">
      <c r="A519" s="1" t="s">
        <v>60</v>
      </c>
      <c r="B519">
        <f t="shared" si="48"/>
        <v>15</v>
      </c>
      <c r="C519">
        <f t="shared" si="49"/>
        <v>20</v>
      </c>
      <c r="D519" t="str">
        <f t="shared" si="50"/>
        <v>India)</v>
      </c>
      <c r="E519">
        <f t="shared" si="51"/>
        <v>3</v>
      </c>
      <c r="F519" t="str">
        <f t="shared" si="52"/>
        <v xml:space="preserve">SR </v>
      </c>
      <c r="G519">
        <f t="shared" si="53"/>
        <v>20</v>
      </c>
    </row>
    <row r="520" spans="1:7" x14ac:dyDescent="0.3">
      <c r="A520" s="1" t="s">
        <v>196</v>
      </c>
      <c r="B520">
        <f t="shared" si="48"/>
        <v>14</v>
      </c>
      <c r="C520">
        <f t="shared" si="49"/>
        <v>16</v>
      </c>
      <c r="D520" t="str">
        <f t="shared" si="50"/>
        <v>SA)</v>
      </c>
      <c r="E520">
        <f t="shared" si="51"/>
        <v>3</v>
      </c>
      <c r="F520" t="str">
        <f t="shared" si="52"/>
        <v xml:space="preserve">ND </v>
      </c>
      <c r="G520">
        <f t="shared" si="53"/>
        <v>16</v>
      </c>
    </row>
    <row r="521" spans="1:7" x14ac:dyDescent="0.3">
      <c r="A521" s="1" t="s">
        <v>95</v>
      </c>
      <c r="B521">
        <f t="shared" si="48"/>
        <v>15</v>
      </c>
      <c r="C521">
        <f t="shared" si="49"/>
        <v>18</v>
      </c>
      <c r="D521" t="str">
        <f t="shared" si="50"/>
        <v>Zim)</v>
      </c>
      <c r="E521">
        <f t="shared" si="51"/>
        <v>4</v>
      </c>
      <c r="F521" t="str">
        <f t="shared" si="52"/>
        <v xml:space="preserve">ADR </v>
      </c>
      <c r="G521">
        <f t="shared" si="53"/>
        <v>18</v>
      </c>
    </row>
    <row r="522" spans="1:7" x14ac:dyDescent="0.3">
      <c r="A522" s="1" t="s">
        <v>257</v>
      </c>
      <c r="B522">
        <f t="shared" si="48"/>
        <v>12</v>
      </c>
      <c r="C522">
        <f t="shared" si="49"/>
        <v>14</v>
      </c>
      <c r="D522" t="str">
        <f t="shared" si="50"/>
        <v>SA)</v>
      </c>
      <c r="E522">
        <f t="shared" si="51"/>
        <v>3</v>
      </c>
      <c r="F522" t="str">
        <f t="shared" si="52"/>
        <v xml:space="preserve">JH </v>
      </c>
      <c r="G522">
        <f t="shared" si="53"/>
        <v>14</v>
      </c>
    </row>
    <row r="523" spans="1:7" x14ac:dyDescent="0.3">
      <c r="A523" s="1" t="s">
        <v>67</v>
      </c>
      <c r="B523">
        <f t="shared" si="48"/>
        <v>11</v>
      </c>
      <c r="C523">
        <f t="shared" si="49"/>
        <v>14</v>
      </c>
      <c r="D523" t="str">
        <f t="shared" si="50"/>
        <v>Aus)</v>
      </c>
      <c r="E523">
        <f t="shared" si="51"/>
        <v>3</v>
      </c>
      <c r="F523" t="str">
        <f t="shared" si="52"/>
        <v xml:space="preserve">ME </v>
      </c>
      <c r="G523">
        <f t="shared" si="53"/>
        <v>14</v>
      </c>
    </row>
    <row r="524" spans="1:7" x14ac:dyDescent="0.3">
      <c r="A524" s="1" t="s">
        <v>224</v>
      </c>
      <c r="B524">
        <f t="shared" si="48"/>
        <v>10</v>
      </c>
      <c r="C524">
        <f t="shared" si="49"/>
        <v>12</v>
      </c>
      <c r="D524" t="str">
        <f t="shared" si="50"/>
        <v>WI)</v>
      </c>
      <c r="E524">
        <f t="shared" si="51"/>
        <v>3</v>
      </c>
      <c r="F524" t="str">
        <f t="shared" si="52"/>
        <v xml:space="preserve">BC </v>
      </c>
      <c r="G524">
        <f t="shared" si="53"/>
        <v>12</v>
      </c>
    </row>
    <row r="525" spans="1:7" x14ac:dyDescent="0.3">
      <c r="A525" s="1" t="s">
        <v>95</v>
      </c>
      <c r="B525">
        <f t="shared" si="48"/>
        <v>15</v>
      </c>
      <c r="C525">
        <f t="shared" si="49"/>
        <v>18</v>
      </c>
      <c r="D525" t="str">
        <f t="shared" si="50"/>
        <v>Zim)</v>
      </c>
      <c r="E525">
        <f t="shared" si="51"/>
        <v>4</v>
      </c>
      <c r="F525" t="str">
        <f t="shared" si="52"/>
        <v xml:space="preserve">ADR </v>
      </c>
      <c r="G525">
        <f t="shared" si="53"/>
        <v>18</v>
      </c>
    </row>
    <row r="526" spans="1:7" x14ac:dyDescent="0.3">
      <c r="A526" s="1" t="s">
        <v>67</v>
      </c>
      <c r="B526">
        <f t="shared" si="48"/>
        <v>11</v>
      </c>
      <c r="C526">
        <f t="shared" si="49"/>
        <v>14</v>
      </c>
      <c r="D526" t="str">
        <f t="shared" si="50"/>
        <v>Aus)</v>
      </c>
      <c r="E526">
        <f t="shared" si="51"/>
        <v>3</v>
      </c>
      <c r="F526" t="str">
        <f t="shared" si="52"/>
        <v xml:space="preserve">ME </v>
      </c>
      <c r="G526">
        <f t="shared" si="53"/>
        <v>14</v>
      </c>
    </row>
    <row r="527" spans="1:7" x14ac:dyDescent="0.3">
      <c r="A527" s="1" t="s">
        <v>93</v>
      </c>
      <c r="B527">
        <f t="shared" si="48"/>
        <v>12</v>
      </c>
      <c r="C527">
        <f t="shared" si="49"/>
        <v>15</v>
      </c>
      <c r="D527" t="str">
        <f t="shared" si="50"/>
        <v>Aus)</v>
      </c>
      <c r="E527">
        <f t="shared" si="51"/>
        <v>3</v>
      </c>
      <c r="F527" t="str">
        <f t="shared" si="52"/>
        <v xml:space="preserve">DR </v>
      </c>
      <c r="G527">
        <f t="shared" si="53"/>
        <v>15</v>
      </c>
    </row>
    <row r="528" spans="1:7" x14ac:dyDescent="0.3">
      <c r="A528" s="1" t="s">
        <v>150</v>
      </c>
      <c r="B528">
        <f t="shared" si="48"/>
        <v>14</v>
      </c>
      <c r="C528">
        <f t="shared" si="49"/>
        <v>17</v>
      </c>
      <c r="D528" t="str">
        <f t="shared" si="50"/>
        <v>Zim)</v>
      </c>
      <c r="E528">
        <f t="shared" si="51"/>
        <v>3</v>
      </c>
      <c r="F528" t="str">
        <f t="shared" si="52"/>
        <v xml:space="preserve">SV </v>
      </c>
      <c r="G528">
        <f t="shared" si="53"/>
        <v>17</v>
      </c>
    </row>
    <row r="529" spans="1:7" x14ac:dyDescent="0.3">
      <c r="A529" s="1" t="s">
        <v>216</v>
      </c>
      <c r="B529">
        <f t="shared" si="48"/>
        <v>16</v>
      </c>
      <c r="C529">
        <f t="shared" si="49"/>
        <v>18</v>
      </c>
      <c r="D529" t="str">
        <f t="shared" si="50"/>
        <v>SL)</v>
      </c>
      <c r="E529">
        <f t="shared" si="51"/>
        <v>3</v>
      </c>
      <c r="F529" t="str">
        <f t="shared" si="52"/>
        <v xml:space="preserve">ST </v>
      </c>
      <c r="G529">
        <f t="shared" si="53"/>
        <v>18</v>
      </c>
    </row>
    <row r="530" spans="1:7" x14ac:dyDescent="0.3">
      <c r="A530" s="1" t="s">
        <v>67</v>
      </c>
      <c r="B530">
        <f t="shared" si="48"/>
        <v>11</v>
      </c>
      <c r="C530">
        <f t="shared" si="49"/>
        <v>14</v>
      </c>
      <c r="D530" t="str">
        <f t="shared" si="50"/>
        <v>Aus)</v>
      </c>
      <c r="E530">
        <f t="shared" si="51"/>
        <v>3</v>
      </c>
      <c r="F530" t="str">
        <f t="shared" si="52"/>
        <v xml:space="preserve">ME </v>
      </c>
      <c r="G530">
        <f t="shared" si="53"/>
        <v>14</v>
      </c>
    </row>
    <row r="531" spans="1:7" x14ac:dyDescent="0.3">
      <c r="A531" s="1" t="s">
        <v>102</v>
      </c>
      <c r="B531">
        <f t="shared" si="48"/>
        <v>14</v>
      </c>
      <c r="C531">
        <f t="shared" si="49"/>
        <v>16</v>
      </c>
      <c r="D531" t="str">
        <f t="shared" si="50"/>
        <v>NZ)</v>
      </c>
      <c r="E531">
        <f t="shared" si="51"/>
        <v>3</v>
      </c>
      <c r="F531" t="str">
        <f t="shared" si="52"/>
        <v xml:space="preserve">CD </v>
      </c>
      <c r="G531">
        <f t="shared" si="53"/>
        <v>16</v>
      </c>
    </row>
    <row r="532" spans="1:7" x14ac:dyDescent="0.3">
      <c r="A532" s="1" t="s">
        <v>73</v>
      </c>
      <c r="B532">
        <f t="shared" si="48"/>
        <v>11</v>
      </c>
      <c r="C532">
        <f t="shared" si="49"/>
        <v>13</v>
      </c>
      <c r="D532" t="str">
        <f t="shared" si="50"/>
        <v>NZ)</v>
      </c>
      <c r="E532">
        <f t="shared" si="51"/>
        <v>3</v>
      </c>
      <c r="F532" t="str">
        <f t="shared" si="52"/>
        <v xml:space="preserve">NJ </v>
      </c>
      <c r="G532">
        <f t="shared" si="53"/>
        <v>13</v>
      </c>
    </row>
    <row r="533" spans="1:7" x14ac:dyDescent="0.3">
      <c r="A533" s="1" t="s">
        <v>244</v>
      </c>
      <c r="B533">
        <f t="shared" si="48"/>
        <v>19</v>
      </c>
      <c r="C533">
        <f t="shared" si="49"/>
        <v>21</v>
      </c>
      <c r="D533" t="str">
        <f t="shared" si="50"/>
        <v>SL)</v>
      </c>
      <c r="E533">
        <f t="shared" si="51"/>
        <v>5</v>
      </c>
      <c r="F533" t="str">
        <f t="shared" si="52"/>
        <v xml:space="preserve">DPMD </v>
      </c>
      <c r="G533">
        <f t="shared" si="53"/>
        <v>21</v>
      </c>
    </row>
    <row r="534" spans="1:7" x14ac:dyDescent="0.3">
      <c r="A534" s="1" t="s">
        <v>125</v>
      </c>
      <c r="B534">
        <f t="shared" si="48"/>
        <v>19</v>
      </c>
      <c r="C534">
        <f t="shared" si="49"/>
        <v>21</v>
      </c>
      <c r="D534" t="str">
        <f t="shared" si="50"/>
        <v>SL)</v>
      </c>
      <c r="E534">
        <f t="shared" si="51"/>
        <v>3</v>
      </c>
      <c r="F534" t="str">
        <f t="shared" si="52"/>
        <v xml:space="preserve">RS </v>
      </c>
      <c r="G534">
        <f t="shared" si="53"/>
        <v>21</v>
      </c>
    </row>
    <row r="535" spans="1:7" x14ac:dyDescent="0.3">
      <c r="A535" s="1" t="s">
        <v>67</v>
      </c>
      <c r="B535">
        <f t="shared" si="48"/>
        <v>11</v>
      </c>
      <c r="C535">
        <f t="shared" si="49"/>
        <v>14</v>
      </c>
      <c r="D535" t="str">
        <f t="shared" si="50"/>
        <v>Aus)</v>
      </c>
      <c r="E535">
        <f t="shared" si="51"/>
        <v>3</v>
      </c>
      <c r="F535" t="str">
        <f t="shared" si="52"/>
        <v xml:space="preserve">ME </v>
      </c>
      <c r="G535">
        <f t="shared" si="53"/>
        <v>14</v>
      </c>
    </row>
    <row r="536" spans="1:7" x14ac:dyDescent="0.3">
      <c r="A536" s="1" t="s">
        <v>425</v>
      </c>
      <c r="B536">
        <f t="shared" si="48"/>
        <v>12</v>
      </c>
      <c r="C536">
        <f t="shared" si="49"/>
        <v>17</v>
      </c>
      <c r="D536" t="str">
        <f t="shared" si="50"/>
        <v>India)</v>
      </c>
      <c r="E536">
        <f t="shared" si="51"/>
        <v>3</v>
      </c>
      <c r="F536" t="str">
        <f t="shared" si="52"/>
        <v xml:space="preserve">HK </v>
      </c>
      <c r="G536">
        <f t="shared" si="53"/>
        <v>17</v>
      </c>
    </row>
    <row r="537" spans="1:7" x14ac:dyDescent="0.3">
      <c r="A537" s="1" t="s">
        <v>60</v>
      </c>
      <c r="B537">
        <f t="shared" si="48"/>
        <v>15</v>
      </c>
      <c r="C537">
        <f t="shared" si="49"/>
        <v>20</v>
      </c>
      <c r="D537" t="str">
        <f t="shared" si="50"/>
        <v>India)</v>
      </c>
      <c r="E537">
        <f t="shared" si="51"/>
        <v>3</v>
      </c>
      <c r="F537" t="str">
        <f t="shared" si="52"/>
        <v xml:space="preserve">SR </v>
      </c>
      <c r="G537">
        <f t="shared" si="53"/>
        <v>20</v>
      </c>
    </row>
    <row r="538" spans="1:7" x14ac:dyDescent="0.3">
      <c r="A538" s="1" t="s">
        <v>219</v>
      </c>
      <c r="B538">
        <f t="shared" si="48"/>
        <v>12</v>
      </c>
      <c r="C538">
        <f t="shared" si="49"/>
        <v>15</v>
      </c>
      <c r="D538" t="str">
        <f t="shared" si="50"/>
        <v>Aus)</v>
      </c>
      <c r="E538">
        <f t="shared" si="51"/>
        <v>3</v>
      </c>
      <c r="F538" t="str">
        <f t="shared" si="52"/>
        <v xml:space="preserve">ML </v>
      </c>
      <c r="G538">
        <f t="shared" si="53"/>
        <v>15</v>
      </c>
    </row>
    <row r="539" spans="1:7" x14ac:dyDescent="0.3">
      <c r="A539" s="1" t="s">
        <v>225</v>
      </c>
      <c r="B539">
        <f t="shared" si="48"/>
        <v>13</v>
      </c>
      <c r="C539">
        <f t="shared" si="49"/>
        <v>16</v>
      </c>
      <c r="D539" t="str">
        <f t="shared" si="50"/>
        <v>Aus)</v>
      </c>
      <c r="E539">
        <f t="shared" si="51"/>
        <v>3</v>
      </c>
      <c r="F539" t="str">
        <f t="shared" si="52"/>
        <v xml:space="preserve">RT </v>
      </c>
      <c r="G539">
        <f t="shared" si="53"/>
        <v>16</v>
      </c>
    </row>
    <row r="540" spans="1:7" x14ac:dyDescent="0.3">
      <c r="A540" s="1" t="s">
        <v>160</v>
      </c>
      <c r="B540">
        <f t="shared" si="48"/>
        <v>13</v>
      </c>
      <c r="C540">
        <f t="shared" si="49"/>
        <v>18</v>
      </c>
      <c r="D540" t="str">
        <f t="shared" si="50"/>
        <v>India)</v>
      </c>
      <c r="E540">
        <f t="shared" si="51"/>
        <v>4</v>
      </c>
      <c r="F540" t="str">
        <f t="shared" si="52"/>
        <v xml:space="preserve">VVS </v>
      </c>
      <c r="G540">
        <f t="shared" si="53"/>
        <v>18</v>
      </c>
    </row>
    <row r="541" spans="1:7" x14ac:dyDescent="0.3">
      <c r="A541" s="1" t="s">
        <v>95</v>
      </c>
      <c r="B541">
        <f t="shared" si="48"/>
        <v>15</v>
      </c>
      <c r="C541">
        <f t="shared" si="49"/>
        <v>18</v>
      </c>
      <c r="D541" t="str">
        <f t="shared" si="50"/>
        <v>Zim)</v>
      </c>
      <c r="E541">
        <f t="shared" si="51"/>
        <v>4</v>
      </c>
      <c r="F541" t="str">
        <f t="shared" si="52"/>
        <v xml:space="preserve">ADR </v>
      </c>
      <c r="G541">
        <f t="shared" si="53"/>
        <v>18</v>
      </c>
    </row>
    <row r="542" spans="1:7" x14ac:dyDescent="0.3">
      <c r="A542" s="1" t="s">
        <v>244</v>
      </c>
      <c r="B542">
        <f t="shared" si="48"/>
        <v>19</v>
      </c>
      <c r="C542">
        <f t="shared" si="49"/>
        <v>21</v>
      </c>
      <c r="D542" t="str">
        <f t="shared" si="50"/>
        <v>SL)</v>
      </c>
      <c r="E542">
        <f t="shared" si="51"/>
        <v>5</v>
      </c>
      <c r="F542" t="str">
        <f t="shared" si="52"/>
        <v xml:space="preserve">DPMD </v>
      </c>
      <c r="G542">
        <f t="shared" si="53"/>
        <v>21</v>
      </c>
    </row>
    <row r="543" spans="1:7" x14ac:dyDescent="0.3">
      <c r="A543" s="1" t="s">
        <v>216</v>
      </c>
      <c r="B543">
        <f t="shared" si="48"/>
        <v>16</v>
      </c>
      <c r="C543">
        <f t="shared" si="49"/>
        <v>18</v>
      </c>
      <c r="D543" t="str">
        <f t="shared" si="50"/>
        <v>SL)</v>
      </c>
      <c r="E543">
        <f t="shared" si="51"/>
        <v>3</v>
      </c>
      <c r="F543" t="str">
        <f t="shared" si="52"/>
        <v xml:space="preserve">ST </v>
      </c>
      <c r="G543">
        <f t="shared" si="53"/>
        <v>18</v>
      </c>
    </row>
    <row r="544" spans="1:7" x14ac:dyDescent="0.3">
      <c r="A544" s="1" t="s">
        <v>80</v>
      </c>
      <c r="B544">
        <f t="shared" si="48"/>
        <v>12</v>
      </c>
      <c r="C544">
        <f t="shared" si="49"/>
        <v>15</v>
      </c>
      <c r="D544" t="str">
        <f t="shared" si="50"/>
        <v>Zim)</v>
      </c>
      <c r="E544">
        <f t="shared" si="51"/>
        <v>3</v>
      </c>
      <c r="F544" t="str">
        <f t="shared" si="52"/>
        <v xml:space="preserve">GW </v>
      </c>
      <c r="G544">
        <f t="shared" si="53"/>
        <v>15</v>
      </c>
    </row>
    <row r="545" spans="1:7" x14ac:dyDescent="0.3">
      <c r="A545" s="1" t="s">
        <v>313</v>
      </c>
      <c r="B545">
        <f t="shared" si="48"/>
        <v>14</v>
      </c>
      <c r="C545">
        <f t="shared" si="49"/>
        <v>16</v>
      </c>
      <c r="D545" t="str">
        <f t="shared" si="50"/>
        <v>NZ)</v>
      </c>
      <c r="E545">
        <f t="shared" si="51"/>
        <v>3</v>
      </c>
      <c r="F545" t="str">
        <f t="shared" si="52"/>
        <v xml:space="preserve">MS </v>
      </c>
      <c r="G545">
        <f t="shared" si="53"/>
        <v>16</v>
      </c>
    </row>
    <row r="546" spans="1:7" x14ac:dyDescent="0.3">
      <c r="A546" s="1" t="s">
        <v>313</v>
      </c>
      <c r="B546">
        <f t="shared" si="48"/>
        <v>14</v>
      </c>
      <c r="C546">
        <f t="shared" si="49"/>
        <v>16</v>
      </c>
      <c r="D546" t="str">
        <f t="shared" si="50"/>
        <v>NZ)</v>
      </c>
      <c r="E546">
        <f t="shared" si="51"/>
        <v>3</v>
      </c>
      <c r="F546" t="str">
        <f t="shared" si="52"/>
        <v xml:space="preserve">MS </v>
      </c>
      <c r="G546">
        <f t="shared" si="53"/>
        <v>16</v>
      </c>
    </row>
    <row r="547" spans="1:7" x14ac:dyDescent="0.3">
      <c r="A547" s="1" t="s">
        <v>68</v>
      </c>
      <c r="B547">
        <f t="shared" si="48"/>
        <v>11</v>
      </c>
      <c r="C547">
        <f t="shared" si="49"/>
        <v>13</v>
      </c>
      <c r="D547" t="str">
        <f t="shared" si="50"/>
        <v>SA)</v>
      </c>
      <c r="E547">
        <f t="shared" si="51"/>
        <v>3</v>
      </c>
      <c r="F547" t="str">
        <f t="shared" si="52"/>
        <v xml:space="preserve">HH </v>
      </c>
      <c r="G547">
        <f t="shared" si="53"/>
        <v>13</v>
      </c>
    </row>
    <row r="548" spans="1:7" x14ac:dyDescent="0.3">
      <c r="A548" s="1" t="s">
        <v>257</v>
      </c>
      <c r="B548">
        <f t="shared" si="48"/>
        <v>12</v>
      </c>
      <c r="C548">
        <f t="shared" si="49"/>
        <v>14</v>
      </c>
      <c r="D548" t="str">
        <f t="shared" si="50"/>
        <v>SA)</v>
      </c>
      <c r="E548">
        <f t="shared" si="51"/>
        <v>3</v>
      </c>
      <c r="F548" t="str">
        <f t="shared" si="52"/>
        <v xml:space="preserve">JH </v>
      </c>
      <c r="G548">
        <f t="shared" si="53"/>
        <v>14</v>
      </c>
    </row>
    <row r="549" spans="1:7" x14ac:dyDescent="0.3">
      <c r="A549" s="1" t="s">
        <v>68</v>
      </c>
      <c r="B549">
        <f t="shared" si="48"/>
        <v>11</v>
      </c>
      <c r="C549">
        <f t="shared" si="49"/>
        <v>13</v>
      </c>
      <c r="D549" t="str">
        <f t="shared" si="50"/>
        <v>SA)</v>
      </c>
      <c r="E549">
        <f t="shared" si="51"/>
        <v>3</v>
      </c>
      <c r="F549" t="str">
        <f t="shared" si="52"/>
        <v xml:space="preserve">HH </v>
      </c>
      <c r="G549">
        <f t="shared" si="53"/>
        <v>13</v>
      </c>
    </row>
    <row r="550" spans="1:7" x14ac:dyDescent="0.3">
      <c r="A550" s="1" t="s">
        <v>225</v>
      </c>
      <c r="B550">
        <f t="shared" si="48"/>
        <v>13</v>
      </c>
      <c r="C550">
        <f t="shared" si="49"/>
        <v>16</v>
      </c>
      <c r="D550" t="str">
        <f t="shared" si="50"/>
        <v>Aus)</v>
      </c>
      <c r="E550">
        <f t="shared" si="51"/>
        <v>3</v>
      </c>
      <c r="F550" t="str">
        <f t="shared" si="52"/>
        <v xml:space="preserve">RT </v>
      </c>
      <c r="G550">
        <f t="shared" si="53"/>
        <v>16</v>
      </c>
    </row>
    <row r="551" spans="1:7" x14ac:dyDescent="0.3">
      <c r="A551" s="1" t="s">
        <v>110</v>
      </c>
      <c r="B551">
        <f t="shared" si="48"/>
        <v>17</v>
      </c>
      <c r="C551">
        <f t="shared" si="49"/>
        <v>20</v>
      </c>
      <c r="D551" t="str">
        <f t="shared" si="50"/>
        <v>Eng)</v>
      </c>
      <c r="E551">
        <f t="shared" si="51"/>
        <v>3</v>
      </c>
      <c r="F551" t="str">
        <f t="shared" si="52"/>
        <v xml:space="preserve">ME </v>
      </c>
      <c r="G551">
        <f t="shared" si="53"/>
        <v>20</v>
      </c>
    </row>
    <row r="552" spans="1:7" x14ac:dyDescent="0.3">
      <c r="A552" s="1" t="s">
        <v>60</v>
      </c>
      <c r="B552">
        <f t="shared" si="48"/>
        <v>15</v>
      </c>
      <c r="C552">
        <f t="shared" si="49"/>
        <v>20</v>
      </c>
      <c r="D552" t="str">
        <f t="shared" si="50"/>
        <v>India)</v>
      </c>
      <c r="E552">
        <f t="shared" si="51"/>
        <v>3</v>
      </c>
      <c r="F552" t="str">
        <f t="shared" si="52"/>
        <v xml:space="preserve">SR </v>
      </c>
      <c r="G552">
        <f t="shared" si="53"/>
        <v>20</v>
      </c>
    </row>
    <row r="553" spans="1:7" x14ac:dyDescent="0.3">
      <c r="A553" s="1" t="s">
        <v>73</v>
      </c>
      <c r="B553">
        <f t="shared" si="48"/>
        <v>11</v>
      </c>
      <c r="C553">
        <f t="shared" si="49"/>
        <v>13</v>
      </c>
      <c r="D553" t="str">
        <f t="shared" si="50"/>
        <v>NZ)</v>
      </c>
      <c r="E553">
        <f t="shared" si="51"/>
        <v>3</v>
      </c>
      <c r="F553" t="str">
        <f t="shared" si="52"/>
        <v xml:space="preserve">NJ </v>
      </c>
      <c r="G553">
        <f t="shared" si="53"/>
        <v>13</v>
      </c>
    </row>
    <row r="554" spans="1:7" x14ac:dyDescent="0.3">
      <c r="A554" s="1" t="s">
        <v>73</v>
      </c>
      <c r="B554">
        <f t="shared" si="48"/>
        <v>11</v>
      </c>
      <c r="C554">
        <f t="shared" si="49"/>
        <v>13</v>
      </c>
      <c r="D554" t="str">
        <f t="shared" si="50"/>
        <v>NZ)</v>
      </c>
      <c r="E554">
        <f t="shared" si="51"/>
        <v>3</v>
      </c>
      <c r="F554" t="str">
        <f t="shared" si="52"/>
        <v xml:space="preserve">NJ </v>
      </c>
      <c r="G554">
        <f t="shared" si="53"/>
        <v>13</v>
      </c>
    </row>
    <row r="555" spans="1:7" x14ac:dyDescent="0.3">
      <c r="A555" s="1" t="s">
        <v>213</v>
      </c>
      <c r="B555">
        <f t="shared" si="48"/>
        <v>11</v>
      </c>
      <c r="C555">
        <f t="shared" si="49"/>
        <v>16</v>
      </c>
      <c r="D555" t="str">
        <f t="shared" si="50"/>
        <v>India)</v>
      </c>
      <c r="E555">
        <f t="shared" si="51"/>
        <v>2</v>
      </c>
      <c r="F555" t="str">
        <f t="shared" si="52"/>
        <v xml:space="preserve">V </v>
      </c>
      <c r="G555">
        <f t="shared" si="53"/>
        <v>16</v>
      </c>
    </row>
    <row r="556" spans="1:7" x14ac:dyDescent="0.3">
      <c r="A556" s="1" t="s">
        <v>229</v>
      </c>
      <c r="B556">
        <f t="shared" si="48"/>
        <v>11</v>
      </c>
      <c r="C556">
        <f t="shared" si="49"/>
        <v>13</v>
      </c>
      <c r="D556" t="str">
        <f t="shared" si="50"/>
        <v>WI)</v>
      </c>
      <c r="E556">
        <f t="shared" si="51"/>
        <v>3</v>
      </c>
      <c r="F556" t="str">
        <f t="shared" si="52"/>
        <v xml:space="preserve">CH </v>
      </c>
      <c r="G556">
        <f t="shared" si="53"/>
        <v>13</v>
      </c>
    </row>
    <row r="557" spans="1:7" x14ac:dyDescent="0.3">
      <c r="A557" s="1" t="s">
        <v>68</v>
      </c>
      <c r="B557">
        <f t="shared" si="48"/>
        <v>11</v>
      </c>
      <c r="C557">
        <f t="shared" si="49"/>
        <v>13</v>
      </c>
      <c r="D557" t="str">
        <f t="shared" si="50"/>
        <v>SA)</v>
      </c>
      <c r="E557">
        <f t="shared" si="51"/>
        <v>3</v>
      </c>
      <c r="F557" t="str">
        <f t="shared" si="52"/>
        <v xml:space="preserve">HH </v>
      </c>
      <c r="G557">
        <f t="shared" si="53"/>
        <v>13</v>
      </c>
    </row>
    <row r="558" spans="1:7" x14ac:dyDescent="0.3">
      <c r="A558" s="1" t="s">
        <v>75</v>
      </c>
      <c r="B558">
        <f t="shared" si="48"/>
        <v>12</v>
      </c>
      <c r="C558">
        <f t="shared" si="49"/>
        <v>14</v>
      </c>
      <c r="D558" t="str">
        <f t="shared" si="50"/>
        <v>SA)</v>
      </c>
      <c r="E558">
        <f t="shared" si="51"/>
        <v>2</v>
      </c>
      <c r="F558" t="str">
        <f t="shared" si="52"/>
        <v xml:space="preserve">G </v>
      </c>
      <c r="G558">
        <f t="shared" si="53"/>
        <v>14</v>
      </c>
    </row>
    <row r="559" spans="1:7" x14ac:dyDescent="0.3">
      <c r="A559" s="1" t="s">
        <v>218</v>
      </c>
      <c r="B559">
        <f t="shared" si="48"/>
        <v>13</v>
      </c>
      <c r="C559">
        <f t="shared" si="49"/>
        <v>18</v>
      </c>
      <c r="D559" t="str">
        <f t="shared" si="50"/>
        <v>India)</v>
      </c>
      <c r="E559">
        <f t="shared" si="51"/>
        <v>3</v>
      </c>
      <c r="F559" t="str">
        <f t="shared" si="52"/>
        <v xml:space="preserve">SC </v>
      </c>
      <c r="G559">
        <f t="shared" si="53"/>
        <v>18</v>
      </c>
    </row>
    <row r="560" spans="1:7" x14ac:dyDescent="0.3">
      <c r="A560" s="1" t="s">
        <v>60</v>
      </c>
      <c r="B560">
        <f t="shared" si="48"/>
        <v>15</v>
      </c>
      <c r="C560">
        <f t="shared" si="49"/>
        <v>20</v>
      </c>
      <c r="D560" t="str">
        <f t="shared" si="50"/>
        <v>India)</v>
      </c>
      <c r="E560">
        <f t="shared" si="51"/>
        <v>3</v>
      </c>
      <c r="F560" t="str">
        <f t="shared" si="52"/>
        <v xml:space="preserve">SR </v>
      </c>
      <c r="G560">
        <f t="shared" si="53"/>
        <v>20</v>
      </c>
    </row>
    <row r="561" spans="1:7" x14ac:dyDescent="0.3">
      <c r="A561" s="1" t="s">
        <v>76</v>
      </c>
      <c r="B561">
        <f t="shared" si="48"/>
        <v>11</v>
      </c>
      <c r="C561">
        <f t="shared" si="49"/>
        <v>14</v>
      </c>
      <c r="D561" t="str">
        <f t="shared" si="50"/>
        <v>Zim)</v>
      </c>
      <c r="E561">
        <f t="shared" si="51"/>
        <v>2</v>
      </c>
      <c r="F561" t="str">
        <f t="shared" si="52"/>
        <v xml:space="preserve">A </v>
      </c>
      <c r="G561">
        <f t="shared" si="53"/>
        <v>14</v>
      </c>
    </row>
    <row r="562" spans="1:7" x14ac:dyDescent="0.3">
      <c r="A562" s="1" t="s">
        <v>80</v>
      </c>
      <c r="B562">
        <f t="shared" si="48"/>
        <v>12</v>
      </c>
      <c r="C562">
        <f t="shared" si="49"/>
        <v>15</v>
      </c>
      <c r="D562" t="str">
        <f t="shared" si="50"/>
        <v>Zim)</v>
      </c>
      <c r="E562">
        <f t="shared" si="51"/>
        <v>3</v>
      </c>
      <c r="F562" t="str">
        <f t="shared" si="52"/>
        <v xml:space="preserve">GW </v>
      </c>
      <c r="G562">
        <f t="shared" si="53"/>
        <v>15</v>
      </c>
    </row>
    <row r="563" spans="1:7" x14ac:dyDescent="0.3">
      <c r="A563" s="1" t="s">
        <v>196</v>
      </c>
      <c r="B563">
        <f t="shared" si="48"/>
        <v>14</v>
      </c>
      <c r="C563">
        <f t="shared" si="49"/>
        <v>16</v>
      </c>
      <c r="D563" t="str">
        <f t="shared" si="50"/>
        <v>SA)</v>
      </c>
      <c r="E563">
        <f t="shared" si="51"/>
        <v>3</v>
      </c>
      <c r="F563" t="str">
        <f t="shared" si="52"/>
        <v xml:space="preserve">ND </v>
      </c>
      <c r="G563">
        <f t="shared" si="53"/>
        <v>16</v>
      </c>
    </row>
    <row r="564" spans="1:7" x14ac:dyDescent="0.3">
      <c r="A564" s="1" t="s">
        <v>75</v>
      </c>
      <c r="B564">
        <f t="shared" si="48"/>
        <v>12</v>
      </c>
      <c r="C564">
        <f t="shared" si="49"/>
        <v>14</v>
      </c>
      <c r="D564" t="str">
        <f t="shared" si="50"/>
        <v>SA)</v>
      </c>
      <c r="E564">
        <f t="shared" si="51"/>
        <v>2</v>
      </c>
      <c r="F564" t="str">
        <f t="shared" si="52"/>
        <v xml:space="preserve">G </v>
      </c>
      <c r="G564">
        <f t="shared" si="53"/>
        <v>14</v>
      </c>
    </row>
    <row r="565" spans="1:7" x14ac:dyDescent="0.3">
      <c r="A565" s="1" t="s">
        <v>60</v>
      </c>
      <c r="B565">
        <f t="shared" si="48"/>
        <v>15</v>
      </c>
      <c r="C565">
        <f t="shared" si="49"/>
        <v>20</v>
      </c>
      <c r="D565" t="str">
        <f t="shared" si="50"/>
        <v>India)</v>
      </c>
      <c r="E565">
        <f t="shared" si="51"/>
        <v>3</v>
      </c>
      <c r="F565" t="str">
        <f t="shared" si="52"/>
        <v xml:space="preserve">SR </v>
      </c>
      <c r="G565">
        <f t="shared" si="53"/>
        <v>20</v>
      </c>
    </row>
    <row r="566" spans="1:7" x14ac:dyDescent="0.3">
      <c r="A566" s="1" t="s">
        <v>218</v>
      </c>
      <c r="B566">
        <f t="shared" si="48"/>
        <v>13</v>
      </c>
      <c r="C566">
        <f t="shared" si="49"/>
        <v>18</v>
      </c>
      <c r="D566" t="str">
        <f t="shared" si="50"/>
        <v>India)</v>
      </c>
      <c r="E566">
        <f t="shared" si="51"/>
        <v>3</v>
      </c>
      <c r="F566" t="str">
        <f t="shared" si="52"/>
        <v xml:space="preserve">SC </v>
      </c>
      <c r="G566">
        <f t="shared" si="53"/>
        <v>18</v>
      </c>
    </row>
    <row r="567" spans="1:7" x14ac:dyDescent="0.3">
      <c r="A567" s="1" t="s">
        <v>858</v>
      </c>
      <c r="B567">
        <f t="shared" si="48"/>
        <v>17</v>
      </c>
      <c r="C567">
        <f t="shared" si="49"/>
        <v>20</v>
      </c>
      <c r="D567" t="str">
        <f t="shared" si="50"/>
        <v>Pak)</v>
      </c>
      <c r="E567">
        <f t="shared" si="51"/>
        <v>8</v>
      </c>
      <c r="F567" t="str">
        <f t="shared" si="52"/>
        <v xml:space="preserve">Inzamam </v>
      </c>
      <c r="G567">
        <f t="shared" si="53"/>
        <v>20</v>
      </c>
    </row>
    <row r="568" spans="1:7" x14ac:dyDescent="0.3">
      <c r="A568" s="1" t="s">
        <v>344</v>
      </c>
      <c r="B568">
        <f t="shared" si="48"/>
        <v>14</v>
      </c>
      <c r="C568">
        <f t="shared" si="49"/>
        <v>17</v>
      </c>
      <c r="D568" t="str">
        <f t="shared" si="50"/>
        <v>Pak)</v>
      </c>
      <c r="E568">
        <f t="shared" si="51"/>
        <v>6</v>
      </c>
      <c r="F568" t="str">
        <f t="shared" si="52"/>
        <v xml:space="preserve">Naved </v>
      </c>
      <c r="G568">
        <f t="shared" si="53"/>
        <v>17</v>
      </c>
    </row>
    <row r="569" spans="1:7" x14ac:dyDescent="0.3">
      <c r="A569" s="1" t="s">
        <v>304</v>
      </c>
      <c r="B569">
        <f t="shared" si="48"/>
        <v>13</v>
      </c>
      <c r="C569">
        <f t="shared" si="49"/>
        <v>16</v>
      </c>
      <c r="D569" t="str">
        <f t="shared" si="50"/>
        <v>Zim)</v>
      </c>
      <c r="E569">
        <f t="shared" si="51"/>
        <v>3</v>
      </c>
      <c r="F569" t="str">
        <f t="shared" si="52"/>
        <v xml:space="preserve">DD </v>
      </c>
      <c r="G569">
        <f t="shared" si="53"/>
        <v>16</v>
      </c>
    </row>
    <row r="570" spans="1:7" x14ac:dyDescent="0.3">
      <c r="A570" s="1" t="s">
        <v>244</v>
      </c>
      <c r="B570">
        <f t="shared" si="48"/>
        <v>19</v>
      </c>
      <c r="C570">
        <f t="shared" si="49"/>
        <v>21</v>
      </c>
      <c r="D570" t="str">
        <f t="shared" si="50"/>
        <v>SL)</v>
      </c>
      <c r="E570">
        <f t="shared" si="51"/>
        <v>5</v>
      </c>
      <c r="F570" t="str">
        <f t="shared" si="52"/>
        <v xml:space="preserve">DPMD </v>
      </c>
      <c r="G570">
        <f t="shared" si="53"/>
        <v>21</v>
      </c>
    </row>
    <row r="571" spans="1:7" x14ac:dyDescent="0.3">
      <c r="A571" s="1" t="s">
        <v>110</v>
      </c>
      <c r="B571">
        <f t="shared" si="48"/>
        <v>17</v>
      </c>
      <c r="C571">
        <f t="shared" si="49"/>
        <v>20</v>
      </c>
      <c r="D571" t="str">
        <f t="shared" si="50"/>
        <v>Eng)</v>
      </c>
      <c r="E571">
        <f t="shared" si="51"/>
        <v>3</v>
      </c>
      <c r="F571" t="str">
        <f t="shared" si="52"/>
        <v xml:space="preserve">ME </v>
      </c>
      <c r="G571">
        <f t="shared" si="53"/>
        <v>20</v>
      </c>
    </row>
    <row r="572" spans="1:7" x14ac:dyDescent="0.3">
      <c r="A572" s="1" t="s">
        <v>328</v>
      </c>
      <c r="B572">
        <f t="shared" si="48"/>
        <v>12</v>
      </c>
      <c r="C572">
        <f t="shared" si="49"/>
        <v>14</v>
      </c>
      <c r="D572" t="str">
        <f t="shared" si="50"/>
        <v>NZ)</v>
      </c>
      <c r="E572">
        <f t="shared" si="51"/>
        <v>3</v>
      </c>
      <c r="F572" t="str">
        <f t="shared" si="52"/>
        <v xml:space="preserve">CL </v>
      </c>
      <c r="G572">
        <f t="shared" si="53"/>
        <v>14</v>
      </c>
    </row>
    <row r="573" spans="1:7" x14ac:dyDescent="0.3">
      <c r="A573" s="1" t="s">
        <v>93</v>
      </c>
      <c r="B573">
        <f t="shared" si="48"/>
        <v>12</v>
      </c>
      <c r="C573">
        <f t="shared" si="49"/>
        <v>15</v>
      </c>
      <c r="D573" t="str">
        <f t="shared" si="50"/>
        <v>Aus)</v>
      </c>
      <c r="E573">
        <f t="shared" si="51"/>
        <v>3</v>
      </c>
      <c r="F573" t="str">
        <f t="shared" si="52"/>
        <v xml:space="preserve">DR </v>
      </c>
      <c r="G573">
        <f t="shared" si="53"/>
        <v>15</v>
      </c>
    </row>
    <row r="574" spans="1:7" x14ac:dyDescent="0.3">
      <c r="A574" s="1" t="s">
        <v>249</v>
      </c>
      <c r="B574">
        <f t="shared" si="48"/>
        <v>18</v>
      </c>
      <c r="C574">
        <f t="shared" si="49"/>
        <v>21</v>
      </c>
      <c r="D574" t="str">
        <f t="shared" si="50"/>
        <v>Pak)</v>
      </c>
      <c r="E574">
        <f t="shared" si="51"/>
        <v>9</v>
      </c>
      <c r="F574" t="str">
        <f t="shared" si="52"/>
        <v xml:space="preserve">Mohammad </v>
      </c>
      <c r="G574">
        <f t="shared" si="53"/>
        <v>21</v>
      </c>
    </row>
    <row r="575" spans="1:7" x14ac:dyDescent="0.3">
      <c r="A575" s="1" t="s">
        <v>74</v>
      </c>
      <c r="B575">
        <f t="shared" si="48"/>
        <v>11</v>
      </c>
      <c r="C575">
        <f t="shared" si="49"/>
        <v>14</v>
      </c>
      <c r="D575" t="str">
        <f t="shared" si="50"/>
        <v>Aus)</v>
      </c>
      <c r="E575">
        <f t="shared" si="51"/>
        <v>3</v>
      </c>
      <c r="F575" t="str">
        <f t="shared" si="52"/>
        <v xml:space="preserve">MG </v>
      </c>
      <c r="G575">
        <f t="shared" si="53"/>
        <v>14</v>
      </c>
    </row>
    <row r="576" spans="1:7" x14ac:dyDescent="0.3">
      <c r="A576" s="1" t="s">
        <v>128</v>
      </c>
      <c r="B576">
        <f t="shared" si="48"/>
        <v>12</v>
      </c>
      <c r="C576">
        <f t="shared" si="49"/>
        <v>15</v>
      </c>
      <c r="D576" t="str">
        <f t="shared" si="50"/>
        <v>Eng)</v>
      </c>
      <c r="E576">
        <f t="shared" si="51"/>
        <v>3</v>
      </c>
      <c r="F576" t="str">
        <f t="shared" si="52"/>
        <v xml:space="preserve">NV </v>
      </c>
      <c r="G576">
        <f t="shared" si="53"/>
        <v>15</v>
      </c>
    </row>
    <row r="577" spans="1:7" x14ac:dyDescent="0.3">
      <c r="A577" s="1" t="s">
        <v>86</v>
      </c>
      <c r="B577">
        <f t="shared" si="48"/>
        <v>12</v>
      </c>
      <c r="C577">
        <f t="shared" si="49"/>
        <v>14</v>
      </c>
      <c r="D577" t="str">
        <f t="shared" si="50"/>
        <v>SA)</v>
      </c>
      <c r="E577">
        <f t="shared" si="51"/>
        <v>3</v>
      </c>
      <c r="F577" t="str">
        <f t="shared" si="52"/>
        <v xml:space="preserve">JN </v>
      </c>
      <c r="G577">
        <f t="shared" si="53"/>
        <v>14</v>
      </c>
    </row>
    <row r="578" spans="1:7" x14ac:dyDescent="0.3">
      <c r="A578" s="1" t="s">
        <v>257</v>
      </c>
      <c r="B578">
        <f t="shared" si="48"/>
        <v>12</v>
      </c>
      <c r="C578">
        <f t="shared" si="49"/>
        <v>14</v>
      </c>
      <c r="D578" t="str">
        <f t="shared" si="50"/>
        <v>SA)</v>
      </c>
      <c r="E578">
        <f t="shared" si="51"/>
        <v>3</v>
      </c>
      <c r="F578" t="str">
        <f t="shared" si="52"/>
        <v xml:space="preserve">JH </v>
      </c>
      <c r="G578">
        <f t="shared" si="53"/>
        <v>14</v>
      </c>
    </row>
    <row r="579" spans="1:7" x14ac:dyDescent="0.3">
      <c r="A579" s="1" t="s">
        <v>94</v>
      </c>
      <c r="B579">
        <f t="shared" ref="B579:B642" si="54">SEARCH("(",A579,1)+1</f>
        <v>15</v>
      </c>
      <c r="C579">
        <f t="shared" ref="C579:C642" si="55">SEARCH(")",A579,1)</f>
        <v>18</v>
      </c>
      <c r="D579" t="str">
        <f t="shared" ref="D579:D642" si="56">MID(A579,B579,C579-1)</f>
        <v>Pak)</v>
      </c>
      <c r="E579">
        <f t="shared" ref="E579:E642" si="57">SEARCH(" ",A579,1)</f>
        <v>7</v>
      </c>
      <c r="F579" t="str">
        <f t="shared" ref="F579:F642" si="58">LEFT(A579,E579)</f>
        <v xml:space="preserve">Shoaib </v>
      </c>
      <c r="G579">
        <f t="shared" ref="G579:G642" si="59">LEN(A579)</f>
        <v>18</v>
      </c>
    </row>
    <row r="580" spans="1:7" x14ac:dyDescent="0.3">
      <c r="A580" s="1" t="s">
        <v>88</v>
      </c>
      <c r="B580">
        <f t="shared" si="54"/>
        <v>12</v>
      </c>
      <c r="C580">
        <f t="shared" si="55"/>
        <v>14</v>
      </c>
      <c r="D580" t="str">
        <f t="shared" si="56"/>
        <v>WI)</v>
      </c>
      <c r="E580">
        <f t="shared" si="57"/>
        <v>3</v>
      </c>
      <c r="F580" t="str">
        <f t="shared" si="58"/>
        <v xml:space="preserve">CL </v>
      </c>
      <c r="G580">
        <f t="shared" si="59"/>
        <v>14</v>
      </c>
    </row>
    <row r="581" spans="1:7" x14ac:dyDescent="0.3">
      <c r="A581" s="1" t="s">
        <v>73</v>
      </c>
      <c r="B581">
        <f t="shared" si="54"/>
        <v>11</v>
      </c>
      <c r="C581">
        <f t="shared" si="55"/>
        <v>13</v>
      </c>
      <c r="D581" t="str">
        <f t="shared" si="56"/>
        <v>NZ)</v>
      </c>
      <c r="E581">
        <f t="shared" si="57"/>
        <v>3</v>
      </c>
      <c r="F581" t="str">
        <f t="shared" si="58"/>
        <v xml:space="preserve">NJ </v>
      </c>
      <c r="G581">
        <f t="shared" si="59"/>
        <v>13</v>
      </c>
    </row>
    <row r="582" spans="1:7" x14ac:dyDescent="0.3">
      <c r="A582" s="1" t="s">
        <v>227</v>
      </c>
      <c r="B582">
        <f t="shared" si="54"/>
        <v>11</v>
      </c>
      <c r="C582">
        <f t="shared" si="55"/>
        <v>16</v>
      </c>
      <c r="D582" t="str">
        <f t="shared" si="56"/>
        <v>India)</v>
      </c>
      <c r="E582">
        <f t="shared" si="57"/>
        <v>2</v>
      </c>
      <c r="F582" t="str">
        <f t="shared" si="58"/>
        <v xml:space="preserve">D </v>
      </c>
      <c r="G582">
        <f t="shared" si="59"/>
        <v>16</v>
      </c>
    </row>
    <row r="583" spans="1:7" x14ac:dyDescent="0.3">
      <c r="A583" s="1" t="s">
        <v>225</v>
      </c>
      <c r="B583">
        <f t="shared" si="54"/>
        <v>13</v>
      </c>
      <c r="C583">
        <f t="shared" si="55"/>
        <v>16</v>
      </c>
      <c r="D583" t="str">
        <f t="shared" si="56"/>
        <v>Aus)</v>
      </c>
      <c r="E583">
        <f t="shared" si="57"/>
        <v>3</v>
      </c>
      <c r="F583" t="str">
        <f t="shared" si="58"/>
        <v xml:space="preserve">RT </v>
      </c>
      <c r="G583">
        <f t="shared" si="59"/>
        <v>16</v>
      </c>
    </row>
    <row r="584" spans="1:7" x14ac:dyDescent="0.3">
      <c r="A584" s="1" t="s">
        <v>221</v>
      </c>
      <c r="B584">
        <f t="shared" si="54"/>
        <v>15</v>
      </c>
      <c r="C584">
        <f t="shared" si="55"/>
        <v>18</v>
      </c>
      <c r="D584" t="str">
        <f t="shared" si="56"/>
        <v>Aus)</v>
      </c>
      <c r="E584">
        <f t="shared" si="57"/>
        <v>3</v>
      </c>
      <c r="F584" t="str">
        <f t="shared" si="58"/>
        <v xml:space="preserve">AC </v>
      </c>
      <c r="G584">
        <f t="shared" si="59"/>
        <v>18</v>
      </c>
    </row>
    <row r="585" spans="1:7" x14ac:dyDescent="0.3">
      <c r="A585" s="1" t="s">
        <v>289</v>
      </c>
      <c r="B585">
        <f t="shared" si="54"/>
        <v>16</v>
      </c>
      <c r="C585">
        <f t="shared" si="55"/>
        <v>19</v>
      </c>
      <c r="D585" t="str">
        <f t="shared" si="56"/>
        <v>Pak)</v>
      </c>
      <c r="E585">
        <f t="shared" si="57"/>
        <v>7</v>
      </c>
      <c r="F585" t="str">
        <f t="shared" si="58"/>
        <v xml:space="preserve">Shahid </v>
      </c>
      <c r="G585">
        <f t="shared" si="59"/>
        <v>19</v>
      </c>
    </row>
    <row r="586" spans="1:7" x14ac:dyDescent="0.3">
      <c r="A586" s="1" t="s">
        <v>249</v>
      </c>
      <c r="B586">
        <f t="shared" si="54"/>
        <v>18</v>
      </c>
      <c r="C586">
        <f t="shared" si="55"/>
        <v>21</v>
      </c>
      <c r="D586" t="str">
        <f t="shared" si="56"/>
        <v>Pak)</v>
      </c>
      <c r="E586">
        <f t="shared" si="57"/>
        <v>9</v>
      </c>
      <c r="F586" t="str">
        <f t="shared" si="58"/>
        <v xml:space="preserve">Mohammad </v>
      </c>
      <c r="G586">
        <f t="shared" si="59"/>
        <v>21</v>
      </c>
    </row>
    <row r="587" spans="1:7" x14ac:dyDescent="0.3">
      <c r="A587" s="1" t="s">
        <v>249</v>
      </c>
      <c r="B587">
        <f t="shared" si="54"/>
        <v>18</v>
      </c>
      <c r="C587">
        <f t="shared" si="55"/>
        <v>21</v>
      </c>
      <c r="D587" t="str">
        <f t="shared" si="56"/>
        <v>Pak)</v>
      </c>
      <c r="E587">
        <f t="shared" si="57"/>
        <v>9</v>
      </c>
      <c r="F587" t="str">
        <f t="shared" si="58"/>
        <v xml:space="preserve">Mohammad </v>
      </c>
      <c r="G587">
        <f t="shared" si="59"/>
        <v>21</v>
      </c>
    </row>
    <row r="588" spans="1:7" x14ac:dyDescent="0.3">
      <c r="A588" s="1" t="s">
        <v>102</v>
      </c>
      <c r="B588">
        <f t="shared" si="54"/>
        <v>14</v>
      </c>
      <c r="C588">
        <f t="shared" si="55"/>
        <v>16</v>
      </c>
      <c r="D588" t="str">
        <f t="shared" si="56"/>
        <v>NZ)</v>
      </c>
      <c r="E588">
        <f t="shared" si="57"/>
        <v>3</v>
      </c>
      <c r="F588" t="str">
        <f t="shared" si="58"/>
        <v xml:space="preserve">CD </v>
      </c>
      <c r="G588">
        <f t="shared" si="59"/>
        <v>16</v>
      </c>
    </row>
    <row r="589" spans="1:7" x14ac:dyDescent="0.3">
      <c r="A589" s="1" t="s">
        <v>94</v>
      </c>
      <c r="B589">
        <f t="shared" si="54"/>
        <v>15</v>
      </c>
      <c r="C589">
        <f t="shared" si="55"/>
        <v>18</v>
      </c>
      <c r="D589" t="str">
        <f t="shared" si="56"/>
        <v>Pak)</v>
      </c>
      <c r="E589">
        <f t="shared" si="57"/>
        <v>7</v>
      </c>
      <c r="F589" t="str">
        <f t="shared" si="58"/>
        <v xml:space="preserve">Shoaib </v>
      </c>
      <c r="G589">
        <f t="shared" si="59"/>
        <v>18</v>
      </c>
    </row>
    <row r="590" spans="1:7" x14ac:dyDescent="0.3">
      <c r="A590" s="1" t="s">
        <v>64</v>
      </c>
      <c r="B590">
        <f t="shared" si="54"/>
        <v>16</v>
      </c>
      <c r="C590">
        <f t="shared" si="55"/>
        <v>18</v>
      </c>
      <c r="D590" t="str">
        <f t="shared" si="56"/>
        <v>WI)</v>
      </c>
      <c r="E590">
        <f t="shared" si="57"/>
        <v>2</v>
      </c>
      <c r="F590" t="str">
        <f t="shared" si="58"/>
        <v xml:space="preserve">S </v>
      </c>
      <c r="G590">
        <f t="shared" si="59"/>
        <v>18</v>
      </c>
    </row>
    <row r="591" spans="1:7" x14ac:dyDescent="0.3">
      <c r="A591" s="1" t="s">
        <v>216</v>
      </c>
      <c r="B591">
        <f t="shared" si="54"/>
        <v>16</v>
      </c>
      <c r="C591">
        <f t="shared" si="55"/>
        <v>18</v>
      </c>
      <c r="D591" t="str">
        <f t="shared" si="56"/>
        <v>SL)</v>
      </c>
      <c r="E591">
        <f t="shared" si="57"/>
        <v>3</v>
      </c>
      <c r="F591" t="str">
        <f t="shared" si="58"/>
        <v xml:space="preserve">ST </v>
      </c>
      <c r="G591">
        <f t="shared" si="59"/>
        <v>18</v>
      </c>
    </row>
    <row r="592" spans="1:7" x14ac:dyDescent="0.3">
      <c r="A592" s="1" t="s">
        <v>60</v>
      </c>
      <c r="B592">
        <f t="shared" si="54"/>
        <v>15</v>
      </c>
      <c r="C592">
        <f t="shared" si="55"/>
        <v>20</v>
      </c>
      <c r="D592" t="str">
        <f t="shared" si="56"/>
        <v>India)</v>
      </c>
      <c r="E592">
        <f t="shared" si="57"/>
        <v>3</v>
      </c>
      <c r="F592" t="str">
        <f t="shared" si="58"/>
        <v xml:space="preserve">SR </v>
      </c>
      <c r="G592">
        <f t="shared" si="59"/>
        <v>20</v>
      </c>
    </row>
    <row r="593" spans="1:7" x14ac:dyDescent="0.3">
      <c r="A593" s="1" t="s">
        <v>60</v>
      </c>
      <c r="B593">
        <f t="shared" si="54"/>
        <v>15</v>
      </c>
      <c r="C593">
        <f t="shared" si="55"/>
        <v>20</v>
      </c>
      <c r="D593" t="str">
        <f t="shared" si="56"/>
        <v>India)</v>
      </c>
      <c r="E593">
        <f t="shared" si="57"/>
        <v>3</v>
      </c>
      <c r="F593" t="str">
        <f t="shared" si="58"/>
        <v xml:space="preserve">SR </v>
      </c>
      <c r="G593">
        <f t="shared" si="59"/>
        <v>20</v>
      </c>
    </row>
    <row r="594" spans="1:7" x14ac:dyDescent="0.3">
      <c r="A594" s="1" t="s">
        <v>162</v>
      </c>
      <c r="B594">
        <f t="shared" si="54"/>
        <v>12</v>
      </c>
      <c r="C594">
        <f t="shared" si="55"/>
        <v>15</v>
      </c>
      <c r="D594" t="str">
        <f t="shared" si="56"/>
        <v>Eng)</v>
      </c>
      <c r="E594">
        <f t="shared" si="57"/>
        <v>2</v>
      </c>
      <c r="F594" t="str">
        <f t="shared" si="58"/>
        <v xml:space="preserve">N </v>
      </c>
      <c r="G594">
        <f t="shared" si="59"/>
        <v>15</v>
      </c>
    </row>
    <row r="595" spans="1:7" x14ac:dyDescent="0.3">
      <c r="A595" s="1" t="s">
        <v>110</v>
      </c>
      <c r="B595">
        <f t="shared" si="54"/>
        <v>17</v>
      </c>
      <c r="C595">
        <f t="shared" si="55"/>
        <v>20</v>
      </c>
      <c r="D595" t="str">
        <f t="shared" si="56"/>
        <v>Eng)</v>
      </c>
      <c r="E595">
        <f t="shared" si="57"/>
        <v>3</v>
      </c>
      <c r="F595" t="str">
        <f t="shared" si="58"/>
        <v xml:space="preserve">ME </v>
      </c>
      <c r="G595">
        <f t="shared" si="59"/>
        <v>20</v>
      </c>
    </row>
    <row r="596" spans="1:7" x14ac:dyDescent="0.3">
      <c r="A596" s="1" t="s">
        <v>68</v>
      </c>
      <c r="B596">
        <f t="shared" si="54"/>
        <v>11</v>
      </c>
      <c r="C596">
        <f t="shared" si="55"/>
        <v>13</v>
      </c>
      <c r="D596" t="str">
        <f t="shared" si="56"/>
        <v>SA)</v>
      </c>
      <c r="E596">
        <f t="shared" si="57"/>
        <v>3</v>
      </c>
      <c r="F596" t="str">
        <f t="shared" si="58"/>
        <v xml:space="preserve">HH </v>
      </c>
      <c r="G596">
        <f t="shared" si="59"/>
        <v>13</v>
      </c>
    </row>
    <row r="597" spans="1:7" x14ac:dyDescent="0.3">
      <c r="A597" s="1" t="s">
        <v>219</v>
      </c>
      <c r="B597">
        <f t="shared" si="54"/>
        <v>12</v>
      </c>
      <c r="C597">
        <f t="shared" si="55"/>
        <v>15</v>
      </c>
      <c r="D597" t="str">
        <f t="shared" si="56"/>
        <v>Aus)</v>
      </c>
      <c r="E597">
        <f t="shared" si="57"/>
        <v>3</v>
      </c>
      <c r="F597" t="str">
        <f t="shared" si="58"/>
        <v xml:space="preserve">ML </v>
      </c>
      <c r="G597">
        <f t="shared" si="59"/>
        <v>15</v>
      </c>
    </row>
    <row r="598" spans="1:7" x14ac:dyDescent="0.3">
      <c r="A598" s="1" t="s">
        <v>216</v>
      </c>
      <c r="B598">
        <f t="shared" si="54"/>
        <v>16</v>
      </c>
      <c r="C598">
        <f t="shared" si="55"/>
        <v>18</v>
      </c>
      <c r="D598" t="str">
        <f t="shared" si="56"/>
        <v>SL)</v>
      </c>
      <c r="E598">
        <f t="shared" si="57"/>
        <v>3</v>
      </c>
      <c r="F598" t="str">
        <f t="shared" si="58"/>
        <v xml:space="preserve">ST </v>
      </c>
      <c r="G598">
        <f t="shared" si="59"/>
        <v>18</v>
      </c>
    </row>
    <row r="599" spans="1:7" x14ac:dyDescent="0.3">
      <c r="A599" s="1" t="s">
        <v>76</v>
      </c>
      <c r="B599">
        <f t="shared" si="54"/>
        <v>11</v>
      </c>
      <c r="C599">
        <f t="shared" si="55"/>
        <v>14</v>
      </c>
      <c r="D599" t="str">
        <f t="shared" si="56"/>
        <v>Zim)</v>
      </c>
      <c r="E599">
        <f t="shared" si="57"/>
        <v>2</v>
      </c>
      <c r="F599" t="str">
        <f t="shared" si="58"/>
        <v xml:space="preserve">A </v>
      </c>
      <c r="G599">
        <f t="shared" si="59"/>
        <v>14</v>
      </c>
    </row>
    <row r="600" spans="1:7" x14ac:dyDescent="0.3">
      <c r="A600" s="1" t="s">
        <v>149</v>
      </c>
      <c r="B600">
        <f t="shared" si="54"/>
        <v>9</v>
      </c>
      <c r="C600">
        <f t="shared" si="55"/>
        <v>14</v>
      </c>
      <c r="D600" t="str">
        <f t="shared" si="56"/>
        <v>India)</v>
      </c>
      <c r="E600">
        <f t="shared" si="57"/>
        <v>2</v>
      </c>
      <c r="F600" t="str">
        <f t="shared" si="58"/>
        <v xml:space="preserve">M </v>
      </c>
      <c r="G600">
        <f t="shared" si="59"/>
        <v>14</v>
      </c>
    </row>
    <row r="601" spans="1:7" x14ac:dyDescent="0.3">
      <c r="A601" s="1" t="s">
        <v>66</v>
      </c>
      <c r="B601">
        <f t="shared" si="54"/>
        <v>14</v>
      </c>
      <c r="C601">
        <f t="shared" si="55"/>
        <v>16</v>
      </c>
      <c r="D601" t="str">
        <f t="shared" si="56"/>
        <v>SL)</v>
      </c>
      <c r="E601">
        <f t="shared" si="57"/>
        <v>3</v>
      </c>
      <c r="F601" t="str">
        <f t="shared" si="58"/>
        <v xml:space="preserve">MS </v>
      </c>
      <c r="G601">
        <f t="shared" si="59"/>
        <v>16</v>
      </c>
    </row>
    <row r="602" spans="1:7" x14ac:dyDescent="0.3">
      <c r="A602" s="1" t="s">
        <v>224</v>
      </c>
      <c r="B602">
        <f t="shared" si="54"/>
        <v>10</v>
      </c>
      <c r="C602">
        <f t="shared" si="55"/>
        <v>12</v>
      </c>
      <c r="D602" t="str">
        <f t="shared" si="56"/>
        <v>WI)</v>
      </c>
      <c r="E602">
        <f t="shared" si="57"/>
        <v>3</v>
      </c>
      <c r="F602" t="str">
        <f t="shared" si="58"/>
        <v xml:space="preserve">BC </v>
      </c>
      <c r="G602">
        <f t="shared" si="59"/>
        <v>12</v>
      </c>
    </row>
    <row r="603" spans="1:7" x14ac:dyDescent="0.3">
      <c r="A603" s="1" t="s">
        <v>110</v>
      </c>
      <c r="B603">
        <f t="shared" si="54"/>
        <v>17</v>
      </c>
      <c r="C603">
        <f t="shared" si="55"/>
        <v>20</v>
      </c>
      <c r="D603" t="str">
        <f t="shared" si="56"/>
        <v>Eng)</v>
      </c>
      <c r="E603">
        <f t="shared" si="57"/>
        <v>3</v>
      </c>
      <c r="F603" t="str">
        <f t="shared" si="58"/>
        <v xml:space="preserve">ME </v>
      </c>
      <c r="G603">
        <f t="shared" si="59"/>
        <v>20</v>
      </c>
    </row>
    <row r="604" spans="1:7" x14ac:dyDescent="0.3">
      <c r="A604" s="1" t="s">
        <v>68</v>
      </c>
      <c r="B604">
        <f t="shared" si="54"/>
        <v>11</v>
      </c>
      <c r="C604">
        <f t="shared" si="55"/>
        <v>13</v>
      </c>
      <c r="D604" t="str">
        <f t="shared" si="56"/>
        <v>SA)</v>
      </c>
      <c r="E604">
        <f t="shared" si="57"/>
        <v>3</v>
      </c>
      <c r="F604" t="str">
        <f t="shared" si="58"/>
        <v xml:space="preserve">HH </v>
      </c>
      <c r="G604">
        <f t="shared" si="59"/>
        <v>13</v>
      </c>
    </row>
    <row r="605" spans="1:7" x14ac:dyDescent="0.3">
      <c r="A605" s="1" t="s">
        <v>213</v>
      </c>
      <c r="B605">
        <f t="shared" si="54"/>
        <v>11</v>
      </c>
      <c r="C605">
        <f t="shared" si="55"/>
        <v>16</v>
      </c>
      <c r="D605" t="str">
        <f t="shared" si="56"/>
        <v>India)</v>
      </c>
      <c r="E605">
        <f t="shared" si="57"/>
        <v>2</v>
      </c>
      <c r="F605" t="str">
        <f t="shared" si="58"/>
        <v xml:space="preserve">V </v>
      </c>
      <c r="G605">
        <f t="shared" si="59"/>
        <v>16</v>
      </c>
    </row>
    <row r="606" spans="1:7" x14ac:dyDescent="0.3">
      <c r="A606" s="1" t="s">
        <v>218</v>
      </c>
      <c r="B606">
        <f t="shared" si="54"/>
        <v>13</v>
      </c>
      <c r="C606">
        <f t="shared" si="55"/>
        <v>18</v>
      </c>
      <c r="D606" t="str">
        <f t="shared" si="56"/>
        <v>India)</v>
      </c>
      <c r="E606">
        <f t="shared" si="57"/>
        <v>3</v>
      </c>
      <c r="F606" t="str">
        <f t="shared" si="58"/>
        <v xml:space="preserve">SC </v>
      </c>
      <c r="G606">
        <f t="shared" si="59"/>
        <v>18</v>
      </c>
    </row>
    <row r="607" spans="1:7" x14ac:dyDescent="0.3">
      <c r="A607" s="1" t="s">
        <v>68</v>
      </c>
      <c r="B607">
        <f t="shared" si="54"/>
        <v>11</v>
      </c>
      <c r="C607">
        <f t="shared" si="55"/>
        <v>13</v>
      </c>
      <c r="D607" t="str">
        <f t="shared" si="56"/>
        <v>SA)</v>
      </c>
      <c r="E607">
        <f t="shared" si="57"/>
        <v>3</v>
      </c>
      <c r="F607" t="str">
        <f t="shared" si="58"/>
        <v xml:space="preserve">HH </v>
      </c>
      <c r="G607">
        <f t="shared" si="59"/>
        <v>13</v>
      </c>
    </row>
    <row r="608" spans="1:7" x14ac:dyDescent="0.3">
      <c r="A608" s="1" t="s">
        <v>68</v>
      </c>
      <c r="B608">
        <f t="shared" si="54"/>
        <v>11</v>
      </c>
      <c r="C608">
        <f t="shared" si="55"/>
        <v>13</v>
      </c>
      <c r="D608" t="str">
        <f t="shared" si="56"/>
        <v>SA)</v>
      </c>
      <c r="E608">
        <f t="shared" si="57"/>
        <v>3</v>
      </c>
      <c r="F608" t="str">
        <f t="shared" si="58"/>
        <v xml:space="preserve">HH </v>
      </c>
      <c r="G608">
        <f t="shared" si="59"/>
        <v>13</v>
      </c>
    </row>
    <row r="609" spans="1:7" x14ac:dyDescent="0.3">
      <c r="A609" s="1" t="s">
        <v>229</v>
      </c>
      <c r="B609">
        <f t="shared" si="54"/>
        <v>11</v>
      </c>
      <c r="C609">
        <f t="shared" si="55"/>
        <v>13</v>
      </c>
      <c r="D609" t="str">
        <f t="shared" si="56"/>
        <v>WI)</v>
      </c>
      <c r="E609">
        <f t="shared" si="57"/>
        <v>3</v>
      </c>
      <c r="F609" t="str">
        <f t="shared" si="58"/>
        <v xml:space="preserve">CH </v>
      </c>
      <c r="G609">
        <f t="shared" si="59"/>
        <v>13</v>
      </c>
    </row>
    <row r="610" spans="1:7" x14ac:dyDescent="0.3">
      <c r="A610" s="1" t="s">
        <v>213</v>
      </c>
      <c r="B610">
        <f t="shared" si="54"/>
        <v>11</v>
      </c>
      <c r="C610">
        <f t="shared" si="55"/>
        <v>16</v>
      </c>
      <c r="D610" t="str">
        <f t="shared" si="56"/>
        <v>India)</v>
      </c>
      <c r="E610">
        <f t="shared" si="57"/>
        <v>2</v>
      </c>
      <c r="F610" t="str">
        <f t="shared" si="58"/>
        <v xml:space="preserve">V </v>
      </c>
      <c r="G610">
        <f t="shared" si="59"/>
        <v>16</v>
      </c>
    </row>
    <row r="611" spans="1:7" x14ac:dyDescent="0.3">
      <c r="A611" s="1" t="s">
        <v>229</v>
      </c>
      <c r="B611">
        <f t="shared" si="54"/>
        <v>11</v>
      </c>
      <c r="C611">
        <f t="shared" si="55"/>
        <v>13</v>
      </c>
      <c r="D611" t="str">
        <f t="shared" si="56"/>
        <v>WI)</v>
      </c>
      <c r="E611">
        <f t="shared" si="57"/>
        <v>3</v>
      </c>
      <c r="F611" t="str">
        <f t="shared" si="58"/>
        <v xml:space="preserve">CH </v>
      </c>
      <c r="G611">
        <f t="shared" si="59"/>
        <v>13</v>
      </c>
    </row>
    <row r="612" spans="1:7" x14ac:dyDescent="0.3">
      <c r="A612" s="1" t="s">
        <v>230</v>
      </c>
      <c r="B612">
        <f t="shared" si="54"/>
        <v>11</v>
      </c>
      <c r="C612">
        <f t="shared" si="55"/>
        <v>16</v>
      </c>
      <c r="D612" t="str">
        <f t="shared" si="56"/>
        <v>India)</v>
      </c>
      <c r="E612">
        <f t="shared" si="57"/>
        <v>2</v>
      </c>
      <c r="F612" t="str">
        <f t="shared" si="58"/>
        <v xml:space="preserve">R </v>
      </c>
      <c r="G612">
        <f t="shared" si="59"/>
        <v>16</v>
      </c>
    </row>
    <row r="613" spans="1:7" x14ac:dyDescent="0.3">
      <c r="A613" s="1" t="s">
        <v>229</v>
      </c>
      <c r="B613">
        <f t="shared" si="54"/>
        <v>11</v>
      </c>
      <c r="C613">
        <f t="shared" si="55"/>
        <v>13</v>
      </c>
      <c r="D613" t="str">
        <f t="shared" si="56"/>
        <v>WI)</v>
      </c>
      <c r="E613">
        <f t="shared" si="57"/>
        <v>3</v>
      </c>
      <c r="F613" t="str">
        <f t="shared" si="58"/>
        <v xml:space="preserve">CH </v>
      </c>
      <c r="G613">
        <f t="shared" si="59"/>
        <v>13</v>
      </c>
    </row>
    <row r="614" spans="1:7" x14ac:dyDescent="0.3">
      <c r="A614" s="1" t="s">
        <v>249</v>
      </c>
      <c r="B614">
        <f t="shared" si="54"/>
        <v>18</v>
      </c>
      <c r="C614">
        <f t="shared" si="55"/>
        <v>21</v>
      </c>
      <c r="D614" t="str">
        <f t="shared" si="56"/>
        <v>Pak)</v>
      </c>
      <c r="E614">
        <f t="shared" si="57"/>
        <v>9</v>
      </c>
      <c r="F614" t="str">
        <f t="shared" si="58"/>
        <v xml:space="preserve">Mohammad </v>
      </c>
      <c r="G614">
        <f t="shared" si="59"/>
        <v>21</v>
      </c>
    </row>
    <row r="615" spans="1:7" x14ac:dyDescent="0.3">
      <c r="A615" s="1" t="s">
        <v>144</v>
      </c>
      <c r="B615">
        <f t="shared" si="54"/>
        <v>13</v>
      </c>
      <c r="C615">
        <f t="shared" si="55"/>
        <v>15</v>
      </c>
      <c r="D615" t="str">
        <f t="shared" si="56"/>
        <v>WI)</v>
      </c>
      <c r="E615">
        <f t="shared" si="57"/>
        <v>3</v>
      </c>
      <c r="F615" t="str">
        <f t="shared" si="58"/>
        <v xml:space="preserve">MN </v>
      </c>
      <c r="G615">
        <f t="shared" si="59"/>
        <v>15</v>
      </c>
    </row>
    <row r="616" spans="1:7" x14ac:dyDescent="0.3">
      <c r="A616" s="1" t="s">
        <v>262</v>
      </c>
      <c r="B616">
        <f t="shared" si="54"/>
        <v>15</v>
      </c>
      <c r="C616">
        <f t="shared" si="55"/>
        <v>18</v>
      </c>
      <c r="D616" t="str">
        <f t="shared" si="56"/>
        <v>Pak)</v>
      </c>
      <c r="E616">
        <f t="shared" si="57"/>
        <v>7</v>
      </c>
      <c r="F616" t="str">
        <f t="shared" si="58"/>
        <v xml:space="preserve">Saleem </v>
      </c>
      <c r="G616">
        <f t="shared" si="59"/>
        <v>18</v>
      </c>
    </row>
    <row r="617" spans="1:7" x14ac:dyDescent="0.3">
      <c r="A617" s="1" t="s">
        <v>262</v>
      </c>
      <c r="B617">
        <f t="shared" si="54"/>
        <v>15</v>
      </c>
      <c r="C617">
        <f t="shared" si="55"/>
        <v>18</v>
      </c>
      <c r="D617" t="str">
        <f t="shared" si="56"/>
        <v>Pak)</v>
      </c>
      <c r="E617">
        <f t="shared" si="57"/>
        <v>7</v>
      </c>
      <c r="F617" t="str">
        <f t="shared" si="58"/>
        <v xml:space="preserve">Saleem </v>
      </c>
      <c r="G617">
        <f t="shared" si="59"/>
        <v>18</v>
      </c>
    </row>
    <row r="618" spans="1:7" x14ac:dyDescent="0.3">
      <c r="A618" s="1" t="s">
        <v>249</v>
      </c>
      <c r="B618">
        <f t="shared" si="54"/>
        <v>18</v>
      </c>
      <c r="C618">
        <f t="shared" si="55"/>
        <v>21</v>
      </c>
      <c r="D618" t="str">
        <f t="shared" si="56"/>
        <v>Pak)</v>
      </c>
      <c r="E618">
        <f t="shared" si="57"/>
        <v>9</v>
      </c>
      <c r="F618" t="str">
        <f t="shared" si="58"/>
        <v xml:space="preserve">Mohammad </v>
      </c>
      <c r="G618">
        <f t="shared" si="59"/>
        <v>21</v>
      </c>
    </row>
    <row r="619" spans="1:7" x14ac:dyDescent="0.3">
      <c r="A619" s="1" t="s">
        <v>80</v>
      </c>
      <c r="B619">
        <f t="shared" si="54"/>
        <v>12</v>
      </c>
      <c r="C619">
        <f t="shared" si="55"/>
        <v>15</v>
      </c>
      <c r="D619" t="str">
        <f t="shared" si="56"/>
        <v>Zim)</v>
      </c>
      <c r="E619">
        <f t="shared" si="57"/>
        <v>3</v>
      </c>
      <c r="F619" t="str">
        <f t="shared" si="58"/>
        <v xml:space="preserve">GW </v>
      </c>
      <c r="G619">
        <f t="shared" si="59"/>
        <v>15</v>
      </c>
    </row>
    <row r="620" spans="1:7" x14ac:dyDescent="0.3">
      <c r="A620" s="1" t="s">
        <v>420</v>
      </c>
      <c r="B620">
        <f t="shared" si="54"/>
        <v>15</v>
      </c>
      <c r="C620">
        <f t="shared" si="55"/>
        <v>18</v>
      </c>
      <c r="D620" t="str">
        <f t="shared" si="56"/>
        <v>Pak)</v>
      </c>
      <c r="E620">
        <f t="shared" si="57"/>
        <v>7</v>
      </c>
      <c r="F620" t="str">
        <f t="shared" si="58"/>
        <v xml:space="preserve">Faisal </v>
      </c>
      <c r="G620">
        <f t="shared" si="59"/>
        <v>18</v>
      </c>
    </row>
    <row r="621" spans="1:7" x14ac:dyDescent="0.3">
      <c r="A621" s="1" t="s">
        <v>66</v>
      </c>
      <c r="B621">
        <f t="shared" si="54"/>
        <v>14</v>
      </c>
      <c r="C621">
        <f t="shared" si="55"/>
        <v>16</v>
      </c>
      <c r="D621" t="str">
        <f t="shared" si="56"/>
        <v>SL)</v>
      </c>
      <c r="E621">
        <f t="shared" si="57"/>
        <v>3</v>
      </c>
      <c r="F621" t="str">
        <f t="shared" si="58"/>
        <v xml:space="preserve">MS </v>
      </c>
      <c r="G621">
        <f t="shared" si="59"/>
        <v>16</v>
      </c>
    </row>
    <row r="622" spans="1:7" x14ac:dyDescent="0.3">
      <c r="A622" s="1" t="s">
        <v>90</v>
      </c>
      <c r="B622">
        <f t="shared" si="54"/>
        <v>12</v>
      </c>
      <c r="C622">
        <f t="shared" si="55"/>
        <v>14</v>
      </c>
      <c r="D622" t="str">
        <f t="shared" si="56"/>
        <v>WI)</v>
      </c>
      <c r="E622">
        <f t="shared" si="57"/>
        <v>3</v>
      </c>
      <c r="F622" t="str">
        <f t="shared" si="58"/>
        <v xml:space="preserve">RR </v>
      </c>
      <c r="G622">
        <f t="shared" si="59"/>
        <v>14</v>
      </c>
    </row>
    <row r="623" spans="1:7" x14ac:dyDescent="0.3">
      <c r="A623" s="1" t="s">
        <v>68</v>
      </c>
      <c r="B623">
        <f t="shared" si="54"/>
        <v>11</v>
      </c>
      <c r="C623">
        <f t="shared" si="55"/>
        <v>13</v>
      </c>
      <c r="D623" t="str">
        <f t="shared" si="56"/>
        <v>SA)</v>
      </c>
      <c r="E623">
        <f t="shared" si="57"/>
        <v>3</v>
      </c>
      <c r="F623" t="str">
        <f t="shared" si="58"/>
        <v xml:space="preserve">HH </v>
      </c>
      <c r="G623">
        <f t="shared" si="59"/>
        <v>13</v>
      </c>
    </row>
    <row r="624" spans="1:7" x14ac:dyDescent="0.3">
      <c r="A624" s="1" t="s">
        <v>262</v>
      </c>
      <c r="B624">
        <f t="shared" si="54"/>
        <v>15</v>
      </c>
      <c r="C624">
        <f t="shared" si="55"/>
        <v>18</v>
      </c>
      <c r="D624" t="str">
        <f t="shared" si="56"/>
        <v>Pak)</v>
      </c>
      <c r="E624">
        <f t="shared" si="57"/>
        <v>7</v>
      </c>
      <c r="F624" t="str">
        <f t="shared" si="58"/>
        <v xml:space="preserve">Saleem </v>
      </c>
      <c r="G624">
        <f t="shared" si="59"/>
        <v>18</v>
      </c>
    </row>
    <row r="625" spans="1:7" x14ac:dyDescent="0.3">
      <c r="A625" s="1" t="s">
        <v>351</v>
      </c>
      <c r="B625">
        <f t="shared" si="54"/>
        <v>15</v>
      </c>
      <c r="C625">
        <f t="shared" si="55"/>
        <v>18</v>
      </c>
      <c r="D625" t="str">
        <f t="shared" si="56"/>
        <v>Pak)</v>
      </c>
      <c r="E625">
        <f t="shared" si="57"/>
        <v>6</v>
      </c>
      <c r="F625" t="str">
        <f t="shared" si="58"/>
        <v xml:space="preserve">Abdul </v>
      </c>
      <c r="G625">
        <f t="shared" si="59"/>
        <v>18</v>
      </c>
    </row>
    <row r="626" spans="1:7" x14ac:dyDescent="0.3">
      <c r="A626" s="1" t="s">
        <v>128</v>
      </c>
      <c r="B626">
        <f t="shared" si="54"/>
        <v>12</v>
      </c>
      <c r="C626">
        <f t="shared" si="55"/>
        <v>15</v>
      </c>
      <c r="D626" t="str">
        <f t="shared" si="56"/>
        <v>Eng)</v>
      </c>
      <c r="E626">
        <f t="shared" si="57"/>
        <v>3</v>
      </c>
      <c r="F626" t="str">
        <f t="shared" si="58"/>
        <v xml:space="preserve">NV </v>
      </c>
      <c r="G626">
        <f t="shared" si="59"/>
        <v>15</v>
      </c>
    </row>
    <row r="627" spans="1:7" x14ac:dyDescent="0.3">
      <c r="A627" s="1" t="s">
        <v>221</v>
      </c>
      <c r="B627">
        <f t="shared" si="54"/>
        <v>15</v>
      </c>
      <c r="C627">
        <f t="shared" si="55"/>
        <v>18</v>
      </c>
      <c r="D627" t="str">
        <f t="shared" si="56"/>
        <v>Aus)</v>
      </c>
      <c r="E627">
        <f t="shared" si="57"/>
        <v>3</v>
      </c>
      <c r="F627" t="str">
        <f t="shared" si="58"/>
        <v xml:space="preserve">AC </v>
      </c>
      <c r="G627">
        <f t="shared" si="59"/>
        <v>18</v>
      </c>
    </row>
    <row r="628" spans="1:7" x14ac:dyDescent="0.3">
      <c r="A628" s="1" t="s">
        <v>225</v>
      </c>
      <c r="B628">
        <f t="shared" si="54"/>
        <v>13</v>
      </c>
      <c r="C628">
        <f t="shared" si="55"/>
        <v>16</v>
      </c>
      <c r="D628" t="str">
        <f t="shared" si="56"/>
        <v>Aus)</v>
      </c>
      <c r="E628">
        <f t="shared" si="57"/>
        <v>3</v>
      </c>
      <c r="F628" t="str">
        <f t="shared" si="58"/>
        <v xml:space="preserve">RT </v>
      </c>
      <c r="G628">
        <f t="shared" si="59"/>
        <v>16</v>
      </c>
    </row>
    <row r="629" spans="1:7" x14ac:dyDescent="0.3">
      <c r="A629" s="1" t="s">
        <v>75</v>
      </c>
      <c r="B629">
        <f t="shared" si="54"/>
        <v>12</v>
      </c>
      <c r="C629">
        <f t="shared" si="55"/>
        <v>14</v>
      </c>
      <c r="D629" t="str">
        <f t="shared" si="56"/>
        <v>SA)</v>
      </c>
      <c r="E629">
        <f t="shared" si="57"/>
        <v>2</v>
      </c>
      <c r="F629" t="str">
        <f t="shared" si="58"/>
        <v xml:space="preserve">G </v>
      </c>
      <c r="G629">
        <f t="shared" si="59"/>
        <v>14</v>
      </c>
    </row>
    <row r="630" spans="1:7" x14ac:dyDescent="0.3">
      <c r="A630" s="1" t="s">
        <v>98</v>
      </c>
      <c r="B630">
        <f t="shared" si="54"/>
        <v>17</v>
      </c>
      <c r="C630">
        <f t="shared" si="55"/>
        <v>20</v>
      </c>
      <c r="D630" t="str">
        <f t="shared" si="56"/>
        <v>Eng)</v>
      </c>
      <c r="E630">
        <f t="shared" si="57"/>
        <v>3</v>
      </c>
      <c r="F630" t="str">
        <f t="shared" si="58"/>
        <v xml:space="preserve">PD </v>
      </c>
      <c r="G630">
        <f t="shared" si="59"/>
        <v>20</v>
      </c>
    </row>
    <row r="631" spans="1:7" x14ac:dyDescent="0.3">
      <c r="A631" s="1" t="s">
        <v>142</v>
      </c>
      <c r="B631">
        <f t="shared" si="54"/>
        <v>13</v>
      </c>
      <c r="C631">
        <f t="shared" si="55"/>
        <v>16</v>
      </c>
      <c r="D631" t="str">
        <f t="shared" si="56"/>
        <v>Aus)</v>
      </c>
      <c r="E631">
        <f t="shared" si="57"/>
        <v>3</v>
      </c>
      <c r="F631" t="str">
        <f t="shared" si="58"/>
        <v xml:space="preserve">DS </v>
      </c>
      <c r="G631">
        <f t="shared" si="59"/>
        <v>16</v>
      </c>
    </row>
    <row r="632" spans="1:7" x14ac:dyDescent="0.3">
      <c r="A632" s="1" t="s">
        <v>213</v>
      </c>
      <c r="B632">
        <f t="shared" si="54"/>
        <v>11</v>
      </c>
      <c r="C632">
        <f t="shared" si="55"/>
        <v>16</v>
      </c>
      <c r="D632" t="str">
        <f t="shared" si="56"/>
        <v>India)</v>
      </c>
      <c r="E632">
        <f t="shared" si="57"/>
        <v>2</v>
      </c>
      <c r="F632" t="str">
        <f t="shared" si="58"/>
        <v xml:space="preserve">V </v>
      </c>
      <c r="G632">
        <f t="shared" si="59"/>
        <v>16</v>
      </c>
    </row>
    <row r="633" spans="1:7" x14ac:dyDescent="0.3">
      <c r="A633" s="1" t="s">
        <v>216</v>
      </c>
      <c r="B633">
        <f t="shared" si="54"/>
        <v>16</v>
      </c>
      <c r="C633">
        <f t="shared" si="55"/>
        <v>18</v>
      </c>
      <c r="D633" t="str">
        <f t="shared" si="56"/>
        <v>SL)</v>
      </c>
      <c r="E633">
        <f t="shared" si="57"/>
        <v>3</v>
      </c>
      <c r="F633" t="str">
        <f t="shared" si="58"/>
        <v xml:space="preserve">ST </v>
      </c>
      <c r="G633">
        <f t="shared" si="59"/>
        <v>18</v>
      </c>
    </row>
    <row r="634" spans="1:7" x14ac:dyDescent="0.3">
      <c r="A634" s="1" t="s">
        <v>66</v>
      </c>
      <c r="B634">
        <f t="shared" si="54"/>
        <v>14</v>
      </c>
      <c r="C634">
        <f t="shared" si="55"/>
        <v>16</v>
      </c>
      <c r="D634" t="str">
        <f t="shared" si="56"/>
        <v>SL)</v>
      </c>
      <c r="E634">
        <f t="shared" si="57"/>
        <v>3</v>
      </c>
      <c r="F634" t="str">
        <f t="shared" si="58"/>
        <v xml:space="preserve">MS </v>
      </c>
      <c r="G634">
        <f t="shared" si="59"/>
        <v>16</v>
      </c>
    </row>
    <row r="635" spans="1:7" x14ac:dyDescent="0.3">
      <c r="A635" s="1" t="s">
        <v>213</v>
      </c>
      <c r="B635">
        <f t="shared" si="54"/>
        <v>11</v>
      </c>
      <c r="C635">
        <f t="shared" si="55"/>
        <v>16</v>
      </c>
      <c r="D635" t="str">
        <f t="shared" si="56"/>
        <v>India)</v>
      </c>
      <c r="E635">
        <f t="shared" si="57"/>
        <v>2</v>
      </c>
      <c r="F635" t="str">
        <f t="shared" si="58"/>
        <v xml:space="preserve">V </v>
      </c>
      <c r="G635">
        <f t="shared" si="59"/>
        <v>16</v>
      </c>
    </row>
    <row r="636" spans="1:7" x14ac:dyDescent="0.3">
      <c r="A636" s="1" t="s">
        <v>93</v>
      </c>
      <c r="B636">
        <f t="shared" si="54"/>
        <v>12</v>
      </c>
      <c r="C636">
        <f t="shared" si="55"/>
        <v>15</v>
      </c>
      <c r="D636" t="str">
        <f t="shared" si="56"/>
        <v>Aus)</v>
      </c>
      <c r="E636">
        <f t="shared" si="57"/>
        <v>3</v>
      </c>
      <c r="F636" t="str">
        <f t="shared" si="58"/>
        <v xml:space="preserve">DR </v>
      </c>
      <c r="G636">
        <f t="shared" si="59"/>
        <v>15</v>
      </c>
    </row>
    <row r="637" spans="1:7" x14ac:dyDescent="0.3">
      <c r="A637" s="1" t="s">
        <v>216</v>
      </c>
      <c r="B637">
        <f t="shared" si="54"/>
        <v>16</v>
      </c>
      <c r="C637">
        <f t="shared" si="55"/>
        <v>18</v>
      </c>
      <c r="D637" t="str">
        <f t="shared" si="56"/>
        <v>SL)</v>
      </c>
      <c r="E637">
        <f t="shared" si="57"/>
        <v>3</v>
      </c>
      <c r="F637" t="str">
        <f t="shared" si="58"/>
        <v xml:space="preserve">ST </v>
      </c>
      <c r="G637">
        <f t="shared" si="59"/>
        <v>18</v>
      </c>
    </row>
    <row r="638" spans="1:7" x14ac:dyDescent="0.3">
      <c r="A638" s="1" t="s">
        <v>225</v>
      </c>
      <c r="B638">
        <f t="shared" si="54"/>
        <v>13</v>
      </c>
      <c r="C638">
        <f t="shared" si="55"/>
        <v>16</v>
      </c>
      <c r="D638" t="str">
        <f t="shared" si="56"/>
        <v>Aus)</v>
      </c>
      <c r="E638">
        <f t="shared" si="57"/>
        <v>3</v>
      </c>
      <c r="F638" t="str">
        <f t="shared" si="58"/>
        <v xml:space="preserve">RT </v>
      </c>
      <c r="G638">
        <f t="shared" si="59"/>
        <v>16</v>
      </c>
    </row>
    <row r="639" spans="1:7" x14ac:dyDescent="0.3">
      <c r="A639" s="1" t="s">
        <v>224</v>
      </c>
      <c r="B639">
        <f t="shared" si="54"/>
        <v>10</v>
      </c>
      <c r="C639">
        <f t="shared" si="55"/>
        <v>12</v>
      </c>
      <c r="D639" t="str">
        <f t="shared" si="56"/>
        <v>WI)</v>
      </c>
      <c r="E639">
        <f t="shared" si="57"/>
        <v>3</v>
      </c>
      <c r="F639" t="str">
        <f t="shared" si="58"/>
        <v xml:space="preserve">BC </v>
      </c>
      <c r="G639">
        <f t="shared" si="59"/>
        <v>12</v>
      </c>
    </row>
    <row r="640" spans="1:7" x14ac:dyDescent="0.3">
      <c r="A640" s="1" t="s">
        <v>194</v>
      </c>
      <c r="B640">
        <f t="shared" si="54"/>
        <v>13</v>
      </c>
      <c r="C640">
        <f t="shared" si="55"/>
        <v>16</v>
      </c>
      <c r="D640" t="str">
        <f t="shared" si="56"/>
        <v>Zim)</v>
      </c>
      <c r="E640">
        <f t="shared" si="57"/>
        <v>3</v>
      </c>
      <c r="F640" t="str">
        <f t="shared" si="58"/>
        <v xml:space="preserve">CB </v>
      </c>
      <c r="G640">
        <f t="shared" si="59"/>
        <v>16</v>
      </c>
    </row>
    <row r="641" spans="1:7" x14ac:dyDescent="0.3">
      <c r="A641" s="1" t="s">
        <v>105</v>
      </c>
      <c r="B641">
        <f t="shared" si="54"/>
        <v>12</v>
      </c>
      <c r="C641">
        <f t="shared" si="55"/>
        <v>14</v>
      </c>
      <c r="D641" t="str">
        <f t="shared" si="56"/>
        <v>NZ)</v>
      </c>
      <c r="E641">
        <f t="shared" si="57"/>
        <v>3</v>
      </c>
      <c r="F641" t="str">
        <f t="shared" si="58"/>
        <v xml:space="preserve">SB </v>
      </c>
      <c r="G641">
        <f t="shared" si="59"/>
        <v>14</v>
      </c>
    </row>
    <row r="642" spans="1:7" x14ac:dyDescent="0.3">
      <c r="A642" s="1" t="s">
        <v>216</v>
      </c>
      <c r="B642">
        <f t="shared" si="54"/>
        <v>16</v>
      </c>
      <c r="C642">
        <f t="shared" si="55"/>
        <v>18</v>
      </c>
      <c r="D642" t="str">
        <f t="shared" si="56"/>
        <v>SL)</v>
      </c>
      <c r="E642">
        <f t="shared" si="57"/>
        <v>3</v>
      </c>
      <c r="F642" t="str">
        <f t="shared" si="58"/>
        <v xml:space="preserve">ST </v>
      </c>
      <c r="G642">
        <f t="shared" si="59"/>
        <v>18</v>
      </c>
    </row>
    <row r="643" spans="1:7" x14ac:dyDescent="0.3">
      <c r="A643" s="1" t="s">
        <v>99</v>
      </c>
      <c r="B643">
        <f t="shared" ref="B643:B706" si="60">SEARCH("(",A643,1)+1</f>
        <v>12</v>
      </c>
      <c r="C643">
        <f t="shared" ref="C643:C706" si="61">SEARCH(")",A643,1)</f>
        <v>15</v>
      </c>
      <c r="D643" t="str">
        <f t="shared" ref="D643:D706" si="62">MID(A643,B643,C643-1)</f>
        <v>Aus)</v>
      </c>
      <c r="E643">
        <f t="shared" ref="E643:E706" si="63">SEARCH(" ",A643,1)</f>
        <v>2</v>
      </c>
      <c r="F643" t="str">
        <f t="shared" ref="F643:F706" si="64">LEFT(A643,E643)</f>
        <v xml:space="preserve">A </v>
      </c>
      <c r="G643">
        <f t="shared" ref="G643:G706" si="65">LEN(A643)</f>
        <v>15</v>
      </c>
    </row>
    <row r="644" spans="1:7" x14ac:dyDescent="0.3">
      <c r="A644" s="1" t="s">
        <v>68</v>
      </c>
      <c r="B644">
        <f t="shared" si="60"/>
        <v>11</v>
      </c>
      <c r="C644">
        <f t="shared" si="61"/>
        <v>13</v>
      </c>
      <c r="D644" t="str">
        <f t="shared" si="62"/>
        <v>SA)</v>
      </c>
      <c r="E644">
        <f t="shared" si="63"/>
        <v>3</v>
      </c>
      <c r="F644" t="str">
        <f t="shared" si="64"/>
        <v xml:space="preserve">HH </v>
      </c>
      <c r="G644">
        <f t="shared" si="65"/>
        <v>13</v>
      </c>
    </row>
    <row r="645" spans="1:7" x14ac:dyDescent="0.3">
      <c r="A645" s="1" t="s">
        <v>264</v>
      </c>
      <c r="B645">
        <f t="shared" si="60"/>
        <v>13</v>
      </c>
      <c r="C645">
        <f t="shared" si="61"/>
        <v>15</v>
      </c>
      <c r="D645" t="str">
        <f t="shared" si="62"/>
        <v>NZ)</v>
      </c>
      <c r="E645">
        <f t="shared" si="63"/>
        <v>3</v>
      </c>
      <c r="F645" t="str">
        <f t="shared" si="64"/>
        <v xml:space="preserve">SP </v>
      </c>
      <c r="G645">
        <f t="shared" si="65"/>
        <v>15</v>
      </c>
    </row>
    <row r="646" spans="1:7" x14ac:dyDescent="0.3">
      <c r="A646" s="1" t="s">
        <v>60</v>
      </c>
      <c r="B646">
        <f t="shared" si="60"/>
        <v>15</v>
      </c>
      <c r="C646">
        <f t="shared" si="61"/>
        <v>20</v>
      </c>
      <c r="D646" t="str">
        <f t="shared" si="62"/>
        <v>India)</v>
      </c>
      <c r="E646">
        <f t="shared" si="63"/>
        <v>3</v>
      </c>
      <c r="F646" t="str">
        <f t="shared" si="64"/>
        <v xml:space="preserve">SR </v>
      </c>
      <c r="G646">
        <f t="shared" si="65"/>
        <v>20</v>
      </c>
    </row>
    <row r="647" spans="1:7" x14ac:dyDescent="0.3">
      <c r="A647" s="1" t="s">
        <v>218</v>
      </c>
      <c r="B647">
        <f t="shared" si="60"/>
        <v>13</v>
      </c>
      <c r="C647">
        <f t="shared" si="61"/>
        <v>18</v>
      </c>
      <c r="D647" t="str">
        <f t="shared" si="62"/>
        <v>India)</v>
      </c>
      <c r="E647">
        <f t="shared" si="63"/>
        <v>3</v>
      </c>
      <c r="F647" t="str">
        <f t="shared" si="64"/>
        <v xml:space="preserve">SC </v>
      </c>
      <c r="G647">
        <f t="shared" si="65"/>
        <v>18</v>
      </c>
    </row>
    <row r="648" spans="1:7" x14ac:dyDescent="0.3">
      <c r="A648" s="1" t="s">
        <v>355</v>
      </c>
      <c r="B648">
        <f t="shared" si="60"/>
        <v>13</v>
      </c>
      <c r="C648">
        <f t="shared" si="61"/>
        <v>16</v>
      </c>
      <c r="D648" t="str">
        <f t="shared" si="62"/>
        <v>Can)</v>
      </c>
      <c r="E648">
        <f t="shared" si="63"/>
        <v>3</v>
      </c>
      <c r="F648" t="str">
        <f t="shared" si="64"/>
        <v xml:space="preserve">JM </v>
      </c>
      <c r="G648">
        <f t="shared" si="65"/>
        <v>16</v>
      </c>
    </row>
    <row r="649" spans="1:7" x14ac:dyDescent="0.3">
      <c r="A649" s="1" t="s">
        <v>63</v>
      </c>
      <c r="B649">
        <f t="shared" si="60"/>
        <v>14</v>
      </c>
      <c r="C649">
        <f t="shared" si="61"/>
        <v>17</v>
      </c>
      <c r="D649" t="str">
        <f t="shared" si="62"/>
        <v>Pak)</v>
      </c>
      <c r="E649">
        <f t="shared" si="63"/>
        <v>6</v>
      </c>
      <c r="F649" t="str">
        <f t="shared" si="64"/>
        <v xml:space="preserve">Saeed </v>
      </c>
      <c r="G649">
        <f t="shared" si="65"/>
        <v>17</v>
      </c>
    </row>
    <row r="650" spans="1:7" x14ac:dyDescent="0.3">
      <c r="A650" s="1" t="s">
        <v>265</v>
      </c>
      <c r="B650">
        <f t="shared" si="60"/>
        <v>20</v>
      </c>
      <c r="C650">
        <f t="shared" si="61"/>
        <v>24</v>
      </c>
      <c r="D650" t="str">
        <f t="shared" si="62"/>
        <v>Neth)</v>
      </c>
      <c r="E650">
        <f t="shared" si="63"/>
        <v>4</v>
      </c>
      <c r="F650" t="str">
        <f t="shared" si="64"/>
        <v xml:space="preserve">KJJ </v>
      </c>
      <c r="G650">
        <f t="shared" si="65"/>
        <v>24</v>
      </c>
    </row>
    <row r="651" spans="1:7" x14ac:dyDescent="0.3">
      <c r="A651" s="1" t="s">
        <v>66</v>
      </c>
      <c r="B651">
        <f t="shared" si="60"/>
        <v>14</v>
      </c>
      <c r="C651">
        <f t="shared" si="61"/>
        <v>16</v>
      </c>
      <c r="D651" t="str">
        <f t="shared" si="62"/>
        <v>SL)</v>
      </c>
      <c r="E651">
        <f t="shared" si="63"/>
        <v>3</v>
      </c>
      <c r="F651" t="str">
        <f t="shared" si="64"/>
        <v xml:space="preserve">MS </v>
      </c>
      <c r="G651">
        <f t="shared" si="65"/>
        <v>16</v>
      </c>
    </row>
    <row r="652" spans="1:7" x14ac:dyDescent="0.3">
      <c r="A652" s="1" t="s">
        <v>305</v>
      </c>
      <c r="B652">
        <f t="shared" si="60"/>
        <v>17</v>
      </c>
      <c r="C652">
        <f t="shared" si="61"/>
        <v>21</v>
      </c>
      <c r="D652" t="str">
        <f t="shared" si="62"/>
        <v>Neth)</v>
      </c>
      <c r="E652">
        <f t="shared" si="63"/>
        <v>3</v>
      </c>
      <c r="F652" t="str">
        <f t="shared" si="64"/>
        <v xml:space="preserve">JF </v>
      </c>
      <c r="G652">
        <f t="shared" si="65"/>
        <v>21</v>
      </c>
    </row>
    <row r="653" spans="1:7" x14ac:dyDescent="0.3">
      <c r="A653" s="1" t="s">
        <v>229</v>
      </c>
      <c r="B653">
        <f t="shared" si="60"/>
        <v>11</v>
      </c>
      <c r="C653">
        <f t="shared" si="61"/>
        <v>13</v>
      </c>
      <c r="D653" t="str">
        <f t="shared" si="62"/>
        <v>WI)</v>
      </c>
      <c r="E653">
        <f t="shared" si="63"/>
        <v>3</v>
      </c>
      <c r="F653" t="str">
        <f t="shared" si="64"/>
        <v xml:space="preserve">CH </v>
      </c>
      <c r="G653">
        <f t="shared" si="65"/>
        <v>13</v>
      </c>
    </row>
    <row r="654" spans="1:7" x14ac:dyDescent="0.3">
      <c r="A654" s="1" t="s">
        <v>225</v>
      </c>
      <c r="B654">
        <f t="shared" si="60"/>
        <v>13</v>
      </c>
      <c r="C654">
        <f t="shared" si="61"/>
        <v>16</v>
      </c>
      <c r="D654" t="str">
        <f t="shared" si="62"/>
        <v>Aus)</v>
      </c>
      <c r="E654">
        <f t="shared" si="63"/>
        <v>3</v>
      </c>
      <c r="F654" t="str">
        <f t="shared" si="64"/>
        <v xml:space="preserve">RT </v>
      </c>
      <c r="G654">
        <f t="shared" si="65"/>
        <v>16</v>
      </c>
    </row>
    <row r="655" spans="1:7" x14ac:dyDescent="0.3">
      <c r="A655" s="1" t="s">
        <v>218</v>
      </c>
      <c r="B655">
        <f t="shared" si="60"/>
        <v>13</v>
      </c>
      <c r="C655">
        <f t="shared" si="61"/>
        <v>18</v>
      </c>
      <c r="D655" t="str">
        <f t="shared" si="62"/>
        <v>India)</v>
      </c>
      <c r="E655">
        <f t="shared" si="63"/>
        <v>3</v>
      </c>
      <c r="F655" t="str">
        <f t="shared" si="64"/>
        <v xml:space="preserve">SC </v>
      </c>
      <c r="G655">
        <f t="shared" si="65"/>
        <v>18</v>
      </c>
    </row>
    <row r="656" spans="1:7" x14ac:dyDescent="0.3">
      <c r="A656" s="1" t="s">
        <v>73</v>
      </c>
      <c r="B656">
        <f t="shared" si="60"/>
        <v>11</v>
      </c>
      <c r="C656">
        <f t="shared" si="61"/>
        <v>13</v>
      </c>
      <c r="D656" t="str">
        <f t="shared" si="62"/>
        <v>NZ)</v>
      </c>
      <c r="E656">
        <f t="shared" si="63"/>
        <v>3</v>
      </c>
      <c r="F656" t="str">
        <f t="shared" si="64"/>
        <v xml:space="preserve">NJ </v>
      </c>
      <c r="G656">
        <f t="shared" si="65"/>
        <v>13</v>
      </c>
    </row>
    <row r="657" spans="1:7" x14ac:dyDescent="0.3">
      <c r="A657" s="1" t="s">
        <v>66</v>
      </c>
      <c r="B657">
        <f t="shared" si="60"/>
        <v>14</v>
      </c>
      <c r="C657">
        <f t="shared" si="61"/>
        <v>16</v>
      </c>
      <c r="D657" t="str">
        <f t="shared" si="62"/>
        <v>SL)</v>
      </c>
      <c r="E657">
        <f t="shared" si="63"/>
        <v>3</v>
      </c>
      <c r="F657" t="str">
        <f t="shared" si="64"/>
        <v xml:space="preserve">MS </v>
      </c>
      <c r="G657">
        <f t="shared" si="65"/>
        <v>16</v>
      </c>
    </row>
    <row r="658" spans="1:7" x14ac:dyDescent="0.3">
      <c r="A658" s="1" t="s">
        <v>218</v>
      </c>
      <c r="B658">
        <f t="shared" si="60"/>
        <v>13</v>
      </c>
      <c r="C658">
        <f t="shared" si="61"/>
        <v>18</v>
      </c>
      <c r="D658" t="str">
        <f t="shared" si="62"/>
        <v>India)</v>
      </c>
      <c r="E658">
        <f t="shared" si="63"/>
        <v>3</v>
      </c>
      <c r="F658" t="str">
        <f t="shared" si="64"/>
        <v xml:space="preserve">SC </v>
      </c>
      <c r="G658">
        <f t="shared" si="65"/>
        <v>18</v>
      </c>
    </row>
    <row r="659" spans="1:7" x14ac:dyDescent="0.3">
      <c r="A659" s="1" t="s">
        <v>225</v>
      </c>
      <c r="B659">
        <f t="shared" si="60"/>
        <v>13</v>
      </c>
      <c r="C659">
        <f t="shared" si="61"/>
        <v>16</v>
      </c>
      <c r="D659" t="str">
        <f t="shared" si="62"/>
        <v>Aus)</v>
      </c>
      <c r="E659">
        <f t="shared" si="63"/>
        <v>3</v>
      </c>
      <c r="F659" t="str">
        <f t="shared" si="64"/>
        <v xml:space="preserve">RT </v>
      </c>
      <c r="G659">
        <f t="shared" si="65"/>
        <v>16</v>
      </c>
    </row>
    <row r="660" spans="1:7" x14ac:dyDescent="0.3">
      <c r="A660" s="1" t="s">
        <v>260</v>
      </c>
      <c r="B660">
        <f t="shared" si="60"/>
        <v>16</v>
      </c>
      <c r="C660">
        <f t="shared" si="61"/>
        <v>18</v>
      </c>
      <c r="D660" t="str">
        <f t="shared" si="62"/>
        <v>SL)</v>
      </c>
      <c r="E660">
        <f t="shared" si="63"/>
        <v>3</v>
      </c>
      <c r="F660" t="str">
        <f t="shared" si="64"/>
        <v xml:space="preserve">KC </v>
      </c>
      <c r="G660">
        <f t="shared" si="65"/>
        <v>18</v>
      </c>
    </row>
    <row r="661" spans="1:7" x14ac:dyDescent="0.3">
      <c r="A661" s="1" t="s">
        <v>426</v>
      </c>
      <c r="B661">
        <f t="shared" si="60"/>
        <v>15</v>
      </c>
      <c r="C661">
        <f t="shared" si="61"/>
        <v>18</v>
      </c>
      <c r="D661" t="str">
        <f t="shared" si="62"/>
        <v>Zim)</v>
      </c>
      <c r="E661">
        <f t="shared" si="63"/>
        <v>3</v>
      </c>
      <c r="F661" t="str">
        <f t="shared" si="64"/>
        <v xml:space="preserve">DA </v>
      </c>
      <c r="G661">
        <f t="shared" si="65"/>
        <v>18</v>
      </c>
    </row>
    <row r="662" spans="1:7" x14ac:dyDescent="0.3">
      <c r="A662" s="1" t="s">
        <v>260</v>
      </c>
      <c r="B662">
        <f t="shared" si="60"/>
        <v>16</v>
      </c>
      <c r="C662">
        <f t="shared" si="61"/>
        <v>18</v>
      </c>
      <c r="D662" t="str">
        <f t="shared" si="62"/>
        <v>SL)</v>
      </c>
      <c r="E662">
        <f t="shared" si="63"/>
        <v>3</v>
      </c>
      <c r="F662" t="str">
        <f t="shared" si="64"/>
        <v xml:space="preserve">KC </v>
      </c>
      <c r="G662">
        <f t="shared" si="65"/>
        <v>18</v>
      </c>
    </row>
    <row r="663" spans="1:7" x14ac:dyDescent="0.3">
      <c r="A663" s="1" t="s">
        <v>256</v>
      </c>
      <c r="B663">
        <f t="shared" si="60"/>
        <v>15</v>
      </c>
      <c r="C663">
        <f t="shared" si="61"/>
        <v>20</v>
      </c>
      <c r="D663" t="str">
        <f t="shared" si="62"/>
        <v>India)</v>
      </c>
      <c r="E663">
        <f t="shared" si="63"/>
        <v>7</v>
      </c>
      <c r="F663" t="str">
        <f t="shared" si="64"/>
        <v xml:space="preserve">Yuvraj </v>
      </c>
      <c r="G663">
        <f t="shared" si="65"/>
        <v>20</v>
      </c>
    </row>
    <row r="664" spans="1:7" x14ac:dyDescent="0.3">
      <c r="A664" s="1" t="s">
        <v>146</v>
      </c>
      <c r="B664">
        <f t="shared" si="60"/>
        <v>11</v>
      </c>
      <c r="C664">
        <f t="shared" si="61"/>
        <v>13</v>
      </c>
      <c r="D664" t="str">
        <f t="shared" si="62"/>
        <v>WI)</v>
      </c>
      <c r="E664">
        <f t="shared" si="63"/>
        <v>3</v>
      </c>
      <c r="F664" t="str">
        <f t="shared" si="64"/>
        <v xml:space="preserve">WW </v>
      </c>
      <c r="G664">
        <f t="shared" si="65"/>
        <v>13</v>
      </c>
    </row>
    <row r="665" spans="1:7" x14ac:dyDescent="0.3">
      <c r="A665" s="1" t="s">
        <v>142</v>
      </c>
      <c r="B665">
        <f t="shared" si="60"/>
        <v>13</v>
      </c>
      <c r="C665">
        <f t="shared" si="61"/>
        <v>16</v>
      </c>
      <c r="D665" t="str">
        <f t="shared" si="62"/>
        <v>Aus)</v>
      </c>
      <c r="E665">
        <f t="shared" si="63"/>
        <v>3</v>
      </c>
      <c r="F665" t="str">
        <f t="shared" si="64"/>
        <v xml:space="preserve">DS </v>
      </c>
      <c r="G665">
        <f t="shared" si="65"/>
        <v>16</v>
      </c>
    </row>
    <row r="666" spans="1:7" x14ac:dyDescent="0.3">
      <c r="A666" s="1" t="s">
        <v>146</v>
      </c>
      <c r="B666">
        <f t="shared" si="60"/>
        <v>11</v>
      </c>
      <c r="C666">
        <f t="shared" si="61"/>
        <v>13</v>
      </c>
      <c r="D666" t="str">
        <f t="shared" si="62"/>
        <v>WI)</v>
      </c>
      <c r="E666">
        <f t="shared" si="63"/>
        <v>3</v>
      </c>
      <c r="F666" t="str">
        <f t="shared" si="64"/>
        <v xml:space="preserve">WW </v>
      </c>
      <c r="G666">
        <f t="shared" si="65"/>
        <v>13</v>
      </c>
    </row>
    <row r="667" spans="1:7" x14ac:dyDescent="0.3">
      <c r="A667" s="1" t="s">
        <v>224</v>
      </c>
      <c r="B667">
        <f t="shared" si="60"/>
        <v>10</v>
      </c>
      <c r="C667">
        <f t="shared" si="61"/>
        <v>12</v>
      </c>
      <c r="D667" t="str">
        <f t="shared" si="62"/>
        <v>WI)</v>
      </c>
      <c r="E667">
        <f t="shared" si="63"/>
        <v>3</v>
      </c>
      <c r="F667" t="str">
        <f t="shared" si="64"/>
        <v xml:space="preserve">BC </v>
      </c>
      <c r="G667">
        <f t="shared" si="65"/>
        <v>12</v>
      </c>
    </row>
    <row r="668" spans="1:7" x14ac:dyDescent="0.3">
      <c r="A668" s="1" t="s">
        <v>110</v>
      </c>
      <c r="B668">
        <f t="shared" si="60"/>
        <v>17</v>
      </c>
      <c r="C668">
        <f t="shared" si="61"/>
        <v>20</v>
      </c>
      <c r="D668" t="str">
        <f t="shared" si="62"/>
        <v>Eng)</v>
      </c>
      <c r="E668">
        <f t="shared" si="63"/>
        <v>3</v>
      </c>
      <c r="F668" t="str">
        <f t="shared" si="64"/>
        <v xml:space="preserve">ME </v>
      </c>
      <c r="G668">
        <f t="shared" si="65"/>
        <v>20</v>
      </c>
    </row>
    <row r="669" spans="1:7" x14ac:dyDescent="0.3">
      <c r="A669" s="1" t="s">
        <v>110</v>
      </c>
      <c r="B669">
        <f t="shared" si="60"/>
        <v>17</v>
      </c>
      <c r="C669">
        <f t="shared" si="61"/>
        <v>20</v>
      </c>
      <c r="D669" t="str">
        <f t="shared" si="62"/>
        <v>Eng)</v>
      </c>
      <c r="E669">
        <f t="shared" si="63"/>
        <v>3</v>
      </c>
      <c r="F669" t="str">
        <f t="shared" si="64"/>
        <v xml:space="preserve">ME </v>
      </c>
      <c r="G669">
        <f t="shared" si="65"/>
        <v>20</v>
      </c>
    </row>
    <row r="670" spans="1:7" x14ac:dyDescent="0.3">
      <c r="A670" s="1" t="s">
        <v>257</v>
      </c>
      <c r="B670">
        <f t="shared" si="60"/>
        <v>12</v>
      </c>
      <c r="C670">
        <f t="shared" si="61"/>
        <v>14</v>
      </c>
      <c r="D670" t="str">
        <f t="shared" si="62"/>
        <v>SA)</v>
      </c>
      <c r="E670">
        <f t="shared" si="63"/>
        <v>3</v>
      </c>
      <c r="F670" t="str">
        <f t="shared" si="64"/>
        <v xml:space="preserve">JH </v>
      </c>
      <c r="G670">
        <f t="shared" si="65"/>
        <v>14</v>
      </c>
    </row>
    <row r="671" spans="1:7" x14ac:dyDescent="0.3">
      <c r="A671" s="1" t="s">
        <v>389</v>
      </c>
      <c r="B671">
        <f t="shared" si="60"/>
        <v>13</v>
      </c>
      <c r="C671">
        <f t="shared" si="61"/>
        <v>16</v>
      </c>
      <c r="D671" t="str">
        <f t="shared" si="62"/>
        <v>Eng)</v>
      </c>
      <c r="E671">
        <f t="shared" si="63"/>
        <v>3</v>
      </c>
      <c r="F671" t="str">
        <f t="shared" si="64"/>
        <v xml:space="preserve">VS </v>
      </c>
      <c r="G671">
        <f t="shared" si="65"/>
        <v>16</v>
      </c>
    </row>
    <row r="672" spans="1:7" x14ac:dyDescent="0.3">
      <c r="A672" s="1" t="s">
        <v>257</v>
      </c>
      <c r="B672">
        <f t="shared" si="60"/>
        <v>12</v>
      </c>
      <c r="C672">
        <f t="shared" si="61"/>
        <v>14</v>
      </c>
      <c r="D672" t="str">
        <f t="shared" si="62"/>
        <v>SA)</v>
      </c>
      <c r="E672">
        <f t="shared" si="63"/>
        <v>3</v>
      </c>
      <c r="F672" t="str">
        <f t="shared" si="64"/>
        <v xml:space="preserve">JH </v>
      </c>
      <c r="G672">
        <f t="shared" si="65"/>
        <v>14</v>
      </c>
    </row>
    <row r="673" spans="1:7" x14ac:dyDescent="0.3">
      <c r="A673" s="1" t="s">
        <v>225</v>
      </c>
      <c r="B673">
        <f t="shared" si="60"/>
        <v>13</v>
      </c>
      <c r="C673">
        <f t="shared" si="61"/>
        <v>16</v>
      </c>
      <c r="D673" t="str">
        <f t="shared" si="62"/>
        <v>Aus)</v>
      </c>
      <c r="E673">
        <f t="shared" si="63"/>
        <v>3</v>
      </c>
      <c r="F673" t="str">
        <f t="shared" si="64"/>
        <v xml:space="preserve">RT </v>
      </c>
      <c r="G673">
        <f t="shared" si="65"/>
        <v>16</v>
      </c>
    </row>
    <row r="674" spans="1:7" x14ac:dyDescent="0.3">
      <c r="A674" s="1" t="s">
        <v>175</v>
      </c>
      <c r="B674">
        <f t="shared" si="60"/>
        <v>15</v>
      </c>
      <c r="C674">
        <f t="shared" si="61"/>
        <v>18</v>
      </c>
      <c r="D674" t="str">
        <f t="shared" si="62"/>
        <v>Pak)</v>
      </c>
      <c r="E674">
        <f t="shared" si="63"/>
        <v>6</v>
      </c>
      <c r="F674" t="str">
        <f t="shared" si="64"/>
        <v xml:space="preserve">Yasir </v>
      </c>
      <c r="G674">
        <f t="shared" si="65"/>
        <v>18</v>
      </c>
    </row>
    <row r="675" spans="1:7" x14ac:dyDescent="0.3">
      <c r="A675" s="1" t="s">
        <v>249</v>
      </c>
      <c r="B675">
        <f t="shared" si="60"/>
        <v>18</v>
      </c>
      <c r="C675">
        <f t="shared" si="61"/>
        <v>21</v>
      </c>
      <c r="D675" t="str">
        <f t="shared" si="62"/>
        <v>Pak)</v>
      </c>
      <c r="E675">
        <f t="shared" si="63"/>
        <v>9</v>
      </c>
      <c r="F675" t="str">
        <f t="shared" si="64"/>
        <v xml:space="preserve">Mohammad </v>
      </c>
      <c r="G675">
        <f t="shared" si="65"/>
        <v>21</v>
      </c>
    </row>
    <row r="676" spans="1:7" x14ac:dyDescent="0.3">
      <c r="A676" s="1" t="s">
        <v>286</v>
      </c>
      <c r="B676">
        <f t="shared" si="60"/>
        <v>15</v>
      </c>
      <c r="C676">
        <f t="shared" si="61"/>
        <v>17</v>
      </c>
      <c r="D676" t="str">
        <f t="shared" si="62"/>
        <v>SA)</v>
      </c>
      <c r="E676">
        <f t="shared" si="63"/>
        <v>3</v>
      </c>
      <c r="F676" t="str">
        <f t="shared" si="64"/>
        <v xml:space="preserve">HH </v>
      </c>
      <c r="G676">
        <f t="shared" si="65"/>
        <v>17</v>
      </c>
    </row>
    <row r="677" spans="1:7" x14ac:dyDescent="0.3">
      <c r="A677" s="1" t="s">
        <v>160</v>
      </c>
      <c r="B677">
        <f t="shared" si="60"/>
        <v>13</v>
      </c>
      <c r="C677">
        <f t="shared" si="61"/>
        <v>18</v>
      </c>
      <c r="D677" t="str">
        <f t="shared" si="62"/>
        <v>India)</v>
      </c>
      <c r="E677">
        <f t="shared" si="63"/>
        <v>4</v>
      </c>
      <c r="F677" t="str">
        <f t="shared" si="64"/>
        <v xml:space="preserve">VVS </v>
      </c>
      <c r="G677">
        <f t="shared" si="65"/>
        <v>18</v>
      </c>
    </row>
    <row r="678" spans="1:7" x14ac:dyDescent="0.3">
      <c r="A678" s="1" t="s">
        <v>60</v>
      </c>
      <c r="B678">
        <f t="shared" si="60"/>
        <v>15</v>
      </c>
      <c r="C678">
        <f t="shared" si="61"/>
        <v>20</v>
      </c>
      <c r="D678" t="str">
        <f t="shared" si="62"/>
        <v>India)</v>
      </c>
      <c r="E678">
        <f t="shared" si="63"/>
        <v>3</v>
      </c>
      <c r="F678" t="str">
        <f t="shared" si="64"/>
        <v xml:space="preserve">SR </v>
      </c>
      <c r="G678">
        <f t="shared" si="65"/>
        <v>20</v>
      </c>
    </row>
    <row r="679" spans="1:7" x14ac:dyDescent="0.3">
      <c r="A679" s="1" t="s">
        <v>93</v>
      </c>
      <c r="B679">
        <f t="shared" si="60"/>
        <v>12</v>
      </c>
      <c r="C679">
        <f t="shared" si="61"/>
        <v>15</v>
      </c>
      <c r="D679" t="str">
        <f t="shared" si="62"/>
        <v>Aus)</v>
      </c>
      <c r="E679">
        <f t="shared" si="63"/>
        <v>3</v>
      </c>
      <c r="F679" t="str">
        <f t="shared" si="64"/>
        <v xml:space="preserve">DR </v>
      </c>
      <c r="G679">
        <f t="shared" si="65"/>
        <v>15</v>
      </c>
    </row>
    <row r="680" spans="1:7" x14ac:dyDescent="0.3">
      <c r="A680" s="1" t="s">
        <v>221</v>
      </c>
      <c r="B680">
        <f t="shared" si="60"/>
        <v>15</v>
      </c>
      <c r="C680">
        <f t="shared" si="61"/>
        <v>18</v>
      </c>
      <c r="D680" t="str">
        <f t="shared" si="62"/>
        <v>Aus)</v>
      </c>
      <c r="E680">
        <f t="shared" si="63"/>
        <v>3</v>
      </c>
      <c r="F680" t="str">
        <f t="shared" si="64"/>
        <v xml:space="preserve">AC </v>
      </c>
      <c r="G680">
        <f t="shared" si="65"/>
        <v>18</v>
      </c>
    </row>
    <row r="681" spans="1:7" x14ac:dyDescent="0.3">
      <c r="A681" s="1" t="s">
        <v>225</v>
      </c>
      <c r="B681">
        <f t="shared" si="60"/>
        <v>13</v>
      </c>
      <c r="C681">
        <f t="shared" si="61"/>
        <v>16</v>
      </c>
      <c r="D681" t="str">
        <f t="shared" si="62"/>
        <v>Aus)</v>
      </c>
      <c r="E681">
        <f t="shared" si="63"/>
        <v>3</v>
      </c>
      <c r="F681" t="str">
        <f t="shared" si="64"/>
        <v xml:space="preserve">RT </v>
      </c>
      <c r="G681">
        <f t="shared" si="65"/>
        <v>16</v>
      </c>
    </row>
    <row r="682" spans="1:7" x14ac:dyDescent="0.3">
      <c r="A682" s="1" t="s">
        <v>213</v>
      </c>
      <c r="B682">
        <f t="shared" si="60"/>
        <v>11</v>
      </c>
      <c r="C682">
        <f t="shared" si="61"/>
        <v>16</v>
      </c>
      <c r="D682" t="str">
        <f t="shared" si="62"/>
        <v>India)</v>
      </c>
      <c r="E682">
        <f t="shared" si="63"/>
        <v>2</v>
      </c>
      <c r="F682" t="str">
        <f t="shared" si="64"/>
        <v xml:space="preserve">V </v>
      </c>
      <c r="G682">
        <f t="shared" si="65"/>
        <v>16</v>
      </c>
    </row>
    <row r="683" spans="1:7" x14ac:dyDescent="0.3">
      <c r="A683" s="1" t="s">
        <v>60</v>
      </c>
      <c r="B683">
        <f t="shared" si="60"/>
        <v>15</v>
      </c>
      <c r="C683">
        <f t="shared" si="61"/>
        <v>20</v>
      </c>
      <c r="D683" t="str">
        <f t="shared" si="62"/>
        <v>India)</v>
      </c>
      <c r="E683">
        <f t="shared" si="63"/>
        <v>3</v>
      </c>
      <c r="F683" t="str">
        <f t="shared" si="64"/>
        <v xml:space="preserve">SR </v>
      </c>
      <c r="G683">
        <f t="shared" si="65"/>
        <v>20</v>
      </c>
    </row>
    <row r="684" spans="1:7" x14ac:dyDescent="0.3">
      <c r="A684" s="1" t="s">
        <v>229</v>
      </c>
      <c r="B684">
        <f t="shared" si="60"/>
        <v>11</v>
      </c>
      <c r="C684">
        <f t="shared" si="61"/>
        <v>13</v>
      </c>
      <c r="D684" t="str">
        <f t="shared" si="62"/>
        <v>WI)</v>
      </c>
      <c r="E684">
        <f t="shared" si="63"/>
        <v>3</v>
      </c>
      <c r="F684" t="str">
        <f t="shared" si="64"/>
        <v xml:space="preserve">CH </v>
      </c>
      <c r="G684">
        <f t="shared" si="65"/>
        <v>13</v>
      </c>
    </row>
    <row r="685" spans="1:7" x14ac:dyDescent="0.3">
      <c r="A685" s="1" t="s">
        <v>224</v>
      </c>
      <c r="B685">
        <f t="shared" si="60"/>
        <v>10</v>
      </c>
      <c r="C685">
        <f t="shared" si="61"/>
        <v>12</v>
      </c>
      <c r="D685" t="str">
        <f t="shared" si="62"/>
        <v>WI)</v>
      </c>
      <c r="E685">
        <f t="shared" si="63"/>
        <v>3</v>
      </c>
      <c r="F685" t="str">
        <f t="shared" si="64"/>
        <v xml:space="preserve">BC </v>
      </c>
      <c r="G685">
        <f t="shared" si="65"/>
        <v>12</v>
      </c>
    </row>
    <row r="686" spans="1:7" x14ac:dyDescent="0.3">
      <c r="A686" s="1" t="s">
        <v>146</v>
      </c>
      <c r="B686">
        <f t="shared" si="60"/>
        <v>11</v>
      </c>
      <c r="C686">
        <f t="shared" si="61"/>
        <v>13</v>
      </c>
      <c r="D686" t="str">
        <f t="shared" si="62"/>
        <v>WI)</v>
      </c>
      <c r="E686">
        <f t="shared" si="63"/>
        <v>3</v>
      </c>
      <c r="F686" t="str">
        <f t="shared" si="64"/>
        <v xml:space="preserve">WW </v>
      </c>
      <c r="G686">
        <f t="shared" si="65"/>
        <v>13</v>
      </c>
    </row>
    <row r="687" spans="1:7" x14ac:dyDescent="0.3">
      <c r="A687" s="1" t="s">
        <v>229</v>
      </c>
      <c r="B687">
        <f t="shared" si="60"/>
        <v>11</v>
      </c>
      <c r="C687">
        <f t="shared" si="61"/>
        <v>13</v>
      </c>
      <c r="D687" t="str">
        <f t="shared" si="62"/>
        <v>WI)</v>
      </c>
      <c r="E687">
        <f t="shared" si="63"/>
        <v>3</v>
      </c>
      <c r="F687" t="str">
        <f t="shared" si="64"/>
        <v xml:space="preserve">CH </v>
      </c>
      <c r="G687">
        <f t="shared" si="65"/>
        <v>13</v>
      </c>
    </row>
    <row r="688" spans="1:7" x14ac:dyDescent="0.3">
      <c r="A688" s="1" t="s">
        <v>409</v>
      </c>
      <c r="B688">
        <f t="shared" si="60"/>
        <v>15</v>
      </c>
      <c r="C688">
        <f t="shared" si="61"/>
        <v>17</v>
      </c>
      <c r="D688" t="str">
        <f t="shared" si="62"/>
        <v>NZ)</v>
      </c>
      <c r="E688">
        <f t="shared" si="63"/>
        <v>4</v>
      </c>
      <c r="F688" t="str">
        <f t="shared" si="64"/>
        <v xml:space="preserve">HJH </v>
      </c>
      <c r="G688">
        <f t="shared" si="65"/>
        <v>17</v>
      </c>
    </row>
    <row r="689" spans="1:7" x14ac:dyDescent="0.3">
      <c r="A689" s="1" t="s">
        <v>175</v>
      </c>
      <c r="B689">
        <f t="shared" si="60"/>
        <v>15</v>
      </c>
      <c r="C689">
        <f t="shared" si="61"/>
        <v>18</v>
      </c>
      <c r="D689" t="str">
        <f t="shared" si="62"/>
        <v>Pak)</v>
      </c>
      <c r="E689">
        <f t="shared" si="63"/>
        <v>6</v>
      </c>
      <c r="F689" t="str">
        <f t="shared" si="64"/>
        <v xml:space="preserve">Yasir </v>
      </c>
      <c r="G689">
        <f t="shared" si="65"/>
        <v>18</v>
      </c>
    </row>
    <row r="690" spans="1:7" x14ac:dyDescent="0.3">
      <c r="A690" s="1" t="s">
        <v>379</v>
      </c>
      <c r="B690">
        <f t="shared" si="60"/>
        <v>15</v>
      </c>
      <c r="C690">
        <f t="shared" si="61"/>
        <v>18</v>
      </c>
      <c r="D690" t="str">
        <f t="shared" si="62"/>
        <v>Pak)</v>
      </c>
      <c r="E690">
        <f t="shared" si="63"/>
        <v>6</v>
      </c>
      <c r="F690" t="str">
        <f t="shared" si="64"/>
        <v xml:space="preserve">Imran </v>
      </c>
      <c r="G690">
        <f t="shared" si="65"/>
        <v>18</v>
      </c>
    </row>
    <row r="691" spans="1:7" x14ac:dyDescent="0.3">
      <c r="A691" s="1" t="s">
        <v>105</v>
      </c>
      <c r="B691">
        <f t="shared" si="60"/>
        <v>12</v>
      </c>
      <c r="C691">
        <f t="shared" si="61"/>
        <v>14</v>
      </c>
      <c r="D691" t="str">
        <f t="shared" si="62"/>
        <v>NZ)</v>
      </c>
      <c r="E691">
        <f t="shared" si="63"/>
        <v>3</v>
      </c>
      <c r="F691" t="str">
        <f t="shared" si="64"/>
        <v xml:space="preserve">SB </v>
      </c>
      <c r="G691">
        <f t="shared" si="65"/>
        <v>14</v>
      </c>
    </row>
    <row r="692" spans="1:7" x14ac:dyDescent="0.3">
      <c r="A692" s="1" t="s">
        <v>264</v>
      </c>
      <c r="B692">
        <f t="shared" si="60"/>
        <v>13</v>
      </c>
      <c r="C692">
        <f t="shared" si="61"/>
        <v>15</v>
      </c>
      <c r="D692" t="str">
        <f t="shared" si="62"/>
        <v>NZ)</v>
      </c>
      <c r="E692">
        <f t="shared" si="63"/>
        <v>3</v>
      </c>
      <c r="F692" t="str">
        <f t="shared" si="64"/>
        <v xml:space="preserve">SP </v>
      </c>
      <c r="G692">
        <f t="shared" si="65"/>
        <v>15</v>
      </c>
    </row>
    <row r="693" spans="1:7" x14ac:dyDescent="0.3">
      <c r="A693" s="1" t="s">
        <v>221</v>
      </c>
      <c r="B693">
        <f t="shared" si="60"/>
        <v>15</v>
      </c>
      <c r="C693">
        <f t="shared" si="61"/>
        <v>18</v>
      </c>
      <c r="D693" t="str">
        <f t="shared" si="62"/>
        <v>Aus)</v>
      </c>
      <c r="E693">
        <f t="shared" si="63"/>
        <v>3</v>
      </c>
      <c r="F693" t="str">
        <f t="shared" si="64"/>
        <v xml:space="preserve">AC </v>
      </c>
      <c r="G693">
        <f t="shared" si="65"/>
        <v>18</v>
      </c>
    </row>
    <row r="694" spans="1:7" x14ac:dyDescent="0.3">
      <c r="A694" s="1" t="s">
        <v>219</v>
      </c>
      <c r="B694">
        <f t="shared" si="60"/>
        <v>12</v>
      </c>
      <c r="C694">
        <f t="shared" si="61"/>
        <v>15</v>
      </c>
      <c r="D694" t="str">
        <f t="shared" si="62"/>
        <v>Aus)</v>
      </c>
      <c r="E694">
        <f t="shared" si="63"/>
        <v>3</v>
      </c>
      <c r="F694" t="str">
        <f t="shared" si="64"/>
        <v xml:space="preserve">ML </v>
      </c>
      <c r="G694">
        <f t="shared" si="65"/>
        <v>15</v>
      </c>
    </row>
    <row r="695" spans="1:7" x14ac:dyDescent="0.3">
      <c r="A695" s="1" t="s">
        <v>160</v>
      </c>
      <c r="B695">
        <f t="shared" si="60"/>
        <v>13</v>
      </c>
      <c r="C695">
        <f t="shared" si="61"/>
        <v>18</v>
      </c>
      <c r="D695" t="str">
        <f t="shared" si="62"/>
        <v>India)</v>
      </c>
      <c r="E695">
        <f t="shared" si="63"/>
        <v>4</v>
      </c>
      <c r="F695" t="str">
        <f t="shared" si="64"/>
        <v xml:space="preserve">VVS </v>
      </c>
      <c r="G695">
        <f t="shared" si="65"/>
        <v>18</v>
      </c>
    </row>
    <row r="696" spans="1:7" x14ac:dyDescent="0.3">
      <c r="A696" s="1" t="s">
        <v>256</v>
      </c>
      <c r="B696">
        <f t="shared" si="60"/>
        <v>15</v>
      </c>
      <c r="C696">
        <f t="shared" si="61"/>
        <v>20</v>
      </c>
      <c r="D696" t="str">
        <f t="shared" si="62"/>
        <v>India)</v>
      </c>
      <c r="E696">
        <f t="shared" si="63"/>
        <v>7</v>
      </c>
      <c r="F696" t="str">
        <f t="shared" si="64"/>
        <v xml:space="preserve">Yuvraj </v>
      </c>
      <c r="G696">
        <f t="shared" si="65"/>
        <v>20</v>
      </c>
    </row>
    <row r="697" spans="1:7" x14ac:dyDescent="0.3">
      <c r="A697" s="1" t="s">
        <v>160</v>
      </c>
      <c r="B697">
        <f t="shared" si="60"/>
        <v>13</v>
      </c>
      <c r="C697">
        <f t="shared" si="61"/>
        <v>18</v>
      </c>
      <c r="D697" t="str">
        <f t="shared" si="62"/>
        <v>India)</v>
      </c>
      <c r="E697">
        <f t="shared" si="63"/>
        <v>4</v>
      </c>
      <c r="F697" t="str">
        <f t="shared" si="64"/>
        <v xml:space="preserve">VVS </v>
      </c>
      <c r="G697">
        <f t="shared" si="65"/>
        <v>18</v>
      </c>
    </row>
    <row r="698" spans="1:7" x14ac:dyDescent="0.3">
      <c r="A698" s="1" t="s">
        <v>160</v>
      </c>
      <c r="B698">
        <f t="shared" si="60"/>
        <v>13</v>
      </c>
      <c r="C698">
        <f t="shared" si="61"/>
        <v>18</v>
      </c>
      <c r="D698" t="str">
        <f t="shared" si="62"/>
        <v>India)</v>
      </c>
      <c r="E698">
        <f t="shared" si="63"/>
        <v>4</v>
      </c>
      <c r="F698" t="str">
        <f t="shared" si="64"/>
        <v xml:space="preserve">VVS </v>
      </c>
      <c r="G698">
        <f t="shared" si="65"/>
        <v>18</v>
      </c>
    </row>
    <row r="699" spans="1:7" x14ac:dyDescent="0.3">
      <c r="A699" s="1" t="s">
        <v>150</v>
      </c>
      <c r="B699">
        <f t="shared" si="60"/>
        <v>14</v>
      </c>
      <c r="C699">
        <f t="shared" si="61"/>
        <v>17</v>
      </c>
      <c r="D699" t="str">
        <f t="shared" si="62"/>
        <v>Zim)</v>
      </c>
      <c r="E699">
        <f t="shared" si="63"/>
        <v>3</v>
      </c>
      <c r="F699" t="str">
        <f t="shared" si="64"/>
        <v xml:space="preserve">SV </v>
      </c>
      <c r="G699">
        <f t="shared" si="65"/>
        <v>17</v>
      </c>
    </row>
    <row r="700" spans="1:7" x14ac:dyDescent="0.3">
      <c r="A700" s="1" t="s">
        <v>427</v>
      </c>
      <c r="B700">
        <f t="shared" si="60"/>
        <v>12</v>
      </c>
      <c r="C700">
        <f t="shared" si="61"/>
        <v>15</v>
      </c>
      <c r="D700" t="str">
        <f t="shared" si="62"/>
        <v>Zim)</v>
      </c>
      <c r="E700">
        <f t="shared" si="63"/>
        <v>3</v>
      </c>
      <c r="F700" t="str">
        <f t="shared" si="64"/>
        <v xml:space="preserve">SM </v>
      </c>
      <c r="G700">
        <f t="shared" si="65"/>
        <v>15</v>
      </c>
    </row>
    <row r="701" spans="1:7" x14ac:dyDescent="0.3">
      <c r="A701" s="1" t="s">
        <v>257</v>
      </c>
      <c r="B701">
        <f t="shared" si="60"/>
        <v>12</v>
      </c>
      <c r="C701">
        <f t="shared" si="61"/>
        <v>14</v>
      </c>
      <c r="D701" t="str">
        <f t="shared" si="62"/>
        <v>SA)</v>
      </c>
      <c r="E701">
        <f t="shared" si="63"/>
        <v>3</v>
      </c>
      <c r="F701" t="str">
        <f t="shared" si="64"/>
        <v xml:space="preserve">JH </v>
      </c>
      <c r="G701">
        <f t="shared" si="65"/>
        <v>14</v>
      </c>
    </row>
    <row r="702" spans="1:7" x14ac:dyDescent="0.3">
      <c r="A702" s="1" t="s">
        <v>229</v>
      </c>
      <c r="B702">
        <f t="shared" si="60"/>
        <v>11</v>
      </c>
      <c r="C702">
        <f t="shared" si="61"/>
        <v>13</v>
      </c>
      <c r="D702" t="str">
        <f t="shared" si="62"/>
        <v>WI)</v>
      </c>
      <c r="E702">
        <f t="shared" si="63"/>
        <v>3</v>
      </c>
      <c r="F702" t="str">
        <f t="shared" si="64"/>
        <v xml:space="preserve">CH </v>
      </c>
      <c r="G702">
        <f t="shared" si="65"/>
        <v>13</v>
      </c>
    </row>
    <row r="703" spans="1:7" x14ac:dyDescent="0.3">
      <c r="A703" s="1" t="s">
        <v>257</v>
      </c>
      <c r="B703">
        <f t="shared" si="60"/>
        <v>12</v>
      </c>
      <c r="C703">
        <f t="shared" si="61"/>
        <v>14</v>
      </c>
      <c r="D703" t="str">
        <f t="shared" si="62"/>
        <v>SA)</v>
      </c>
      <c r="E703">
        <f t="shared" si="63"/>
        <v>3</v>
      </c>
      <c r="F703" t="str">
        <f t="shared" si="64"/>
        <v xml:space="preserve">JH </v>
      </c>
      <c r="G703">
        <f t="shared" si="65"/>
        <v>14</v>
      </c>
    </row>
    <row r="704" spans="1:7" x14ac:dyDescent="0.3">
      <c r="A704" s="1" t="s">
        <v>219</v>
      </c>
      <c r="B704">
        <f t="shared" si="60"/>
        <v>12</v>
      </c>
      <c r="C704">
        <f t="shared" si="61"/>
        <v>15</v>
      </c>
      <c r="D704" t="str">
        <f t="shared" si="62"/>
        <v>Aus)</v>
      </c>
      <c r="E704">
        <f t="shared" si="63"/>
        <v>3</v>
      </c>
      <c r="F704" t="str">
        <f t="shared" si="64"/>
        <v xml:space="preserve">ML </v>
      </c>
      <c r="G704">
        <f t="shared" si="65"/>
        <v>15</v>
      </c>
    </row>
    <row r="705" spans="1:7" x14ac:dyDescent="0.3">
      <c r="A705" s="1" t="s">
        <v>264</v>
      </c>
      <c r="B705">
        <f t="shared" si="60"/>
        <v>13</v>
      </c>
      <c r="C705">
        <f t="shared" si="61"/>
        <v>15</v>
      </c>
      <c r="D705" t="str">
        <f t="shared" si="62"/>
        <v>NZ)</v>
      </c>
      <c r="E705">
        <f t="shared" si="63"/>
        <v>3</v>
      </c>
      <c r="F705" t="str">
        <f t="shared" si="64"/>
        <v xml:space="preserve">SP </v>
      </c>
      <c r="G705">
        <f t="shared" si="65"/>
        <v>15</v>
      </c>
    </row>
    <row r="706" spans="1:7" x14ac:dyDescent="0.3">
      <c r="A706" s="1" t="s">
        <v>260</v>
      </c>
      <c r="B706">
        <f t="shared" si="60"/>
        <v>16</v>
      </c>
      <c r="C706">
        <f t="shared" si="61"/>
        <v>18</v>
      </c>
      <c r="D706" t="str">
        <f t="shared" si="62"/>
        <v>SL)</v>
      </c>
      <c r="E706">
        <f t="shared" si="63"/>
        <v>3</v>
      </c>
      <c r="F706" t="str">
        <f t="shared" si="64"/>
        <v xml:space="preserve">KC </v>
      </c>
      <c r="G706">
        <f t="shared" si="65"/>
        <v>18</v>
      </c>
    </row>
    <row r="707" spans="1:7" x14ac:dyDescent="0.3">
      <c r="A707" s="1" t="s">
        <v>858</v>
      </c>
      <c r="B707">
        <f t="shared" ref="B707:B770" si="66">SEARCH("(",A707,1)+1</f>
        <v>17</v>
      </c>
      <c r="C707">
        <f t="shared" ref="C707:C770" si="67">SEARCH(")",A707,1)</f>
        <v>20</v>
      </c>
      <c r="D707" t="str">
        <f t="shared" ref="D707:D770" si="68">MID(A707,B707,C707-1)</f>
        <v>Pak)</v>
      </c>
      <c r="E707">
        <f t="shared" ref="E707:E770" si="69">SEARCH(" ",A707,1)</f>
        <v>8</v>
      </c>
      <c r="F707" t="str">
        <f t="shared" ref="F707:F770" si="70">LEFT(A707,E707)</f>
        <v xml:space="preserve">Inzamam </v>
      </c>
      <c r="G707">
        <f t="shared" ref="G707:G770" si="71">LEN(A707)</f>
        <v>20</v>
      </c>
    </row>
    <row r="708" spans="1:7" x14ac:dyDescent="0.3">
      <c r="A708" s="1" t="s">
        <v>60</v>
      </c>
      <c r="B708">
        <f t="shared" si="66"/>
        <v>15</v>
      </c>
      <c r="C708">
        <f t="shared" si="67"/>
        <v>20</v>
      </c>
      <c r="D708" t="str">
        <f t="shared" si="68"/>
        <v>India)</v>
      </c>
      <c r="E708">
        <f t="shared" si="69"/>
        <v>3</v>
      </c>
      <c r="F708" t="str">
        <f t="shared" si="70"/>
        <v xml:space="preserve">SR </v>
      </c>
      <c r="G708">
        <f t="shared" si="71"/>
        <v>20</v>
      </c>
    </row>
    <row r="709" spans="1:7" x14ac:dyDescent="0.3">
      <c r="A709" s="1" t="s">
        <v>858</v>
      </c>
      <c r="B709">
        <f t="shared" si="66"/>
        <v>17</v>
      </c>
      <c r="C709">
        <f t="shared" si="67"/>
        <v>20</v>
      </c>
      <c r="D709" t="str">
        <f t="shared" si="68"/>
        <v>Pak)</v>
      </c>
      <c r="E709">
        <f t="shared" si="69"/>
        <v>8</v>
      </c>
      <c r="F709" t="str">
        <f t="shared" si="70"/>
        <v xml:space="preserve">Inzamam </v>
      </c>
      <c r="G709">
        <f t="shared" si="71"/>
        <v>20</v>
      </c>
    </row>
    <row r="710" spans="1:7" x14ac:dyDescent="0.3">
      <c r="A710" s="1" t="s">
        <v>160</v>
      </c>
      <c r="B710">
        <f t="shared" si="66"/>
        <v>13</v>
      </c>
      <c r="C710">
        <f t="shared" si="67"/>
        <v>18</v>
      </c>
      <c r="D710" t="str">
        <f t="shared" si="68"/>
        <v>India)</v>
      </c>
      <c r="E710">
        <f t="shared" si="69"/>
        <v>4</v>
      </c>
      <c r="F710" t="str">
        <f t="shared" si="70"/>
        <v xml:space="preserve">VVS </v>
      </c>
      <c r="G710">
        <f t="shared" si="71"/>
        <v>18</v>
      </c>
    </row>
    <row r="711" spans="1:7" x14ac:dyDescent="0.3">
      <c r="A711" s="1" t="s">
        <v>110</v>
      </c>
      <c r="B711">
        <f t="shared" si="66"/>
        <v>17</v>
      </c>
      <c r="C711">
        <f t="shared" si="67"/>
        <v>20</v>
      </c>
      <c r="D711" t="str">
        <f t="shared" si="68"/>
        <v>Eng)</v>
      </c>
      <c r="E711">
        <f t="shared" si="69"/>
        <v>3</v>
      </c>
      <c r="F711" t="str">
        <f t="shared" si="70"/>
        <v xml:space="preserve">ME </v>
      </c>
      <c r="G711">
        <f t="shared" si="71"/>
        <v>20</v>
      </c>
    </row>
    <row r="712" spans="1:7" x14ac:dyDescent="0.3">
      <c r="A712" s="1" t="s">
        <v>90</v>
      </c>
      <c r="B712">
        <f t="shared" si="66"/>
        <v>12</v>
      </c>
      <c r="C712">
        <f t="shared" si="67"/>
        <v>14</v>
      </c>
      <c r="D712" t="str">
        <f t="shared" si="68"/>
        <v>WI)</v>
      </c>
      <c r="E712">
        <f t="shared" si="69"/>
        <v>3</v>
      </c>
      <c r="F712" t="str">
        <f t="shared" si="70"/>
        <v xml:space="preserve">RR </v>
      </c>
      <c r="G712">
        <f t="shared" si="71"/>
        <v>14</v>
      </c>
    </row>
    <row r="713" spans="1:7" x14ac:dyDescent="0.3">
      <c r="A713" s="1" t="s">
        <v>79</v>
      </c>
      <c r="B713">
        <f t="shared" si="66"/>
        <v>12</v>
      </c>
      <c r="C713">
        <f t="shared" si="67"/>
        <v>15</v>
      </c>
      <c r="D713" t="str">
        <f t="shared" si="68"/>
        <v>Aus)</v>
      </c>
      <c r="E713">
        <f t="shared" si="69"/>
        <v>3</v>
      </c>
      <c r="F713" t="str">
        <f t="shared" si="70"/>
        <v xml:space="preserve">MJ </v>
      </c>
      <c r="G713">
        <f t="shared" si="71"/>
        <v>15</v>
      </c>
    </row>
    <row r="714" spans="1:7" x14ac:dyDescent="0.3">
      <c r="A714" s="1" t="s">
        <v>296</v>
      </c>
      <c r="B714">
        <f t="shared" si="66"/>
        <v>13</v>
      </c>
      <c r="C714">
        <f t="shared" si="67"/>
        <v>16</v>
      </c>
      <c r="D714" t="str">
        <f t="shared" si="68"/>
        <v>Eng)</v>
      </c>
      <c r="E714">
        <f t="shared" si="69"/>
        <v>2</v>
      </c>
      <c r="F714" t="str">
        <f t="shared" si="70"/>
        <v xml:space="preserve">A </v>
      </c>
      <c r="G714">
        <f t="shared" si="71"/>
        <v>16</v>
      </c>
    </row>
    <row r="715" spans="1:7" x14ac:dyDescent="0.3">
      <c r="A715" s="1" t="s">
        <v>229</v>
      </c>
      <c r="B715">
        <f t="shared" si="66"/>
        <v>11</v>
      </c>
      <c r="C715">
        <f t="shared" si="67"/>
        <v>13</v>
      </c>
      <c r="D715" t="str">
        <f t="shared" si="68"/>
        <v>WI)</v>
      </c>
      <c r="E715">
        <f t="shared" si="69"/>
        <v>3</v>
      </c>
      <c r="F715" t="str">
        <f t="shared" si="70"/>
        <v xml:space="preserve">CH </v>
      </c>
      <c r="G715">
        <f t="shared" si="71"/>
        <v>13</v>
      </c>
    </row>
    <row r="716" spans="1:7" x14ac:dyDescent="0.3">
      <c r="A716" s="1" t="s">
        <v>296</v>
      </c>
      <c r="B716">
        <f t="shared" si="66"/>
        <v>13</v>
      </c>
      <c r="C716">
        <f t="shared" si="67"/>
        <v>16</v>
      </c>
      <c r="D716" t="str">
        <f t="shared" si="68"/>
        <v>Eng)</v>
      </c>
      <c r="E716">
        <f t="shared" si="69"/>
        <v>2</v>
      </c>
      <c r="F716" t="str">
        <f t="shared" si="70"/>
        <v xml:space="preserve">A </v>
      </c>
      <c r="G716">
        <f t="shared" si="71"/>
        <v>16</v>
      </c>
    </row>
    <row r="717" spans="1:7" x14ac:dyDescent="0.3">
      <c r="A717" s="1" t="s">
        <v>112</v>
      </c>
      <c r="B717">
        <f t="shared" si="66"/>
        <v>13</v>
      </c>
      <c r="C717">
        <f t="shared" si="67"/>
        <v>16</v>
      </c>
      <c r="D717" t="str">
        <f t="shared" si="68"/>
        <v>Eng)</v>
      </c>
      <c r="E717">
        <f t="shared" si="69"/>
        <v>3</v>
      </c>
      <c r="F717" t="str">
        <f t="shared" si="70"/>
        <v xml:space="preserve">AJ </v>
      </c>
      <c r="G717">
        <f t="shared" si="71"/>
        <v>16</v>
      </c>
    </row>
    <row r="718" spans="1:7" x14ac:dyDescent="0.3">
      <c r="A718" s="1" t="s">
        <v>230</v>
      </c>
      <c r="B718">
        <f t="shared" si="66"/>
        <v>11</v>
      </c>
      <c r="C718">
        <f t="shared" si="67"/>
        <v>16</v>
      </c>
      <c r="D718" t="str">
        <f t="shared" si="68"/>
        <v>India)</v>
      </c>
      <c r="E718">
        <f t="shared" si="69"/>
        <v>2</v>
      </c>
      <c r="F718" t="str">
        <f t="shared" si="70"/>
        <v xml:space="preserve">R </v>
      </c>
      <c r="G718">
        <f t="shared" si="71"/>
        <v>16</v>
      </c>
    </row>
    <row r="719" spans="1:7" x14ac:dyDescent="0.3">
      <c r="A719" s="1" t="s">
        <v>175</v>
      </c>
      <c r="B719">
        <f t="shared" si="66"/>
        <v>15</v>
      </c>
      <c r="C719">
        <f t="shared" si="67"/>
        <v>18</v>
      </c>
      <c r="D719" t="str">
        <f t="shared" si="68"/>
        <v>Pak)</v>
      </c>
      <c r="E719">
        <f t="shared" si="69"/>
        <v>6</v>
      </c>
      <c r="F719" t="str">
        <f t="shared" si="70"/>
        <v xml:space="preserve">Yasir </v>
      </c>
      <c r="G719">
        <f t="shared" si="71"/>
        <v>18</v>
      </c>
    </row>
    <row r="720" spans="1:7" x14ac:dyDescent="0.3">
      <c r="A720" s="1" t="s">
        <v>78</v>
      </c>
      <c r="B720">
        <f t="shared" si="66"/>
        <v>14</v>
      </c>
      <c r="C720">
        <f t="shared" si="67"/>
        <v>17</v>
      </c>
      <c r="D720" t="str">
        <f t="shared" si="68"/>
        <v>Pak)</v>
      </c>
      <c r="E720">
        <f t="shared" si="69"/>
        <v>7</v>
      </c>
      <c r="F720" t="str">
        <f t="shared" si="70"/>
        <v xml:space="preserve">Younis </v>
      </c>
      <c r="G720">
        <f t="shared" si="71"/>
        <v>17</v>
      </c>
    </row>
    <row r="721" spans="1:7" x14ac:dyDescent="0.3">
      <c r="A721" s="1" t="s">
        <v>94</v>
      </c>
      <c r="B721">
        <f t="shared" si="66"/>
        <v>15</v>
      </c>
      <c r="C721">
        <f t="shared" si="67"/>
        <v>18</v>
      </c>
      <c r="D721" t="str">
        <f t="shared" si="68"/>
        <v>Pak)</v>
      </c>
      <c r="E721">
        <f t="shared" si="69"/>
        <v>7</v>
      </c>
      <c r="F721" t="str">
        <f t="shared" si="70"/>
        <v xml:space="preserve">Shoaib </v>
      </c>
      <c r="G721">
        <f t="shared" si="71"/>
        <v>18</v>
      </c>
    </row>
    <row r="722" spans="1:7" x14ac:dyDescent="0.3">
      <c r="A722" s="1" t="s">
        <v>216</v>
      </c>
      <c r="B722">
        <f t="shared" si="66"/>
        <v>16</v>
      </c>
      <c r="C722">
        <f t="shared" si="67"/>
        <v>18</v>
      </c>
      <c r="D722" t="str">
        <f t="shared" si="68"/>
        <v>SL)</v>
      </c>
      <c r="E722">
        <f t="shared" si="69"/>
        <v>3</v>
      </c>
      <c r="F722" t="str">
        <f t="shared" si="70"/>
        <v xml:space="preserve">ST </v>
      </c>
      <c r="G722">
        <f t="shared" si="71"/>
        <v>18</v>
      </c>
    </row>
    <row r="723" spans="1:7" x14ac:dyDescent="0.3">
      <c r="A723" s="1" t="s">
        <v>94</v>
      </c>
      <c r="B723">
        <f t="shared" si="66"/>
        <v>15</v>
      </c>
      <c r="C723">
        <f t="shared" si="67"/>
        <v>18</v>
      </c>
      <c r="D723" t="str">
        <f t="shared" si="68"/>
        <v>Pak)</v>
      </c>
      <c r="E723">
        <f t="shared" si="69"/>
        <v>7</v>
      </c>
      <c r="F723" t="str">
        <f t="shared" si="70"/>
        <v xml:space="preserve">Shoaib </v>
      </c>
      <c r="G723">
        <f t="shared" si="71"/>
        <v>18</v>
      </c>
    </row>
    <row r="724" spans="1:7" x14ac:dyDescent="0.3">
      <c r="A724" s="1" t="s">
        <v>216</v>
      </c>
      <c r="B724">
        <f t="shared" si="66"/>
        <v>16</v>
      </c>
      <c r="C724">
        <f t="shared" si="67"/>
        <v>18</v>
      </c>
      <c r="D724" t="str">
        <f t="shared" si="68"/>
        <v>SL)</v>
      </c>
      <c r="E724">
        <f t="shared" si="69"/>
        <v>3</v>
      </c>
      <c r="F724" t="str">
        <f t="shared" si="70"/>
        <v xml:space="preserve">ST </v>
      </c>
      <c r="G724">
        <f t="shared" si="71"/>
        <v>18</v>
      </c>
    </row>
    <row r="725" spans="1:7" x14ac:dyDescent="0.3">
      <c r="A725" s="1" t="s">
        <v>257</v>
      </c>
      <c r="B725">
        <f t="shared" si="66"/>
        <v>12</v>
      </c>
      <c r="C725">
        <f t="shared" si="67"/>
        <v>14</v>
      </c>
      <c r="D725" t="str">
        <f t="shared" si="68"/>
        <v>SA)</v>
      </c>
      <c r="E725">
        <f t="shared" si="69"/>
        <v>3</v>
      </c>
      <c r="F725" t="str">
        <f t="shared" si="70"/>
        <v xml:space="preserve">JH </v>
      </c>
      <c r="G725">
        <f t="shared" si="71"/>
        <v>14</v>
      </c>
    </row>
    <row r="726" spans="1:7" x14ac:dyDescent="0.3">
      <c r="A726" s="1" t="s">
        <v>99</v>
      </c>
      <c r="B726">
        <f t="shared" si="66"/>
        <v>12</v>
      </c>
      <c r="C726">
        <f t="shared" si="67"/>
        <v>15</v>
      </c>
      <c r="D726" t="str">
        <f t="shared" si="68"/>
        <v>Aus)</v>
      </c>
      <c r="E726">
        <f t="shared" si="69"/>
        <v>2</v>
      </c>
      <c r="F726" t="str">
        <f t="shared" si="70"/>
        <v xml:space="preserve">A </v>
      </c>
      <c r="G726">
        <f t="shared" si="71"/>
        <v>15</v>
      </c>
    </row>
    <row r="727" spans="1:7" x14ac:dyDescent="0.3">
      <c r="A727" s="1" t="s">
        <v>73</v>
      </c>
      <c r="B727">
        <f t="shared" si="66"/>
        <v>11</v>
      </c>
      <c r="C727">
        <f t="shared" si="67"/>
        <v>13</v>
      </c>
      <c r="D727" t="str">
        <f t="shared" si="68"/>
        <v>NZ)</v>
      </c>
      <c r="E727">
        <f t="shared" si="69"/>
        <v>3</v>
      </c>
      <c r="F727" t="str">
        <f t="shared" si="70"/>
        <v xml:space="preserve">NJ </v>
      </c>
      <c r="G727">
        <f t="shared" si="71"/>
        <v>13</v>
      </c>
    </row>
    <row r="728" spans="1:7" x14ac:dyDescent="0.3">
      <c r="A728" s="1" t="s">
        <v>296</v>
      </c>
      <c r="B728">
        <f t="shared" si="66"/>
        <v>13</v>
      </c>
      <c r="C728">
        <f t="shared" si="67"/>
        <v>16</v>
      </c>
      <c r="D728" t="str">
        <f t="shared" si="68"/>
        <v>Eng)</v>
      </c>
      <c r="E728">
        <f t="shared" si="69"/>
        <v>2</v>
      </c>
      <c r="F728" t="str">
        <f t="shared" si="70"/>
        <v xml:space="preserve">A </v>
      </c>
      <c r="G728">
        <f t="shared" si="71"/>
        <v>16</v>
      </c>
    </row>
    <row r="729" spans="1:7" x14ac:dyDescent="0.3">
      <c r="A729" s="1" t="s">
        <v>68</v>
      </c>
      <c r="B729">
        <f t="shared" si="66"/>
        <v>11</v>
      </c>
      <c r="C729">
        <f t="shared" si="67"/>
        <v>13</v>
      </c>
      <c r="D729" t="str">
        <f t="shared" si="68"/>
        <v>SA)</v>
      </c>
      <c r="E729">
        <f t="shared" si="69"/>
        <v>3</v>
      </c>
      <c r="F729" t="str">
        <f t="shared" si="70"/>
        <v xml:space="preserve">HH </v>
      </c>
      <c r="G729">
        <f t="shared" si="71"/>
        <v>13</v>
      </c>
    </row>
    <row r="730" spans="1:7" x14ac:dyDescent="0.3">
      <c r="A730" s="1" t="s">
        <v>110</v>
      </c>
      <c r="B730">
        <f t="shared" si="66"/>
        <v>17</v>
      </c>
      <c r="C730">
        <f t="shared" si="67"/>
        <v>20</v>
      </c>
      <c r="D730" t="str">
        <f t="shared" si="68"/>
        <v>Eng)</v>
      </c>
      <c r="E730">
        <f t="shared" si="69"/>
        <v>3</v>
      </c>
      <c r="F730" t="str">
        <f t="shared" si="70"/>
        <v xml:space="preserve">ME </v>
      </c>
      <c r="G730">
        <f t="shared" si="71"/>
        <v>20</v>
      </c>
    </row>
    <row r="731" spans="1:7" x14ac:dyDescent="0.3">
      <c r="A731" s="1" t="s">
        <v>351</v>
      </c>
      <c r="B731">
        <f t="shared" si="66"/>
        <v>15</v>
      </c>
      <c r="C731">
        <f t="shared" si="67"/>
        <v>18</v>
      </c>
      <c r="D731" t="str">
        <f t="shared" si="68"/>
        <v>Pak)</v>
      </c>
      <c r="E731">
        <f t="shared" si="69"/>
        <v>6</v>
      </c>
      <c r="F731" t="str">
        <f t="shared" si="70"/>
        <v xml:space="preserve">Abdul </v>
      </c>
      <c r="G731">
        <f t="shared" si="71"/>
        <v>18</v>
      </c>
    </row>
    <row r="732" spans="1:7" x14ac:dyDescent="0.3">
      <c r="A732" s="1" t="s">
        <v>249</v>
      </c>
      <c r="B732">
        <f t="shared" si="66"/>
        <v>18</v>
      </c>
      <c r="C732">
        <f t="shared" si="67"/>
        <v>21</v>
      </c>
      <c r="D732" t="str">
        <f t="shared" si="68"/>
        <v>Pak)</v>
      </c>
      <c r="E732">
        <f t="shared" si="69"/>
        <v>9</v>
      </c>
      <c r="F732" t="str">
        <f t="shared" si="70"/>
        <v xml:space="preserve">Mohammad </v>
      </c>
      <c r="G732">
        <f t="shared" si="71"/>
        <v>21</v>
      </c>
    </row>
    <row r="733" spans="1:7" x14ac:dyDescent="0.3">
      <c r="A733" s="1" t="s">
        <v>66</v>
      </c>
      <c r="B733">
        <f t="shared" si="66"/>
        <v>14</v>
      </c>
      <c r="C733">
        <f t="shared" si="67"/>
        <v>16</v>
      </c>
      <c r="D733" t="str">
        <f t="shared" si="68"/>
        <v>SL)</v>
      </c>
      <c r="E733">
        <f t="shared" si="69"/>
        <v>3</v>
      </c>
      <c r="F733" t="str">
        <f t="shared" si="70"/>
        <v xml:space="preserve">MS </v>
      </c>
      <c r="G733">
        <f t="shared" si="71"/>
        <v>16</v>
      </c>
    </row>
    <row r="734" spans="1:7" x14ac:dyDescent="0.3">
      <c r="A734" s="1" t="s">
        <v>151</v>
      </c>
      <c r="B734">
        <f t="shared" si="66"/>
        <v>14</v>
      </c>
      <c r="C734">
        <f t="shared" si="67"/>
        <v>17</v>
      </c>
      <c r="D734" t="str">
        <f t="shared" si="68"/>
        <v>Pak)</v>
      </c>
      <c r="E734">
        <f t="shared" si="69"/>
        <v>7</v>
      </c>
      <c r="F734" t="str">
        <f t="shared" si="70"/>
        <v xml:space="preserve">Salman </v>
      </c>
      <c r="G734">
        <f t="shared" si="71"/>
        <v>17</v>
      </c>
    </row>
    <row r="735" spans="1:7" x14ac:dyDescent="0.3">
      <c r="A735" s="1" t="s">
        <v>389</v>
      </c>
      <c r="B735">
        <f t="shared" si="66"/>
        <v>13</v>
      </c>
      <c r="C735">
        <f t="shared" si="67"/>
        <v>16</v>
      </c>
      <c r="D735" t="str">
        <f t="shared" si="68"/>
        <v>Eng)</v>
      </c>
      <c r="E735">
        <f t="shared" si="69"/>
        <v>3</v>
      </c>
      <c r="F735" t="str">
        <f t="shared" si="70"/>
        <v xml:space="preserve">VS </v>
      </c>
      <c r="G735">
        <f t="shared" si="71"/>
        <v>16</v>
      </c>
    </row>
    <row r="736" spans="1:7" x14ac:dyDescent="0.3">
      <c r="A736" s="1" t="s">
        <v>330</v>
      </c>
      <c r="B736">
        <f t="shared" si="66"/>
        <v>13</v>
      </c>
      <c r="C736">
        <f t="shared" si="67"/>
        <v>16</v>
      </c>
      <c r="D736" t="str">
        <f t="shared" si="68"/>
        <v>ICC)</v>
      </c>
      <c r="E736">
        <f t="shared" si="69"/>
        <v>3</v>
      </c>
      <c r="F736" t="str">
        <f t="shared" si="70"/>
        <v xml:space="preserve">RT </v>
      </c>
      <c r="G736">
        <f t="shared" si="71"/>
        <v>16</v>
      </c>
    </row>
    <row r="737" spans="1:7" x14ac:dyDescent="0.3">
      <c r="A737" s="1" t="s">
        <v>145</v>
      </c>
      <c r="B737">
        <f t="shared" si="66"/>
        <v>15</v>
      </c>
      <c r="C737">
        <f t="shared" si="67"/>
        <v>18</v>
      </c>
      <c r="D737" t="str">
        <f t="shared" si="68"/>
        <v>Pak)</v>
      </c>
      <c r="E737">
        <f t="shared" si="69"/>
        <v>7</v>
      </c>
      <c r="F737" t="str">
        <f t="shared" si="70"/>
        <v xml:space="preserve">Kamran </v>
      </c>
      <c r="G737">
        <f t="shared" si="71"/>
        <v>18</v>
      </c>
    </row>
    <row r="738" spans="1:7" x14ac:dyDescent="0.3">
      <c r="A738" s="1" t="s">
        <v>146</v>
      </c>
      <c r="B738">
        <f t="shared" si="66"/>
        <v>11</v>
      </c>
      <c r="C738">
        <f t="shared" si="67"/>
        <v>13</v>
      </c>
      <c r="D738" t="str">
        <f t="shared" si="68"/>
        <v>WI)</v>
      </c>
      <c r="E738">
        <f t="shared" si="69"/>
        <v>3</v>
      </c>
      <c r="F738" t="str">
        <f t="shared" si="70"/>
        <v xml:space="preserve">WW </v>
      </c>
      <c r="G738">
        <f t="shared" si="71"/>
        <v>13</v>
      </c>
    </row>
    <row r="739" spans="1:7" x14ac:dyDescent="0.3">
      <c r="A739" s="1" t="s">
        <v>79</v>
      </c>
      <c r="B739">
        <f t="shared" si="66"/>
        <v>12</v>
      </c>
      <c r="C739">
        <f t="shared" si="67"/>
        <v>15</v>
      </c>
      <c r="D739" t="str">
        <f t="shared" si="68"/>
        <v>Aus)</v>
      </c>
      <c r="E739">
        <f t="shared" si="69"/>
        <v>3</v>
      </c>
      <c r="F739" t="str">
        <f t="shared" si="70"/>
        <v xml:space="preserve">MJ </v>
      </c>
      <c r="G739">
        <f t="shared" si="71"/>
        <v>15</v>
      </c>
    </row>
    <row r="740" spans="1:7" x14ac:dyDescent="0.3">
      <c r="A740" s="1" t="s">
        <v>224</v>
      </c>
      <c r="B740">
        <f t="shared" si="66"/>
        <v>10</v>
      </c>
      <c r="C740">
        <f t="shared" si="67"/>
        <v>12</v>
      </c>
      <c r="D740" t="str">
        <f t="shared" si="68"/>
        <v>WI)</v>
      </c>
      <c r="E740">
        <f t="shared" si="69"/>
        <v>3</v>
      </c>
      <c r="F740" t="str">
        <f t="shared" si="70"/>
        <v xml:space="preserve">BC </v>
      </c>
      <c r="G740">
        <f t="shared" si="71"/>
        <v>12</v>
      </c>
    </row>
    <row r="741" spans="1:7" x14ac:dyDescent="0.3">
      <c r="A741" s="1" t="s">
        <v>249</v>
      </c>
      <c r="B741">
        <f t="shared" si="66"/>
        <v>18</v>
      </c>
      <c r="C741">
        <f t="shared" si="67"/>
        <v>21</v>
      </c>
      <c r="D741" t="str">
        <f t="shared" si="68"/>
        <v>Pak)</v>
      </c>
      <c r="E741">
        <f t="shared" si="69"/>
        <v>9</v>
      </c>
      <c r="F741" t="str">
        <f t="shared" si="70"/>
        <v xml:space="preserve">Mohammad </v>
      </c>
      <c r="G741">
        <f t="shared" si="71"/>
        <v>21</v>
      </c>
    </row>
    <row r="742" spans="1:7" x14ac:dyDescent="0.3">
      <c r="A742" s="1" t="s">
        <v>323</v>
      </c>
      <c r="B742">
        <f t="shared" si="66"/>
        <v>15</v>
      </c>
      <c r="C742">
        <f t="shared" si="67"/>
        <v>18</v>
      </c>
      <c r="D742" t="str">
        <f t="shared" si="68"/>
        <v>Eng)</v>
      </c>
      <c r="E742">
        <f t="shared" si="69"/>
        <v>3</v>
      </c>
      <c r="F742" t="str">
        <f t="shared" si="70"/>
        <v xml:space="preserve">KP </v>
      </c>
      <c r="G742">
        <f t="shared" si="71"/>
        <v>18</v>
      </c>
    </row>
    <row r="743" spans="1:7" x14ac:dyDescent="0.3">
      <c r="A743" s="1" t="s">
        <v>251</v>
      </c>
      <c r="B743">
        <f t="shared" si="66"/>
        <v>11</v>
      </c>
      <c r="C743">
        <f t="shared" si="67"/>
        <v>13</v>
      </c>
      <c r="D743" t="str">
        <f t="shared" si="68"/>
        <v>SA)</v>
      </c>
      <c r="E743">
        <f t="shared" si="69"/>
        <v>3</v>
      </c>
      <c r="F743" t="str">
        <f t="shared" si="70"/>
        <v xml:space="preserve">GC </v>
      </c>
      <c r="G743">
        <f t="shared" si="71"/>
        <v>13</v>
      </c>
    </row>
    <row r="744" spans="1:7" x14ac:dyDescent="0.3">
      <c r="A744" s="1" t="s">
        <v>68</v>
      </c>
      <c r="B744">
        <f t="shared" si="66"/>
        <v>11</v>
      </c>
      <c r="C744">
        <f t="shared" si="67"/>
        <v>13</v>
      </c>
      <c r="D744" t="str">
        <f t="shared" si="68"/>
        <v>SA)</v>
      </c>
      <c r="E744">
        <f t="shared" si="69"/>
        <v>3</v>
      </c>
      <c r="F744" t="str">
        <f t="shared" si="70"/>
        <v xml:space="preserve">HH </v>
      </c>
      <c r="G744">
        <f t="shared" si="71"/>
        <v>13</v>
      </c>
    </row>
    <row r="745" spans="1:7" x14ac:dyDescent="0.3">
      <c r="A745" s="1" t="s">
        <v>251</v>
      </c>
      <c r="B745">
        <f t="shared" si="66"/>
        <v>11</v>
      </c>
      <c r="C745">
        <f t="shared" si="67"/>
        <v>13</v>
      </c>
      <c r="D745" t="str">
        <f t="shared" si="68"/>
        <v>SA)</v>
      </c>
      <c r="E745">
        <f t="shared" si="69"/>
        <v>3</v>
      </c>
      <c r="F745" t="str">
        <f t="shared" si="70"/>
        <v xml:space="preserve">GC </v>
      </c>
      <c r="G745">
        <f t="shared" si="71"/>
        <v>13</v>
      </c>
    </row>
    <row r="746" spans="1:7" x14ac:dyDescent="0.3">
      <c r="A746" s="1" t="s">
        <v>323</v>
      </c>
      <c r="B746">
        <f t="shared" si="66"/>
        <v>15</v>
      </c>
      <c r="C746">
        <f t="shared" si="67"/>
        <v>18</v>
      </c>
      <c r="D746" t="str">
        <f t="shared" si="68"/>
        <v>Eng)</v>
      </c>
      <c r="E746">
        <f t="shared" si="69"/>
        <v>3</v>
      </c>
      <c r="F746" t="str">
        <f t="shared" si="70"/>
        <v xml:space="preserve">KP </v>
      </c>
      <c r="G746">
        <f t="shared" si="71"/>
        <v>18</v>
      </c>
    </row>
    <row r="747" spans="1:7" x14ac:dyDescent="0.3">
      <c r="A747" s="1" t="s">
        <v>68</v>
      </c>
      <c r="B747">
        <f t="shared" si="66"/>
        <v>11</v>
      </c>
      <c r="C747">
        <f t="shared" si="67"/>
        <v>13</v>
      </c>
      <c r="D747" t="str">
        <f t="shared" si="68"/>
        <v>SA)</v>
      </c>
      <c r="E747">
        <f t="shared" si="69"/>
        <v>3</v>
      </c>
      <c r="F747" t="str">
        <f t="shared" si="70"/>
        <v xml:space="preserve">HH </v>
      </c>
      <c r="G747">
        <f t="shared" si="71"/>
        <v>13</v>
      </c>
    </row>
    <row r="748" spans="1:7" x14ac:dyDescent="0.3">
      <c r="A748" s="1" t="s">
        <v>323</v>
      </c>
      <c r="B748">
        <f t="shared" si="66"/>
        <v>15</v>
      </c>
      <c r="C748">
        <f t="shared" si="67"/>
        <v>18</v>
      </c>
      <c r="D748" t="str">
        <f t="shared" si="68"/>
        <v>Eng)</v>
      </c>
      <c r="E748">
        <f t="shared" si="69"/>
        <v>3</v>
      </c>
      <c r="F748" t="str">
        <f t="shared" si="70"/>
        <v xml:space="preserve">KP </v>
      </c>
      <c r="G748">
        <f t="shared" si="71"/>
        <v>18</v>
      </c>
    </row>
    <row r="749" spans="1:7" x14ac:dyDescent="0.3">
      <c r="A749" s="1" t="s">
        <v>219</v>
      </c>
      <c r="B749">
        <f t="shared" si="66"/>
        <v>12</v>
      </c>
      <c r="C749">
        <f t="shared" si="67"/>
        <v>15</v>
      </c>
      <c r="D749" t="str">
        <f t="shared" si="68"/>
        <v>Aus)</v>
      </c>
      <c r="E749">
        <f t="shared" si="69"/>
        <v>3</v>
      </c>
      <c r="F749" t="str">
        <f t="shared" si="70"/>
        <v xml:space="preserve">ML </v>
      </c>
      <c r="G749">
        <f t="shared" si="71"/>
        <v>15</v>
      </c>
    </row>
    <row r="750" spans="1:7" x14ac:dyDescent="0.3">
      <c r="A750" s="1" t="s">
        <v>251</v>
      </c>
      <c r="B750">
        <f t="shared" si="66"/>
        <v>11</v>
      </c>
      <c r="C750">
        <f t="shared" si="67"/>
        <v>13</v>
      </c>
      <c r="D750" t="str">
        <f t="shared" si="68"/>
        <v>SA)</v>
      </c>
      <c r="E750">
        <f t="shared" si="69"/>
        <v>3</v>
      </c>
      <c r="F750" t="str">
        <f t="shared" si="70"/>
        <v xml:space="preserve">GC </v>
      </c>
      <c r="G750">
        <f t="shared" si="71"/>
        <v>13</v>
      </c>
    </row>
    <row r="751" spans="1:7" x14ac:dyDescent="0.3">
      <c r="A751" s="1" t="s">
        <v>225</v>
      </c>
      <c r="B751">
        <f t="shared" si="66"/>
        <v>13</v>
      </c>
      <c r="C751">
        <f t="shared" si="67"/>
        <v>16</v>
      </c>
      <c r="D751" t="str">
        <f t="shared" si="68"/>
        <v>Aus)</v>
      </c>
      <c r="E751">
        <f t="shared" si="69"/>
        <v>3</v>
      </c>
      <c r="F751" t="str">
        <f t="shared" si="70"/>
        <v xml:space="preserve">RT </v>
      </c>
      <c r="G751">
        <f t="shared" si="71"/>
        <v>16</v>
      </c>
    </row>
    <row r="752" spans="1:7" x14ac:dyDescent="0.3">
      <c r="A752" s="1" t="s">
        <v>213</v>
      </c>
      <c r="B752">
        <f t="shared" si="66"/>
        <v>11</v>
      </c>
      <c r="C752">
        <f t="shared" si="67"/>
        <v>16</v>
      </c>
      <c r="D752" t="str">
        <f t="shared" si="68"/>
        <v>India)</v>
      </c>
      <c r="E752">
        <f t="shared" si="69"/>
        <v>2</v>
      </c>
      <c r="F752" t="str">
        <f t="shared" si="70"/>
        <v xml:space="preserve">V </v>
      </c>
      <c r="G752">
        <f t="shared" si="71"/>
        <v>16</v>
      </c>
    </row>
    <row r="753" spans="1:7" x14ac:dyDescent="0.3">
      <c r="A753" s="1" t="s">
        <v>230</v>
      </c>
      <c r="B753">
        <f t="shared" si="66"/>
        <v>11</v>
      </c>
      <c r="C753">
        <f t="shared" si="67"/>
        <v>16</v>
      </c>
      <c r="D753" t="str">
        <f t="shared" si="68"/>
        <v>India)</v>
      </c>
      <c r="E753">
        <f t="shared" si="69"/>
        <v>2</v>
      </c>
      <c r="F753" t="str">
        <f t="shared" si="70"/>
        <v xml:space="preserve">R </v>
      </c>
      <c r="G753">
        <f t="shared" si="71"/>
        <v>16</v>
      </c>
    </row>
    <row r="754" spans="1:7" x14ac:dyDescent="0.3">
      <c r="A754" s="1" t="s">
        <v>217</v>
      </c>
      <c r="B754">
        <f t="shared" si="66"/>
        <v>11</v>
      </c>
      <c r="C754">
        <f t="shared" si="67"/>
        <v>16</v>
      </c>
      <c r="D754" t="str">
        <f t="shared" si="68"/>
        <v>India)</v>
      </c>
      <c r="E754">
        <f t="shared" si="69"/>
        <v>3</v>
      </c>
      <c r="F754" t="str">
        <f t="shared" si="70"/>
        <v xml:space="preserve">MS </v>
      </c>
      <c r="G754">
        <f t="shared" si="71"/>
        <v>16</v>
      </c>
    </row>
    <row r="755" spans="1:7" x14ac:dyDescent="0.3">
      <c r="A755" s="1" t="s">
        <v>151</v>
      </c>
      <c r="B755">
        <f t="shared" si="66"/>
        <v>14</v>
      </c>
      <c r="C755">
        <f t="shared" si="67"/>
        <v>17</v>
      </c>
      <c r="D755" t="str">
        <f t="shared" si="68"/>
        <v>Pak)</v>
      </c>
      <c r="E755">
        <f t="shared" si="69"/>
        <v>7</v>
      </c>
      <c r="F755" t="str">
        <f t="shared" si="70"/>
        <v xml:space="preserve">Salman </v>
      </c>
      <c r="G755">
        <f t="shared" si="71"/>
        <v>17</v>
      </c>
    </row>
    <row r="756" spans="1:7" x14ac:dyDescent="0.3">
      <c r="A756" s="1" t="s">
        <v>60</v>
      </c>
      <c r="B756">
        <f t="shared" si="66"/>
        <v>15</v>
      </c>
      <c r="C756">
        <f t="shared" si="67"/>
        <v>20</v>
      </c>
      <c r="D756" t="str">
        <f t="shared" si="68"/>
        <v>India)</v>
      </c>
      <c r="E756">
        <f t="shared" si="69"/>
        <v>3</v>
      </c>
      <c r="F756" t="str">
        <f t="shared" si="70"/>
        <v xml:space="preserve">SR </v>
      </c>
      <c r="G756">
        <f t="shared" si="71"/>
        <v>20</v>
      </c>
    </row>
    <row r="757" spans="1:7" x14ac:dyDescent="0.3">
      <c r="A757" s="1" t="s">
        <v>289</v>
      </c>
      <c r="B757">
        <f t="shared" si="66"/>
        <v>16</v>
      </c>
      <c r="C757">
        <f t="shared" si="67"/>
        <v>19</v>
      </c>
      <c r="D757" t="str">
        <f t="shared" si="68"/>
        <v>Pak)</v>
      </c>
      <c r="E757">
        <f t="shared" si="69"/>
        <v>7</v>
      </c>
      <c r="F757" t="str">
        <f t="shared" si="70"/>
        <v xml:space="preserve">Shahid </v>
      </c>
      <c r="G757">
        <f t="shared" si="71"/>
        <v>19</v>
      </c>
    </row>
    <row r="758" spans="1:7" x14ac:dyDescent="0.3">
      <c r="A758" s="1" t="s">
        <v>251</v>
      </c>
      <c r="B758">
        <f t="shared" si="66"/>
        <v>11</v>
      </c>
      <c r="C758">
        <f t="shared" si="67"/>
        <v>13</v>
      </c>
      <c r="D758" t="str">
        <f t="shared" si="68"/>
        <v>SA)</v>
      </c>
      <c r="E758">
        <f t="shared" si="69"/>
        <v>3</v>
      </c>
      <c r="F758" t="str">
        <f t="shared" si="70"/>
        <v xml:space="preserve">GC </v>
      </c>
      <c r="G758">
        <f t="shared" si="71"/>
        <v>13</v>
      </c>
    </row>
    <row r="759" spans="1:7" x14ac:dyDescent="0.3">
      <c r="A759" s="1" t="s">
        <v>229</v>
      </c>
      <c r="B759">
        <f t="shared" si="66"/>
        <v>11</v>
      </c>
      <c r="C759">
        <f t="shared" si="67"/>
        <v>13</v>
      </c>
      <c r="D759" t="str">
        <f t="shared" si="68"/>
        <v>WI)</v>
      </c>
      <c r="E759">
        <f t="shared" si="69"/>
        <v>3</v>
      </c>
      <c r="F759" t="str">
        <f t="shared" si="70"/>
        <v xml:space="preserve">CH </v>
      </c>
      <c r="G759">
        <f t="shared" si="71"/>
        <v>13</v>
      </c>
    </row>
    <row r="760" spans="1:7" x14ac:dyDescent="0.3">
      <c r="A760" s="1" t="s">
        <v>286</v>
      </c>
      <c r="B760">
        <f t="shared" si="66"/>
        <v>15</v>
      </c>
      <c r="C760">
        <f t="shared" si="67"/>
        <v>17</v>
      </c>
      <c r="D760" t="str">
        <f t="shared" si="68"/>
        <v>SA)</v>
      </c>
      <c r="E760">
        <f t="shared" si="69"/>
        <v>3</v>
      </c>
      <c r="F760" t="str">
        <f t="shared" si="70"/>
        <v xml:space="preserve">HH </v>
      </c>
      <c r="G760">
        <f t="shared" si="71"/>
        <v>17</v>
      </c>
    </row>
    <row r="761" spans="1:7" x14ac:dyDescent="0.3">
      <c r="A761" s="1" t="s">
        <v>229</v>
      </c>
      <c r="B761">
        <f t="shared" si="66"/>
        <v>11</v>
      </c>
      <c r="C761">
        <f t="shared" si="67"/>
        <v>13</v>
      </c>
      <c r="D761" t="str">
        <f t="shared" si="68"/>
        <v>WI)</v>
      </c>
      <c r="E761">
        <f t="shared" si="69"/>
        <v>3</v>
      </c>
      <c r="F761" t="str">
        <f t="shared" si="70"/>
        <v xml:space="preserve">CH </v>
      </c>
      <c r="G761">
        <f t="shared" si="71"/>
        <v>13</v>
      </c>
    </row>
    <row r="762" spans="1:7" x14ac:dyDescent="0.3">
      <c r="A762" s="1" t="s">
        <v>110</v>
      </c>
      <c r="B762">
        <f t="shared" si="66"/>
        <v>17</v>
      </c>
      <c r="C762">
        <f t="shared" si="67"/>
        <v>20</v>
      </c>
      <c r="D762" t="str">
        <f t="shared" si="68"/>
        <v>Eng)</v>
      </c>
      <c r="E762">
        <f t="shared" si="69"/>
        <v>3</v>
      </c>
      <c r="F762" t="str">
        <f t="shared" si="70"/>
        <v xml:space="preserve">ME </v>
      </c>
      <c r="G762">
        <f t="shared" si="71"/>
        <v>20</v>
      </c>
    </row>
    <row r="763" spans="1:7" x14ac:dyDescent="0.3">
      <c r="A763" s="1" t="s">
        <v>368</v>
      </c>
      <c r="B763">
        <f t="shared" si="66"/>
        <v>20</v>
      </c>
      <c r="C763">
        <f t="shared" si="67"/>
        <v>23</v>
      </c>
      <c r="D763" t="str">
        <f t="shared" si="68"/>
        <v>Ban)</v>
      </c>
      <c r="E763">
        <f t="shared" si="69"/>
        <v>9</v>
      </c>
      <c r="F763" t="str">
        <f t="shared" si="70"/>
        <v xml:space="preserve">Mohammad </v>
      </c>
      <c r="G763">
        <f t="shared" si="71"/>
        <v>23</v>
      </c>
    </row>
    <row r="764" spans="1:7" x14ac:dyDescent="0.3">
      <c r="A764" s="1" t="s">
        <v>112</v>
      </c>
      <c r="B764">
        <f t="shared" si="66"/>
        <v>13</v>
      </c>
      <c r="C764">
        <f t="shared" si="67"/>
        <v>16</v>
      </c>
      <c r="D764" t="str">
        <f t="shared" si="68"/>
        <v>Eng)</v>
      </c>
      <c r="E764">
        <f t="shared" si="69"/>
        <v>3</v>
      </c>
      <c r="F764" t="str">
        <f t="shared" si="70"/>
        <v xml:space="preserve">AJ </v>
      </c>
      <c r="G764">
        <f t="shared" si="71"/>
        <v>16</v>
      </c>
    </row>
    <row r="765" spans="1:7" x14ac:dyDescent="0.3">
      <c r="A765" s="1" t="s">
        <v>98</v>
      </c>
      <c r="B765">
        <f t="shared" si="66"/>
        <v>17</v>
      </c>
      <c r="C765">
        <f t="shared" si="67"/>
        <v>20</v>
      </c>
      <c r="D765" t="str">
        <f t="shared" si="68"/>
        <v>Eng)</v>
      </c>
      <c r="E765">
        <f t="shared" si="69"/>
        <v>3</v>
      </c>
      <c r="F765" t="str">
        <f t="shared" si="70"/>
        <v xml:space="preserve">PD </v>
      </c>
      <c r="G765">
        <f t="shared" si="71"/>
        <v>20</v>
      </c>
    </row>
    <row r="766" spans="1:7" x14ac:dyDescent="0.3">
      <c r="A766" s="1" t="s">
        <v>110</v>
      </c>
      <c r="B766">
        <f t="shared" si="66"/>
        <v>17</v>
      </c>
      <c r="C766">
        <f t="shared" si="67"/>
        <v>20</v>
      </c>
      <c r="D766" t="str">
        <f t="shared" si="68"/>
        <v>Eng)</v>
      </c>
      <c r="E766">
        <f t="shared" si="69"/>
        <v>3</v>
      </c>
      <c r="F766" t="str">
        <f t="shared" si="70"/>
        <v xml:space="preserve">ME </v>
      </c>
      <c r="G766">
        <f t="shared" si="71"/>
        <v>20</v>
      </c>
    </row>
    <row r="767" spans="1:7" x14ac:dyDescent="0.3">
      <c r="A767" s="1" t="s">
        <v>225</v>
      </c>
      <c r="B767">
        <f t="shared" si="66"/>
        <v>13</v>
      </c>
      <c r="C767">
        <f t="shared" si="67"/>
        <v>16</v>
      </c>
      <c r="D767" t="str">
        <f t="shared" si="68"/>
        <v>Aus)</v>
      </c>
      <c r="E767">
        <f t="shared" si="69"/>
        <v>3</v>
      </c>
      <c r="F767" t="str">
        <f t="shared" si="70"/>
        <v xml:space="preserve">RT </v>
      </c>
      <c r="G767">
        <f t="shared" si="71"/>
        <v>16</v>
      </c>
    </row>
    <row r="768" spans="1:7" x14ac:dyDescent="0.3">
      <c r="A768" s="1" t="s">
        <v>221</v>
      </c>
      <c r="B768">
        <f t="shared" si="66"/>
        <v>15</v>
      </c>
      <c r="C768">
        <f t="shared" si="67"/>
        <v>18</v>
      </c>
      <c r="D768" t="str">
        <f t="shared" si="68"/>
        <v>Aus)</v>
      </c>
      <c r="E768">
        <f t="shared" si="69"/>
        <v>3</v>
      </c>
      <c r="F768" t="str">
        <f t="shared" si="70"/>
        <v xml:space="preserve">AC </v>
      </c>
      <c r="G768">
        <f t="shared" si="71"/>
        <v>18</v>
      </c>
    </row>
    <row r="769" spans="1:7" x14ac:dyDescent="0.3">
      <c r="A769" s="1" t="s">
        <v>256</v>
      </c>
      <c r="B769">
        <f t="shared" si="66"/>
        <v>15</v>
      </c>
      <c r="C769">
        <f t="shared" si="67"/>
        <v>20</v>
      </c>
      <c r="D769" t="str">
        <f t="shared" si="68"/>
        <v>India)</v>
      </c>
      <c r="E769">
        <f t="shared" si="69"/>
        <v>7</v>
      </c>
      <c r="F769" t="str">
        <f t="shared" si="70"/>
        <v xml:space="preserve">Yuvraj </v>
      </c>
      <c r="G769">
        <f t="shared" si="71"/>
        <v>20</v>
      </c>
    </row>
    <row r="770" spans="1:7" x14ac:dyDescent="0.3">
      <c r="A770" s="1" t="s">
        <v>159</v>
      </c>
      <c r="B770">
        <f t="shared" si="66"/>
        <v>12</v>
      </c>
      <c r="C770">
        <f t="shared" si="67"/>
        <v>14</v>
      </c>
      <c r="D770" t="str">
        <f t="shared" si="68"/>
        <v>NZ)</v>
      </c>
      <c r="E770">
        <f t="shared" si="69"/>
        <v>2</v>
      </c>
      <c r="F770" t="str">
        <f t="shared" si="70"/>
        <v xml:space="preserve">L </v>
      </c>
      <c r="G770">
        <f t="shared" si="71"/>
        <v>14</v>
      </c>
    </row>
    <row r="771" spans="1:7" x14ac:dyDescent="0.3">
      <c r="A771" s="1" t="s">
        <v>268</v>
      </c>
      <c r="B771">
        <f t="shared" ref="B771:B834" si="72">SEARCH("(",A771,1)+1</f>
        <v>14</v>
      </c>
      <c r="C771">
        <f t="shared" ref="C771:C834" si="73">SEARCH(")",A771,1)</f>
        <v>16</v>
      </c>
      <c r="D771" t="str">
        <f t="shared" ref="D771:D834" si="74">MID(A771,B771,C771-1)</f>
        <v>SL)</v>
      </c>
      <c r="E771">
        <f t="shared" ref="E771:E834" si="75">SEARCH(" ",A771,1)</f>
        <v>3</v>
      </c>
      <c r="F771" t="str">
        <f t="shared" ref="F771:F834" si="76">LEFT(A771,E771)</f>
        <v xml:space="preserve">WU </v>
      </c>
      <c r="G771">
        <f t="shared" ref="G771:G834" si="77">LEN(A771)</f>
        <v>16</v>
      </c>
    </row>
    <row r="772" spans="1:7" x14ac:dyDescent="0.3">
      <c r="A772" s="1" t="s">
        <v>149</v>
      </c>
      <c r="B772">
        <f t="shared" si="72"/>
        <v>9</v>
      </c>
      <c r="C772">
        <f t="shared" si="73"/>
        <v>14</v>
      </c>
      <c r="D772" t="str">
        <f t="shared" si="74"/>
        <v>India)</v>
      </c>
      <c r="E772">
        <f t="shared" si="75"/>
        <v>2</v>
      </c>
      <c r="F772" t="str">
        <f t="shared" si="76"/>
        <v xml:space="preserve">M </v>
      </c>
      <c r="G772">
        <f t="shared" si="77"/>
        <v>14</v>
      </c>
    </row>
    <row r="773" spans="1:7" x14ac:dyDescent="0.3">
      <c r="A773" s="1" t="s">
        <v>256</v>
      </c>
      <c r="B773">
        <f t="shared" si="72"/>
        <v>15</v>
      </c>
      <c r="C773">
        <f t="shared" si="73"/>
        <v>20</v>
      </c>
      <c r="D773" t="str">
        <f t="shared" si="74"/>
        <v>India)</v>
      </c>
      <c r="E773">
        <f t="shared" si="75"/>
        <v>7</v>
      </c>
      <c r="F773" t="str">
        <f t="shared" si="76"/>
        <v xml:space="preserve">Yuvraj </v>
      </c>
      <c r="G773">
        <f t="shared" si="77"/>
        <v>20</v>
      </c>
    </row>
    <row r="774" spans="1:7" x14ac:dyDescent="0.3">
      <c r="A774" s="1" t="s">
        <v>73</v>
      </c>
      <c r="B774">
        <f t="shared" si="72"/>
        <v>11</v>
      </c>
      <c r="C774">
        <f t="shared" si="73"/>
        <v>13</v>
      </c>
      <c r="D774" t="str">
        <f t="shared" si="74"/>
        <v>NZ)</v>
      </c>
      <c r="E774">
        <f t="shared" si="75"/>
        <v>3</v>
      </c>
      <c r="F774" t="str">
        <f t="shared" si="76"/>
        <v xml:space="preserve">NJ </v>
      </c>
      <c r="G774">
        <f t="shared" si="77"/>
        <v>13</v>
      </c>
    </row>
    <row r="775" spans="1:7" x14ac:dyDescent="0.3">
      <c r="A775" s="1" t="s">
        <v>221</v>
      </c>
      <c r="B775">
        <f t="shared" si="72"/>
        <v>15</v>
      </c>
      <c r="C775">
        <f t="shared" si="73"/>
        <v>18</v>
      </c>
      <c r="D775" t="str">
        <f t="shared" si="74"/>
        <v>Aus)</v>
      </c>
      <c r="E775">
        <f t="shared" si="75"/>
        <v>3</v>
      </c>
      <c r="F775" t="str">
        <f t="shared" si="76"/>
        <v xml:space="preserve">AC </v>
      </c>
      <c r="G775">
        <f t="shared" si="77"/>
        <v>18</v>
      </c>
    </row>
    <row r="776" spans="1:7" x14ac:dyDescent="0.3">
      <c r="A776" s="1" t="s">
        <v>217</v>
      </c>
      <c r="B776">
        <f t="shared" si="72"/>
        <v>11</v>
      </c>
      <c r="C776">
        <f t="shared" si="73"/>
        <v>16</v>
      </c>
      <c r="D776" t="str">
        <f t="shared" si="74"/>
        <v>India)</v>
      </c>
      <c r="E776">
        <f t="shared" si="75"/>
        <v>3</v>
      </c>
      <c r="F776" t="str">
        <f t="shared" si="76"/>
        <v xml:space="preserve">MS </v>
      </c>
      <c r="G776">
        <f t="shared" si="77"/>
        <v>16</v>
      </c>
    </row>
    <row r="777" spans="1:7" x14ac:dyDescent="0.3">
      <c r="A777" s="1" t="s">
        <v>260</v>
      </c>
      <c r="B777">
        <f t="shared" si="72"/>
        <v>16</v>
      </c>
      <c r="C777">
        <f t="shared" si="73"/>
        <v>18</v>
      </c>
      <c r="D777" t="str">
        <f t="shared" si="74"/>
        <v>SL)</v>
      </c>
      <c r="E777">
        <f t="shared" si="75"/>
        <v>3</v>
      </c>
      <c r="F777" t="str">
        <f t="shared" si="76"/>
        <v xml:space="preserve">KC </v>
      </c>
      <c r="G777">
        <f t="shared" si="77"/>
        <v>18</v>
      </c>
    </row>
    <row r="778" spans="1:7" x14ac:dyDescent="0.3">
      <c r="A778" s="1" t="s">
        <v>108</v>
      </c>
      <c r="B778">
        <f t="shared" si="72"/>
        <v>12</v>
      </c>
      <c r="C778">
        <f t="shared" si="73"/>
        <v>17</v>
      </c>
      <c r="D778" t="str">
        <f t="shared" si="74"/>
        <v>India)</v>
      </c>
      <c r="E778">
        <f t="shared" si="75"/>
        <v>2</v>
      </c>
      <c r="F778" t="str">
        <f t="shared" si="76"/>
        <v xml:space="preserve">G </v>
      </c>
      <c r="G778">
        <f t="shared" si="77"/>
        <v>17</v>
      </c>
    </row>
    <row r="779" spans="1:7" x14ac:dyDescent="0.3">
      <c r="A779" s="1" t="s">
        <v>230</v>
      </c>
      <c r="B779">
        <f t="shared" si="72"/>
        <v>11</v>
      </c>
      <c r="C779">
        <f t="shared" si="73"/>
        <v>16</v>
      </c>
      <c r="D779" t="str">
        <f t="shared" si="74"/>
        <v>India)</v>
      </c>
      <c r="E779">
        <f t="shared" si="75"/>
        <v>2</v>
      </c>
      <c r="F779" t="str">
        <f t="shared" si="76"/>
        <v xml:space="preserve">R </v>
      </c>
      <c r="G779">
        <f t="shared" si="77"/>
        <v>16</v>
      </c>
    </row>
    <row r="780" spans="1:7" x14ac:dyDescent="0.3">
      <c r="A780" s="1" t="s">
        <v>256</v>
      </c>
      <c r="B780">
        <f t="shared" si="72"/>
        <v>15</v>
      </c>
      <c r="C780">
        <f t="shared" si="73"/>
        <v>20</v>
      </c>
      <c r="D780" t="str">
        <f t="shared" si="74"/>
        <v>India)</v>
      </c>
      <c r="E780">
        <f t="shared" si="75"/>
        <v>7</v>
      </c>
      <c r="F780" t="str">
        <f t="shared" si="76"/>
        <v xml:space="preserve">Yuvraj </v>
      </c>
      <c r="G780">
        <f t="shared" si="77"/>
        <v>20</v>
      </c>
    </row>
    <row r="781" spans="1:7" x14ac:dyDescent="0.3">
      <c r="A781" s="1" t="s">
        <v>251</v>
      </c>
      <c r="B781">
        <f t="shared" si="72"/>
        <v>11</v>
      </c>
      <c r="C781">
        <f t="shared" si="73"/>
        <v>13</v>
      </c>
      <c r="D781" t="str">
        <f t="shared" si="74"/>
        <v>SA)</v>
      </c>
      <c r="E781">
        <f t="shared" si="75"/>
        <v>3</v>
      </c>
      <c r="F781" t="str">
        <f t="shared" si="76"/>
        <v xml:space="preserve">GC </v>
      </c>
      <c r="G781">
        <f t="shared" si="77"/>
        <v>13</v>
      </c>
    </row>
    <row r="782" spans="1:7" x14ac:dyDescent="0.3">
      <c r="A782" s="1" t="s">
        <v>99</v>
      </c>
      <c r="B782">
        <f t="shared" si="72"/>
        <v>12</v>
      </c>
      <c r="C782">
        <f t="shared" si="73"/>
        <v>15</v>
      </c>
      <c r="D782" t="str">
        <f t="shared" si="74"/>
        <v>Aus)</v>
      </c>
      <c r="E782">
        <f t="shared" si="75"/>
        <v>2</v>
      </c>
      <c r="F782" t="str">
        <f t="shared" si="76"/>
        <v xml:space="preserve">A </v>
      </c>
      <c r="G782">
        <f t="shared" si="77"/>
        <v>15</v>
      </c>
    </row>
    <row r="783" spans="1:7" x14ac:dyDescent="0.3">
      <c r="A783" s="1" t="s">
        <v>105</v>
      </c>
      <c r="B783">
        <f t="shared" si="72"/>
        <v>12</v>
      </c>
      <c r="C783">
        <f t="shared" si="73"/>
        <v>14</v>
      </c>
      <c r="D783" t="str">
        <f t="shared" si="74"/>
        <v>NZ)</v>
      </c>
      <c r="E783">
        <f t="shared" si="75"/>
        <v>3</v>
      </c>
      <c r="F783" t="str">
        <f t="shared" si="76"/>
        <v xml:space="preserve">SB </v>
      </c>
      <c r="G783">
        <f t="shared" si="77"/>
        <v>14</v>
      </c>
    </row>
    <row r="784" spans="1:7" x14ac:dyDescent="0.3">
      <c r="A784" s="1" t="s">
        <v>145</v>
      </c>
      <c r="B784">
        <f t="shared" si="72"/>
        <v>15</v>
      </c>
      <c r="C784">
        <f t="shared" si="73"/>
        <v>18</v>
      </c>
      <c r="D784" t="str">
        <f t="shared" si="74"/>
        <v>Pak)</v>
      </c>
      <c r="E784">
        <f t="shared" si="75"/>
        <v>7</v>
      </c>
      <c r="F784" t="str">
        <f t="shared" si="76"/>
        <v xml:space="preserve">Kamran </v>
      </c>
      <c r="G784">
        <f t="shared" si="77"/>
        <v>18</v>
      </c>
    </row>
    <row r="785" spans="1:7" x14ac:dyDescent="0.3">
      <c r="A785" s="1" t="s">
        <v>145</v>
      </c>
      <c r="B785">
        <f t="shared" si="72"/>
        <v>15</v>
      </c>
      <c r="C785">
        <f t="shared" si="73"/>
        <v>18</v>
      </c>
      <c r="D785" t="str">
        <f t="shared" si="74"/>
        <v>Pak)</v>
      </c>
      <c r="E785">
        <f t="shared" si="75"/>
        <v>7</v>
      </c>
      <c r="F785" t="str">
        <f t="shared" si="76"/>
        <v xml:space="preserve">Kamran </v>
      </c>
      <c r="G785">
        <f t="shared" si="77"/>
        <v>18</v>
      </c>
    </row>
    <row r="786" spans="1:7" x14ac:dyDescent="0.3">
      <c r="A786" s="1" t="s">
        <v>268</v>
      </c>
      <c r="B786">
        <f t="shared" si="72"/>
        <v>14</v>
      </c>
      <c r="C786">
        <f t="shared" si="73"/>
        <v>16</v>
      </c>
      <c r="D786" t="str">
        <f t="shared" si="74"/>
        <v>SL)</v>
      </c>
      <c r="E786">
        <f t="shared" si="75"/>
        <v>3</v>
      </c>
      <c r="F786" t="str">
        <f t="shared" si="76"/>
        <v xml:space="preserve">WU </v>
      </c>
      <c r="G786">
        <f t="shared" si="77"/>
        <v>16</v>
      </c>
    </row>
    <row r="787" spans="1:7" x14ac:dyDescent="0.3">
      <c r="A787" s="1" t="s">
        <v>352</v>
      </c>
      <c r="B787">
        <f t="shared" si="72"/>
        <v>12</v>
      </c>
      <c r="C787">
        <f t="shared" si="73"/>
        <v>14</v>
      </c>
      <c r="D787" t="str">
        <f t="shared" si="74"/>
        <v>NZ)</v>
      </c>
      <c r="E787">
        <f t="shared" si="75"/>
        <v>3</v>
      </c>
      <c r="F787" t="str">
        <f t="shared" si="76"/>
        <v xml:space="preserve">PG </v>
      </c>
      <c r="G787">
        <f t="shared" si="77"/>
        <v>14</v>
      </c>
    </row>
    <row r="788" spans="1:7" x14ac:dyDescent="0.3">
      <c r="A788" s="1" t="s">
        <v>216</v>
      </c>
      <c r="B788">
        <f t="shared" si="72"/>
        <v>16</v>
      </c>
      <c r="C788">
        <f t="shared" si="73"/>
        <v>18</v>
      </c>
      <c r="D788" t="str">
        <f t="shared" si="74"/>
        <v>SL)</v>
      </c>
      <c r="E788">
        <f t="shared" si="75"/>
        <v>3</v>
      </c>
      <c r="F788" t="str">
        <f t="shared" si="76"/>
        <v xml:space="preserve">ST </v>
      </c>
      <c r="G788">
        <f t="shared" si="77"/>
        <v>18</v>
      </c>
    </row>
    <row r="789" spans="1:7" x14ac:dyDescent="0.3">
      <c r="A789" s="1" t="s">
        <v>286</v>
      </c>
      <c r="B789">
        <f t="shared" si="72"/>
        <v>15</v>
      </c>
      <c r="C789">
        <f t="shared" si="73"/>
        <v>17</v>
      </c>
      <c r="D789" t="str">
        <f t="shared" si="74"/>
        <v>SA)</v>
      </c>
      <c r="E789">
        <f t="shared" si="75"/>
        <v>3</v>
      </c>
      <c r="F789" t="str">
        <f t="shared" si="76"/>
        <v xml:space="preserve">HH </v>
      </c>
      <c r="G789">
        <f t="shared" si="77"/>
        <v>17</v>
      </c>
    </row>
    <row r="790" spans="1:7" x14ac:dyDescent="0.3">
      <c r="A790" s="1" t="s">
        <v>221</v>
      </c>
      <c r="B790">
        <f t="shared" si="72"/>
        <v>15</v>
      </c>
      <c r="C790">
        <f t="shared" si="73"/>
        <v>18</v>
      </c>
      <c r="D790" t="str">
        <f t="shared" si="74"/>
        <v>Aus)</v>
      </c>
      <c r="E790">
        <f t="shared" si="75"/>
        <v>3</v>
      </c>
      <c r="F790" t="str">
        <f t="shared" si="76"/>
        <v xml:space="preserve">AC </v>
      </c>
      <c r="G790">
        <f t="shared" si="77"/>
        <v>18</v>
      </c>
    </row>
    <row r="791" spans="1:7" x14ac:dyDescent="0.3">
      <c r="A791" s="1" t="s">
        <v>151</v>
      </c>
      <c r="B791">
        <f t="shared" si="72"/>
        <v>14</v>
      </c>
      <c r="C791">
        <f t="shared" si="73"/>
        <v>17</v>
      </c>
      <c r="D791" t="str">
        <f t="shared" si="74"/>
        <v>Pak)</v>
      </c>
      <c r="E791">
        <f t="shared" si="75"/>
        <v>7</v>
      </c>
      <c r="F791" t="str">
        <f t="shared" si="76"/>
        <v xml:space="preserve">Salman </v>
      </c>
      <c r="G791">
        <f t="shared" si="77"/>
        <v>17</v>
      </c>
    </row>
    <row r="792" spans="1:7" x14ac:dyDescent="0.3">
      <c r="A792" s="1" t="s">
        <v>60</v>
      </c>
      <c r="B792">
        <f t="shared" si="72"/>
        <v>15</v>
      </c>
      <c r="C792">
        <f t="shared" si="73"/>
        <v>20</v>
      </c>
      <c r="D792" t="str">
        <f t="shared" si="74"/>
        <v>India)</v>
      </c>
      <c r="E792">
        <f t="shared" si="75"/>
        <v>3</v>
      </c>
      <c r="F792" t="str">
        <f t="shared" si="76"/>
        <v xml:space="preserve">SR </v>
      </c>
      <c r="G792">
        <f t="shared" si="77"/>
        <v>20</v>
      </c>
    </row>
    <row r="793" spans="1:7" x14ac:dyDescent="0.3">
      <c r="A793" s="1" t="s">
        <v>99</v>
      </c>
      <c r="B793">
        <f t="shared" si="72"/>
        <v>12</v>
      </c>
      <c r="C793">
        <f t="shared" si="73"/>
        <v>15</v>
      </c>
      <c r="D793" t="str">
        <f t="shared" si="74"/>
        <v>Aus)</v>
      </c>
      <c r="E793">
        <f t="shared" si="75"/>
        <v>2</v>
      </c>
      <c r="F793" t="str">
        <f t="shared" si="76"/>
        <v xml:space="preserve">A </v>
      </c>
      <c r="G793">
        <f t="shared" si="77"/>
        <v>15</v>
      </c>
    </row>
    <row r="794" spans="1:7" x14ac:dyDescent="0.3">
      <c r="A794" s="1" t="s">
        <v>225</v>
      </c>
      <c r="B794">
        <f t="shared" si="72"/>
        <v>13</v>
      </c>
      <c r="C794">
        <f t="shared" si="73"/>
        <v>16</v>
      </c>
      <c r="D794" t="str">
        <f t="shared" si="74"/>
        <v>Aus)</v>
      </c>
      <c r="E794">
        <f t="shared" si="75"/>
        <v>3</v>
      </c>
      <c r="F794" t="str">
        <f t="shared" si="76"/>
        <v xml:space="preserve">RT </v>
      </c>
      <c r="G794">
        <f t="shared" si="77"/>
        <v>16</v>
      </c>
    </row>
    <row r="795" spans="1:7" x14ac:dyDescent="0.3">
      <c r="A795" s="1" t="s">
        <v>94</v>
      </c>
      <c r="B795">
        <f t="shared" si="72"/>
        <v>15</v>
      </c>
      <c r="C795">
        <f t="shared" si="73"/>
        <v>18</v>
      </c>
      <c r="D795" t="str">
        <f t="shared" si="74"/>
        <v>Pak)</v>
      </c>
      <c r="E795">
        <f t="shared" si="75"/>
        <v>7</v>
      </c>
      <c r="F795" t="str">
        <f t="shared" si="76"/>
        <v xml:space="preserve">Shoaib </v>
      </c>
      <c r="G795">
        <f t="shared" si="77"/>
        <v>18</v>
      </c>
    </row>
    <row r="796" spans="1:7" x14ac:dyDescent="0.3">
      <c r="A796" s="1" t="s">
        <v>221</v>
      </c>
      <c r="B796">
        <f t="shared" si="72"/>
        <v>15</v>
      </c>
      <c r="C796">
        <f t="shared" si="73"/>
        <v>18</v>
      </c>
      <c r="D796" t="str">
        <f t="shared" si="74"/>
        <v>Aus)</v>
      </c>
      <c r="E796">
        <f t="shared" si="75"/>
        <v>3</v>
      </c>
      <c r="F796" t="str">
        <f t="shared" si="76"/>
        <v xml:space="preserve">AC </v>
      </c>
      <c r="G796">
        <f t="shared" si="77"/>
        <v>18</v>
      </c>
    </row>
    <row r="797" spans="1:7" x14ac:dyDescent="0.3">
      <c r="A797" s="1" t="s">
        <v>375</v>
      </c>
      <c r="B797">
        <f t="shared" si="72"/>
        <v>12</v>
      </c>
      <c r="C797">
        <f t="shared" si="73"/>
        <v>15</v>
      </c>
      <c r="D797" t="str">
        <f t="shared" si="74"/>
        <v>Aus)</v>
      </c>
      <c r="E797">
        <f t="shared" si="75"/>
        <v>3</v>
      </c>
      <c r="F797" t="str">
        <f t="shared" si="76"/>
        <v xml:space="preserve">SM </v>
      </c>
      <c r="G797">
        <f t="shared" si="77"/>
        <v>15</v>
      </c>
    </row>
    <row r="798" spans="1:7" x14ac:dyDescent="0.3">
      <c r="A798" s="1" t="s">
        <v>256</v>
      </c>
      <c r="B798">
        <f t="shared" si="72"/>
        <v>15</v>
      </c>
      <c r="C798">
        <f t="shared" si="73"/>
        <v>20</v>
      </c>
      <c r="D798" t="str">
        <f t="shared" si="74"/>
        <v>India)</v>
      </c>
      <c r="E798">
        <f t="shared" si="75"/>
        <v>7</v>
      </c>
      <c r="F798" t="str">
        <f t="shared" si="76"/>
        <v xml:space="preserve">Yuvraj </v>
      </c>
      <c r="G798">
        <f t="shared" si="77"/>
        <v>20</v>
      </c>
    </row>
    <row r="799" spans="1:7" x14ac:dyDescent="0.3">
      <c r="A799" s="1" t="s">
        <v>73</v>
      </c>
      <c r="B799">
        <f t="shared" si="72"/>
        <v>11</v>
      </c>
      <c r="C799">
        <f t="shared" si="73"/>
        <v>13</v>
      </c>
      <c r="D799" t="str">
        <f t="shared" si="74"/>
        <v>NZ)</v>
      </c>
      <c r="E799">
        <f t="shared" si="75"/>
        <v>3</v>
      </c>
      <c r="F799" t="str">
        <f t="shared" si="76"/>
        <v xml:space="preserve">NJ </v>
      </c>
      <c r="G799">
        <f t="shared" si="77"/>
        <v>13</v>
      </c>
    </row>
    <row r="800" spans="1:7" x14ac:dyDescent="0.3">
      <c r="A800" s="1" t="s">
        <v>260</v>
      </c>
      <c r="B800">
        <f t="shared" si="72"/>
        <v>16</v>
      </c>
      <c r="C800">
        <f t="shared" si="73"/>
        <v>18</v>
      </c>
      <c r="D800" t="str">
        <f t="shared" si="74"/>
        <v>SL)</v>
      </c>
      <c r="E800">
        <f t="shared" si="75"/>
        <v>3</v>
      </c>
      <c r="F800" t="str">
        <f t="shared" si="76"/>
        <v xml:space="preserve">KC </v>
      </c>
      <c r="G800">
        <f t="shared" si="77"/>
        <v>18</v>
      </c>
    </row>
    <row r="801" spans="1:7" x14ac:dyDescent="0.3">
      <c r="A801" s="1" t="s">
        <v>251</v>
      </c>
      <c r="B801">
        <f t="shared" si="72"/>
        <v>11</v>
      </c>
      <c r="C801">
        <f t="shared" si="73"/>
        <v>13</v>
      </c>
      <c r="D801" t="str">
        <f t="shared" si="74"/>
        <v>SA)</v>
      </c>
      <c r="E801">
        <f t="shared" si="75"/>
        <v>3</v>
      </c>
      <c r="F801" t="str">
        <f t="shared" si="76"/>
        <v xml:space="preserve">GC </v>
      </c>
      <c r="G801">
        <f t="shared" si="77"/>
        <v>13</v>
      </c>
    </row>
    <row r="802" spans="1:7" x14ac:dyDescent="0.3">
      <c r="A802" s="1" t="s">
        <v>361</v>
      </c>
      <c r="B802">
        <f t="shared" si="72"/>
        <v>12</v>
      </c>
      <c r="C802">
        <f t="shared" si="73"/>
        <v>14</v>
      </c>
      <c r="D802" t="str">
        <f t="shared" si="74"/>
        <v>WI)</v>
      </c>
      <c r="E802">
        <f t="shared" si="75"/>
        <v>3</v>
      </c>
      <c r="F802" t="str">
        <f t="shared" si="76"/>
        <v xml:space="preserve">RS </v>
      </c>
      <c r="G802">
        <f t="shared" si="77"/>
        <v>14</v>
      </c>
    </row>
    <row r="803" spans="1:7" x14ac:dyDescent="0.3">
      <c r="A803" s="1" t="s">
        <v>159</v>
      </c>
      <c r="B803">
        <f t="shared" si="72"/>
        <v>12</v>
      </c>
      <c r="C803">
        <f t="shared" si="73"/>
        <v>14</v>
      </c>
      <c r="D803" t="str">
        <f t="shared" si="74"/>
        <v>NZ)</v>
      </c>
      <c r="E803">
        <f t="shared" si="75"/>
        <v>2</v>
      </c>
      <c r="F803" t="str">
        <f t="shared" si="76"/>
        <v xml:space="preserve">L </v>
      </c>
      <c r="G803">
        <f t="shared" si="77"/>
        <v>14</v>
      </c>
    </row>
    <row r="804" spans="1:7" x14ac:dyDescent="0.3">
      <c r="A804" s="1" t="s">
        <v>286</v>
      </c>
      <c r="B804">
        <f t="shared" si="72"/>
        <v>15</v>
      </c>
      <c r="C804">
        <f t="shared" si="73"/>
        <v>17</v>
      </c>
      <c r="D804" t="str">
        <f t="shared" si="74"/>
        <v>SA)</v>
      </c>
      <c r="E804">
        <f t="shared" si="75"/>
        <v>3</v>
      </c>
      <c r="F804" t="str">
        <f t="shared" si="76"/>
        <v xml:space="preserve">HH </v>
      </c>
      <c r="G804">
        <f t="shared" si="77"/>
        <v>17</v>
      </c>
    </row>
    <row r="805" spans="1:7" x14ac:dyDescent="0.3">
      <c r="A805" s="1" t="s">
        <v>68</v>
      </c>
      <c r="B805">
        <f t="shared" si="72"/>
        <v>11</v>
      </c>
      <c r="C805">
        <f t="shared" si="73"/>
        <v>13</v>
      </c>
      <c r="D805" t="str">
        <f t="shared" si="74"/>
        <v>SA)</v>
      </c>
      <c r="E805">
        <f t="shared" si="75"/>
        <v>3</v>
      </c>
      <c r="F805" t="str">
        <f t="shared" si="76"/>
        <v xml:space="preserve">HH </v>
      </c>
      <c r="G805">
        <f t="shared" si="77"/>
        <v>13</v>
      </c>
    </row>
    <row r="806" spans="1:7" x14ac:dyDescent="0.3">
      <c r="A806" s="1" t="s">
        <v>225</v>
      </c>
      <c r="B806">
        <f t="shared" si="72"/>
        <v>13</v>
      </c>
      <c r="C806">
        <f t="shared" si="73"/>
        <v>16</v>
      </c>
      <c r="D806" t="str">
        <f t="shared" si="74"/>
        <v>Aus)</v>
      </c>
      <c r="E806">
        <f t="shared" si="75"/>
        <v>3</v>
      </c>
      <c r="F806" t="str">
        <f t="shared" si="76"/>
        <v xml:space="preserve">RT </v>
      </c>
      <c r="G806">
        <f t="shared" si="77"/>
        <v>16</v>
      </c>
    </row>
    <row r="807" spans="1:7" x14ac:dyDescent="0.3">
      <c r="A807" s="1" t="s">
        <v>370</v>
      </c>
      <c r="B807">
        <f t="shared" si="72"/>
        <v>14</v>
      </c>
      <c r="C807">
        <f t="shared" si="73"/>
        <v>17</v>
      </c>
      <c r="D807" t="str">
        <f t="shared" si="74"/>
        <v>Ban)</v>
      </c>
      <c r="E807">
        <f t="shared" si="75"/>
        <v>6</v>
      </c>
      <c r="F807" t="str">
        <f t="shared" si="76"/>
        <v xml:space="preserve">Rajin </v>
      </c>
      <c r="G807">
        <f t="shared" si="77"/>
        <v>17</v>
      </c>
    </row>
    <row r="808" spans="1:7" x14ac:dyDescent="0.3">
      <c r="A808" s="1" t="s">
        <v>256</v>
      </c>
      <c r="B808">
        <f t="shared" si="72"/>
        <v>15</v>
      </c>
      <c r="C808">
        <f t="shared" si="73"/>
        <v>20</v>
      </c>
      <c r="D808" t="str">
        <f t="shared" si="74"/>
        <v>India)</v>
      </c>
      <c r="E808">
        <f t="shared" si="75"/>
        <v>7</v>
      </c>
      <c r="F808" t="str">
        <f t="shared" si="76"/>
        <v xml:space="preserve">Yuvraj </v>
      </c>
      <c r="G808">
        <f t="shared" si="77"/>
        <v>20</v>
      </c>
    </row>
    <row r="809" spans="1:7" x14ac:dyDescent="0.3">
      <c r="A809" s="1" t="s">
        <v>99</v>
      </c>
      <c r="B809">
        <f t="shared" si="72"/>
        <v>12</v>
      </c>
      <c r="C809">
        <f t="shared" si="73"/>
        <v>15</v>
      </c>
      <c r="D809" t="str">
        <f t="shared" si="74"/>
        <v>Aus)</v>
      </c>
      <c r="E809">
        <f t="shared" si="75"/>
        <v>2</v>
      </c>
      <c r="F809" t="str">
        <f t="shared" si="76"/>
        <v xml:space="preserve">A </v>
      </c>
      <c r="G809">
        <f t="shared" si="77"/>
        <v>15</v>
      </c>
    </row>
    <row r="810" spans="1:7" x14ac:dyDescent="0.3">
      <c r="A810" s="1" t="s">
        <v>361</v>
      </c>
      <c r="B810">
        <f t="shared" si="72"/>
        <v>12</v>
      </c>
      <c r="C810">
        <f t="shared" si="73"/>
        <v>14</v>
      </c>
      <c r="D810" t="str">
        <f t="shared" si="74"/>
        <v>WI)</v>
      </c>
      <c r="E810">
        <f t="shared" si="75"/>
        <v>3</v>
      </c>
      <c r="F810" t="str">
        <f t="shared" si="76"/>
        <v xml:space="preserve">RS </v>
      </c>
      <c r="G810">
        <f t="shared" si="77"/>
        <v>14</v>
      </c>
    </row>
    <row r="811" spans="1:7" x14ac:dyDescent="0.3">
      <c r="A811" s="1" t="s">
        <v>229</v>
      </c>
      <c r="B811">
        <f t="shared" si="72"/>
        <v>11</v>
      </c>
      <c r="C811">
        <f t="shared" si="73"/>
        <v>13</v>
      </c>
      <c r="D811" t="str">
        <f t="shared" si="74"/>
        <v>WI)</v>
      </c>
      <c r="E811">
        <f t="shared" si="75"/>
        <v>3</v>
      </c>
      <c r="F811" t="str">
        <f t="shared" si="76"/>
        <v xml:space="preserve">CH </v>
      </c>
      <c r="G811">
        <f t="shared" si="77"/>
        <v>13</v>
      </c>
    </row>
    <row r="812" spans="1:7" x14ac:dyDescent="0.3">
      <c r="A812" s="1" t="s">
        <v>230</v>
      </c>
      <c r="B812">
        <f t="shared" si="72"/>
        <v>11</v>
      </c>
      <c r="C812">
        <f t="shared" si="73"/>
        <v>16</v>
      </c>
      <c r="D812" t="str">
        <f t="shared" si="74"/>
        <v>India)</v>
      </c>
      <c r="E812">
        <f t="shared" si="75"/>
        <v>2</v>
      </c>
      <c r="F812" t="str">
        <f t="shared" si="76"/>
        <v xml:space="preserve">R </v>
      </c>
      <c r="G812">
        <f t="shared" si="77"/>
        <v>16</v>
      </c>
    </row>
    <row r="813" spans="1:7" x14ac:dyDescent="0.3">
      <c r="A813" s="1" t="s">
        <v>324</v>
      </c>
      <c r="B813">
        <f t="shared" si="72"/>
        <v>12</v>
      </c>
      <c r="C813">
        <f t="shared" si="73"/>
        <v>15</v>
      </c>
      <c r="D813" t="str">
        <f t="shared" si="74"/>
        <v>Zim)</v>
      </c>
      <c r="E813">
        <f t="shared" si="75"/>
        <v>2</v>
      </c>
      <c r="F813" t="str">
        <f t="shared" si="76"/>
        <v xml:space="preserve">V </v>
      </c>
      <c r="G813">
        <f t="shared" si="77"/>
        <v>15</v>
      </c>
    </row>
    <row r="814" spans="1:7" x14ac:dyDescent="0.3">
      <c r="A814" s="1" t="s">
        <v>90</v>
      </c>
      <c r="B814">
        <f t="shared" si="72"/>
        <v>12</v>
      </c>
      <c r="C814">
        <f t="shared" si="73"/>
        <v>14</v>
      </c>
      <c r="D814" t="str">
        <f t="shared" si="74"/>
        <v>WI)</v>
      </c>
      <c r="E814">
        <f t="shared" si="75"/>
        <v>3</v>
      </c>
      <c r="F814" t="str">
        <f t="shared" si="76"/>
        <v xml:space="preserve">RR </v>
      </c>
      <c r="G814">
        <f t="shared" si="77"/>
        <v>14</v>
      </c>
    </row>
    <row r="815" spans="1:7" x14ac:dyDescent="0.3">
      <c r="A815" s="1" t="s">
        <v>110</v>
      </c>
      <c r="B815">
        <f t="shared" si="72"/>
        <v>17</v>
      </c>
      <c r="C815">
        <f t="shared" si="73"/>
        <v>20</v>
      </c>
      <c r="D815" t="str">
        <f t="shared" si="74"/>
        <v>Eng)</v>
      </c>
      <c r="E815">
        <f t="shared" si="75"/>
        <v>3</v>
      </c>
      <c r="F815" t="str">
        <f t="shared" si="76"/>
        <v xml:space="preserve">ME </v>
      </c>
      <c r="G815">
        <f t="shared" si="77"/>
        <v>20</v>
      </c>
    </row>
    <row r="816" spans="1:7" x14ac:dyDescent="0.3">
      <c r="A816" s="1" t="s">
        <v>268</v>
      </c>
      <c r="B816">
        <f t="shared" si="72"/>
        <v>14</v>
      </c>
      <c r="C816">
        <f t="shared" si="73"/>
        <v>16</v>
      </c>
      <c r="D816" t="str">
        <f t="shared" si="74"/>
        <v>SL)</v>
      </c>
      <c r="E816">
        <f t="shared" si="75"/>
        <v>3</v>
      </c>
      <c r="F816" t="str">
        <f t="shared" si="76"/>
        <v xml:space="preserve">WU </v>
      </c>
      <c r="G816">
        <f t="shared" si="77"/>
        <v>16</v>
      </c>
    </row>
    <row r="817" spans="1:7" x14ac:dyDescent="0.3">
      <c r="A817" s="1" t="s">
        <v>216</v>
      </c>
      <c r="B817">
        <f t="shared" si="72"/>
        <v>16</v>
      </c>
      <c r="C817">
        <f t="shared" si="73"/>
        <v>18</v>
      </c>
      <c r="D817" t="str">
        <f t="shared" si="74"/>
        <v>SL)</v>
      </c>
      <c r="E817">
        <f t="shared" si="75"/>
        <v>3</v>
      </c>
      <c r="F817" t="str">
        <f t="shared" si="76"/>
        <v xml:space="preserve">ST </v>
      </c>
      <c r="G817">
        <f t="shared" si="77"/>
        <v>18</v>
      </c>
    </row>
    <row r="818" spans="1:7" x14ac:dyDescent="0.3">
      <c r="A818" s="1" t="s">
        <v>244</v>
      </c>
      <c r="B818">
        <f t="shared" si="72"/>
        <v>19</v>
      </c>
      <c r="C818">
        <f t="shared" si="73"/>
        <v>21</v>
      </c>
      <c r="D818" t="str">
        <f t="shared" si="74"/>
        <v>SL)</v>
      </c>
      <c r="E818">
        <f t="shared" si="75"/>
        <v>5</v>
      </c>
      <c r="F818" t="str">
        <f t="shared" si="76"/>
        <v xml:space="preserve">DPMD </v>
      </c>
      <c r="G818">
        <f t="shared" si="77"/>
        <v>21</v>
      </c>
    </row>
    <row r="819" spans="1:7" x14ac:dyDescent="0.3">
      <c r="A819" s="1" t="s">
        <v>244</v>
      </c>
      <c r="B819">
        <f t="shared" si="72"/>
        <v>19</v>
      </c>
      <c r="C819">
        <f t="shared" si="73"/>
        <v>21</v>
      </c>
      <c r="D819" t="str">
        <f t="shared" si="74"/>
        <v>SL)</v>
      </c>
      <c r="E819">
        <f t="shared" si="75"/>
        <v>5</v>
      </c>
      <c r="F819" t="str">
        <f t="shared" si="76"/>
        <v xml:space="preserve">DPMD </v>
      </c>
      <c r="G819">
        <f t="shared" si="77"/>
        <v>21</v>
      </c>
    </row>
    <row r="820" spans="1:7" x14ac:dyDescent="0.3">
      <c r="A820" s="1" t="s">
        <v>216</v>
      </c>
      <c r="B820">
        <f t="shared" si="72"/>
        <v>16</v>
      </c>
      <c r="C820">
        <f t="shared" si="73"/>
        <v>18</v>
      </c>
      <c r="D820" t="str">
        <f t="shared" si="74"/>
        <v>SL)</v>
      </c>
      <c r="E820">
        <f t="shared" si="75"/>
        <v>3</v>
      </c>
      <c r="F820" t="str">
        <f t="shared" si="76"/>
        <v xml:space="preserve">ST </v>
      </c>
      <c r="G820">
        <f t="shared" si="77"/>
        <v>18</v>
      </c>
    </row>
    <row r="821" spans="1:7" x14ac:dyDescent="0.3">
      <c r="A821" s="1" t="s">
        <v>110</v>
      </c>
      <c r="B821">
        <f t="shared" si="72"/>
        <v>17</v>
      </c>
      <c r="C821">
        <f t="shared" si="73"/>
        <v>20</v>
      </c>
      <c r="D821" t="str">
        <f t="shared" si="74"/>
        <v>Eng)</v>
      </c>
      <c r="E821">
        <f t="shared" si="75"/>
        <v>3</v>
      </c>
      <c r="F821" t="str">
        <f t="shared" si="76"/>
        <v xml:space="preserve">ME </v>
      </c>
      <c r="G821">
        <f t="shared" si="77"/>
        <v>20</v>
      </c>
    </row>
    <row r="822" spans="1:7" x14ac:dyDescent="0.3">
      <c r="A822" s="1" t="s">
        <v>268</v>
      </c>
      <c r="B822">
        <f t="shared" si="72"/>
        <v>14</v>
      </c>
      <c r="C822">
        <f t="shared" si="73"/>
        <v>16</v>
      </c>
      <c r="D822" t="str">
        <f t="shared" si="74"/>
        <v>SL)</v>
      </c>
      <c r="E822">
        <f t="shared" si="75"/>
        <v>3</v>
      </c>
      <c r="F822" t="str">
        <f t="shared" si="76"/>
        <v xml:space="preserve">WU </v>
      </c>
      <c r="G822">
        <f t="shared" si="77"/>
        <v>16</v>
      </c>
    </row>
    <row r="823" spans="1:7" x14ac:dyDescent="0.3">
      <c r="A823" s="1" t="s">
        <v>216</v>
      </c>
      <c r="B823">
        <f t="shared" si="72"/>
        <v>16</v>
      </c>
      <c r="C823">
        <f t="shared" si="73"/>
        <v>18</v>
      </c>
      <c r="D823" t="str">
        <f t="shared" si="74"/>
        <v>SL)</v>
      </c>
      <c r="E823">
        <f t="shared" si="75"/>
        <v>3</v>
      </c>
      <c r="F823" t="str">
        <f t="shared" si="76"/>
        <v xml:space="preserve">ST </v>
      </c>
      <c r="G823">
        <f t="shared" si="77"/>
        <v>18</v>
      </c>
    </row>
    <row r="824" spans="1:7" x14ac:dyDescent="0.3">
      <c r="A824" s="1" t="s">
        <v>89</v>
      </c>
      <c r="B824">
        <f t="shared" si="72"/>
        <v>13</v>
      </c>
      <c r="C824">
        <f t="shared" si="73"/>
        <v>15</v>
      </c>
      <c r="D824" t="str">
        <f t="shared" si="74"/>
        <v>SL)</v>
      </c>
      <c r="E824">
        <f t="shared" si="75"/>
        <v>3</v>
      </c>
      <c r="F824" t="str">
        <f t="shared" si="76"/>
        <v xml:space="preserve">TM </v>
      </c>
      <c r="G824">
        <f t="shared" si="77"/>
        <v>15</v>
      </c>
    </row>
    <row r="825" spans="1:7" x14ac:dyDescent="0.3">
      <c r="A825" s="1" t="s">
        <v>170</v>
      </c>
      <c r="B825">
        <f t="shared" si="72"/>
        <v>18</v>
      </c>
      <c r="C825">
        <f t="shared" si="73"/>
        <v>21</v>
      </c>
      <c r="D825" t="str">
        <f t="shared" si="74"/>
        <v>Ban)</v>
      </c>
      <c r="E825">
        <f t="shared" si="75"/>
        <v>9</v>
      </c>
      <c r="F825" t="str">
        <f t="shared" si="76"/>
        <v xml:space="preserve">Shahriar </v>
      </c>
      <c r="G825">
        <f t="shared" si="77"/>
        <v>21</v>
      </c>
    </row>
    <row r="826" spans="1:7" x14ac:dyDescent="0.3">
      <c r="A826" s="1" t="s">
        <v>414</v>
      </c>
      <c r="B826">
        <f t="shared" si="72"/>
        <v>13</v>
      </c>
      <c r="C826">
        <f t="shared" si="73"/>
        <v>16</v>
      </c>
      <c r="D826" t="str">
        <f t="shared" si="74"/>
        <v>Ber)</v>
      </c>
      <c r="E826">
        <f t="shared" si="75"/>
        <v>3</v>
      </c>
      <c r="F826" t="str">
        <f t="shared" si="76"/>
        <v xml:space="preserve">IH </v>
      </c>
      <c r="G826">
        <f t="shared" si="77"/>
        <v>16</v>
      </c>
    </row>
    <row r="827" spans="1:7" x14ac:dyDescent="0.3">
      <c r="A827" s="1" t="s">
        <v>78</v>
      </c>
      <c r="B827">
        <f t="shared" si="72"/>
        <v>14</v>
      </c>
      <c r="C827">
        <f t="shared" si="73"/>
        <v>17</v>
      </c>
      <c r="D827" t="str">
        <f t="shared" si="74"/>
        <v>Pak)</v>
      </c>
      <c r="E827">
        <f t="shared" si="75"/>
        <v>7</v>
      </c>
      <c r="F827" t="str">
        <f t="shared" si="76"/>
        <v xml:space="preserve">Younis </v>
      </c>
      <c r="G827">
        <f t="shared" si="77"/>
        <v>17</v>
      </c>
    </row>
    <row r="828" spans="1:7" x14ac:dyDescent="0.3">
      <c r="A828" s="1" t="s">
        <v>60</v>
      </c>
      <c r="B828">
        <f t="shared" si="72"/>
        <v>15</v>
      </c>
      <c r="C828">
        <f t="shared" si="73"/>
        <v>20</v>
      </c>
      <c r="D828" t="str">
        <f t="shared" si="74"/>
        <v>India)</v>
      </c>
      <c r="E828">
        <f t="shared" si="75"/>
        <v>3</v>
      </c>
      <c r="F828" t="str">
        <f t="shared" si="76"/>
        <v xml:space="preserve">SR </v>
      </c>
      <c r="G828">
        <f t="shared" si="77"/>
        <v>20</v>
      </c>
    </row>
    <row r="829" spans="1:7" x14ac:dyDescent="0.3">
      <c r="A829" s="1" t="s">
        <v>100</v>
      </c>
      <c r="B829">
        <f t="shared" si="72"/>
        <v>13</v>
      </c>
      <c r="C829">
        <f t="shared" si="73"/>
        <v>16</v>
      </c>
      <c r="D829" t="str">
        <f t="shared" si="74"/>
        <v>Aus)</v>
      </c>
      <c r="E829">
        <f t="shared" si="75"/>
        <v>4</v>
      </c>
      <c r="F829" t="str">
        <f t="shared" si="76"/>
        <v xml:space="preserve">MEK </v>
      </c>
      <c r="G829">
        <f t="shared" si="77"/>
        <v>16</v>
      </c>
    </row>
    <row r="830" spans="1:7" x14ac:dyDescent="0.3">
      <c r="A830" s="1" t="s">
        <v>234</v>
      </c>
      <c r="B830">
        <f t="shared" si="72"/>
        <v>13</v>
      </c>
      <c r="C830">
        <f t="shared" si="73"/>
        <v>15</v>
      </c>
      <c r="D830" t="str">
        <f t="shared" si="74"/>
        <v>SA)</v>
      </c>
      <c r="E830">
        <f t="shared" si="75"/>
        <v>3</v>
      </c>
      <c r="F830" t="str">
        <f t="shared" si="76"/>
        <v xml:space="preserve">MV </v>
      </c>
      <c r="G830">
        <f t="shared" si="77"/>
        <v>15</v>
      </c>
    </row>
    <row r="831" spans="1:7" x14ac:dyDescent="0.3">
      <c r="A831" s="1" t="s">
        <v>268</v>
      </c>
      <c r="B831">
        <f t="shared" si="72"/>
        <v>14</v>
      </c>
      <c r="C831">
        <f t="shared" si="73"/>
        <v>16</v>
      </c>
      <c r="D831" t="str">
        <f t="shared" si="74"/>
        <v>SL)</v>
      </c>
      <c r="E831">
        <f t="shared" si="75"/>
        <v>3</v>
      </c>
      <c r="F831" t="str">
        <f t="shared" si="76"/>
        <v xml:space="preserve">WU </v>
      </c>
      <c r="G831">
        <f t="shared" si="77"/>
        <v>16</v>
      </c>
    </row>
    <row r="832" spans="1:7" x14ac:dyDescent="0.3">
      <c r="A832" s="1" t="s">
        <v>268</v>
      </c>
      <c r="B832">
        <f t="shared" si="72"/>
        <v>14</v>
      </c>
      <c r="C832">
        <f t="shared" si="73"/>
        <v>16</v>
      </c>
      <c r="D832" t="str">
        <f t="shared" si="74"/>
        <v>SL)</v>
      </c>
      <c r="E832">
        <f t="shared" si="75"/>
        <v>3</v>
      </c>
      <c r="F832" t="str">
        <f t="shared" si="76"/>
        <v xml:space="preserve">WU </v>
      </c>
      <c r="G832">
        <f t="shared" si="77"/>
        <v>16</v>
      </c>
    </row>
    <row r="833" spans="1:7" x14ac:dyDescent="0.3">
      <c r="A833" s="1" t="s">
        <v>229</v>
      </c>
      <c r="B833">
        <f t="shared" si="72"/>
        <v>11</v>
      </c>
      <c r="C833">
        <f t="shared" si="73"/>
        <v>13</v>
      </c>
      <c r="D833" t="str">
        <f t="shared" si="74"/>
        <v>WI)</v>
      </c>
      <c r="E833">
        <f t="shared" si="75"/>
        <v>3</v>
      </c>
      <c r="F833" t="str">
        <f t="shared" si="76"/>
        <v xml:space="preserve">CH </v>
      </c>
      <c r="G833">
        <f t="shared" si="77"/>
        <v>13</v>
      </c>
    </row>
    <row r="834" spans="1:7" x14ac:dyDescent="0.3">
      <c r="A834" s="1" t="s">
        <v>170</v>
      </c>
      <c r="B834">
        <f t="shared" si="72"/>
        <v>18</v>
      </c>
      <c r="C834">
        <f t="shared" si="73"/>
        <v>21</v>
      </c>
      <c r="D834" t="str">
        <f t="shared" si="74"/>
        <v>Ban)</v>
      </c>
      <c r="E834">
        <f t="shared" si="75"/>
        <v>9</v>
      </c>
      <c r="F834" t="str">
        <f t="shared" si="76"/>
        <v xml:space="preserve">Shahriar </v>
      </c>
      <c r="G834">
        <f t="shared" si="77"/>
        <v>21</v>
      </c>
    </row>
    <row r="835" spans="1:7" x14ac:dyDescent="0.3">
      <c r="A835" s="1" t="s">
        <v>182</v>
      </c>
      <c r="B835">
        <f t="shared" ref="B835:B898" si="78">SEARCH("(",A835,1)+1</f>
        <v>11</v>
      </c>
      <c r="C835">
        <f t="shared" ref="C835:C898" si="79">SEARCH(")",A835,1)</f>
        <v>13</v>
      </c>
      <c r="D835" t="str">
        <f t="shared" ref="D835:D898" si="80">MID(A835,B835,C835-1)</f>
        <v>WI)</v>
      </c>
      <c r="E835">
        <f t="shared" ref="E835:E898" si="81">SEARCH(" ",A835,1)</f>
        <v>3</v>
      </c>
      <c r="F835" t="str">
        <f t="shared" ref="F835:F898" si="82">LEFT(A835,E835)</f>
        <v xml:space="preserve">DJ </v>
      </c>
      <c r="G835">
        <f t="shared" ref="G835:G898" si="83">LEN(A835)</f>
        <v>13</v>
      </c>
    </row>
    <row r="836" spans="1:7" x14ac:dyDescent="0.3">
      <c r="A836" s="1" t="s">
        <v>229</v>
      </c>
      <c r="B836">
        <f t="shared" si="78"/>
        <v>11</v>
      </c>
      <c r="C836">
        <f t="shared" si="79"/>
        <v>13</v>
      </c>
      <c r="D836" t="str">
        <f t="shared" si="80"/>
        <v>WI)</v>
      </c>
      <c r="E836">
        <f t="shared" si="81"/>
        <v>3</v>
      </c>
      <c r="F836" t="str">
        <f t="shared" si="82"/>
        <v xml:space="preserve">CH </v>
      </c>
      <c r="G836">
        <f t="shared" si="83"/>
        <v>13</v>
      </c>
    </row>
    <row r="837" spans="1:7" x14ac:dyDescent="0.3">
      <c r="A837" s="1" t="s">
        <v>229</v>
      </c>
      <c r="B837">
        <f t="shared" si="78"/>
        <v>11</v>
      </c>
      <c r="C837">
        <f t="shared" si="79"/>
        <v>13</v>
      </c>
      <c r="D837" t="str">
        <f t="shared" si="80"/>
        <v>WI)</v>
      </c>
      <c r="E837">
        <f t="shared" si="81"/>
        <v>3</v>
      </c>
      <c r="F837" t="str">
        <f t="shared" si="82"/>
        <v xml:space="preserve">CH </v>
      </c>
      <c r="G837">
        <f t="shared" si="83"/>
        <v>13</v>
      </c>
    </row>
    <row r="838" spans="1:7" x14ac:dyDescent="0.3">
      <c r="A838" s="1" t="s">
        <v>356</v>
      </c>
      <c r="B838">
        <f t="shared" si="78"/>
        <v>12</v>
      </c>
      <c r="C838">
        <f t="shared" si="79"/>
        <v>17</v>
      </c>
      <c r="D838" t="str">
        <f t="shared" si="80"/>
        <v>Kenya)</v>
      </c>
      <c r="E838">
        <f t="shared" si="81"/>
        <v>3</v>
      </c>
      <c r="F838" t="str">
        <f t="shared" si="82"/>
        <v xml:space="preserve">SO </v>
      </c>
      <c r="G838">
        <f t="shared" si="83"/>
        <v>17</v>
      </c>
    </row>
    <row r="839" spans="1:7" x14ac:dyDescent="0.3">
      <c r="A839" s="1" t="s">
        <v>257</v>
      </c>
      <c r="B839">
        <f t="shared" si="78"/>
        <v>12</v>
      </c>
      <c r="C839">
        <f t="shared" si="79"/>
        <v>14</v>
      </c>
      <c r="D839" t="str">
        <f t="shared" si="80"/>
        <v>SA)</v>
      </c>
      <c r="E839">
        <f t="shared" si="81"/>
        <v>3</v>
      </c>
      <c r="F839" t="str">
        <f t="shared" si="82"/>
        <v xml:space="preserve">JH </v>
      </c>
      <c r="G839">
        <f t="shared" si="83"/>
        <v>14</v>
      </c>
    </row>
    <row r="840" spans="1:7" x14ac:dyDescent="0.3">
      <c r="A840" s="1" t="s">
        <v>421</v>
      </c>
      <c r="B840">
        <f t="shared" si="78"/>
        <v>10</v>
      </c>
      <c r="C840">
        <f t="shared" si="79"/>
        <v>12</v>
      </c>
      <c r="D840" t="str">
        <f t="shared" si="80"/>
        <v>SA)</v>
      </c>
      <c r="E840">
        <f t="shared" si="81"/>
        <v>3</v>
      </c>
      <c r="F840" t="str">
        <f t="shared" si="82"/>
        <v xml:space="preserve">JM </v>
      </c>
      <c r="G840">
        <f t="shared" si="83"/>
        <v>12</v>
      </c>
    </row>
    <row r="841" spans="1:7" x14ac:dyDescent="0.3">
      <c r="A841" s="1" t="s">
        <v>170</v>
      </c>
      <c r="B841">
        <f t="shared" si="78"/>
        <v>18</v>
      </c>
      <c r="C841">
        <f t="shared" si="79"/>
        <v>21</v>
      </c>
      <c r="D841" t="str">
        <f t="shared" si="80"/>
        <v>Ban)</v>
      </c>
      <c r="E841">
        <f t="shared" si="81"/>
        <v>9</v>
      </c>
      <c r="F841" t="str">
        <f t="shared" si="82"/>
        <v xml:space="preserve">Shahriar </v>
      </c>
      <c r="G841">
        <f t="shared" si="83"/>
        <v>21</v>
      </c>
    </row>
    <row r="842" spans="1:7" x14ac:dyDescent="0.3">
      <c r="A842" s="1" t="s">
        <v>144</v>
      </c>
      <c r="B842">
        <f t="shared" si="78"/>
        <v>13</v>
      </c>
      <c r="C842">
        <f t="shared" si="79"/>
        <v>15</v>
      </c>
      <c r="D842" t="str">
        <f t="shared" si="80"/>
        <v>WI)</v>
      </c>
      <c r="E842">
        <f t="shared" si="81"/>
        <v>3</v>
      </c>
      <c r="F842" t="str">
        <f t="shared" si="82"/>
        <v xml:space="preserve">MN </v>
      </c>
      <c r="G842">
        <f t="shared" si="83"/>
        <v>15</v>
      </c>
    </row>
    <row r="843" spans="1:7" x14ac:dyDescent="0.3">
      <c r="A843" s="1" t="s">
        <v>64</v>
      </c>
      <c r="B843">
        <f t="shared" si="78"/>
        <v>16</v>
      </c>
      <c r="C843">
        <f t="shared" si="79"/>
        <v>18</v>
      </c>
      <c r="D843" t="str">
        <f t="shared" si="80"/>
        <v>WI)</v>
      </c>
      <c r="E843">
        <f t="shared" si="81"/>
        <v>2</v>
      </c>
      <c r="F843" t="str">
        <f t="shared" si="82"/>
        <v xml:space="preserve">S </v>
      </c>
      <c r="G843">
        <f t="shared" si="83"/>
        <v>18</v>
      </c>
    </row>
    <row r="844" spans="1:7" x14ac:dyDescent="0.3">
      <c r="A844" s="1" t="s">
        <v>136</v>
      </c>
      <c r="B844">
        <f t="shared" si="78"/>
        <v>14</v>
      </c>
      <c r="C844">
        <f t="shared" si="79"/>
        <v>16</v>
      </c>
      <c r="D844" t="str">
        <f t="shared" si="80"/>
        <v>NZ)</v>
      </c>
      <c r="E844">
        <f t="shared" si="81"/>
        <v>5</v>
      </c>
      <c r="F844" t="str">
        <f t="shared" si="82"/>
        <v xml:space="preserve">LRPL </v>
      </c>
      <c r="G844">
        <f t="shared" si="83"/>
        <v>16</v>
      </c>
    </row>
    <row r="845" spans="1:7" x14ac:dyDescent="0.3">
      <c r="A845" s="1" t="s">
        <v>216</v>
      </c>
      <c r="B845">
        <f t="shared" si="78"/>
        <v>16</v>
      </c>
      <c r="C845">
        <f t="shared" si="79"/>
        <v>18</v>
      </c>
      <c r="D845" t="str">
        <f t="shared" si="80"/>
        <v>SL)</v>
      </c>
      <c r="E845">
        <f t="shared" si="81"/>
        <v>3</v>
      </c>
      <c r="F845" t="str">
        <f t="shared" si="82"/>
        <v xml:space="preserve">ST </v>
      </c>
      <c r="G845">
        <f t="shared" si="83"/>
        <v>18</v>
      </c>
    </row>
    <row r="846" spans="1:7" x14ac:dyDescent="0.3">
      <c r="A846" s="1" t="s">
        <v>293</v>
      </c>
      <c r="B846">
        <f t="shared" si="78"/>
        <v>12</v>
      </c>
      <c r="C846">
        <f t="shared" si="79"/>
        <v>16</v>
      </c>
      <c r="D846" t="str">
        <f t="shared" si="80"/>
        <v>Scot)</v>
      </c>
      <c r="E846">
        <f t="shared" si="81"/>
        <v>3</v>
      </c>
      <c r="F846" t="str">
        <f t="shared" si="82"/>
        <v xml:space="preserve">RR </v>
      </c>
      <c r="G846">
        <f t="shared" si="83"/>
        <v>16</v>
      </c>
    </row>
    <row r="847" spans="1:7" x14ac:dyDescent="0.3">
      <c r="A847" s="1" t="s">
        <v>64</v>
      </c>
      <c r="B847">
        <f t="shared" si="78"/>
        <v>16</v>
      </c>
      <c r="C847">
        <f t="shared" si="79"/>
        <v>18</v>
      </c>
      <c r="D847" t="str">
        <f t="shared" si="80"/>
        <v>WI)</v>
      </c>
      <c r="E847">
        <f t="shared" si="81"/>
        <v>2</v>
      </c>
      <c r="F847" t="str">
        <f t="shared" si="82"/>
        <v xml:space="preserve">S </v>
      </c>
      <c r="G847">
        <f t="shared" si="83"/>
        <v>18</v>
      </c>
    </row>
    <row r="848" spans="1:7" x14ac:dyDescent="0.3">
      <c r="A848" s="1" t="s">
        <v>346</v>
      </c>
      <c r="B848">
        <f t="shared" si="78"/>
        <v>10</v>
      </c>
      <c r="C848">
        <f t="shared" si="79"/>
        <v>15</v>
      </c>
      <c r="D848" t="str">
        <f t="shared" si="80"/>
        <v>Kenya)</v>
      </c>
      <c r="E848">
        <f t="shared" si="81"/>
        <v>3</v>
      </c>
      <c r="F848" t="str">
        <f t="shared" si="82"/>
        <v xml:space="preserve">RD </v>
      </c>
      <c r="G848">
        <f t="shared" si="83"/>
        <v>15</v>
      </c>
    </row>
    <row r="849" spans="1:7" x14ac:dyDescent="0.3">
      <c r="A849" s="1" t="s">
        <v>219</v>
      </c>
      <c r="B849">
        <f t="shared" si="78"/>
        <v>12</v>
      </c>
      <c r="C849">
        <f t="shared" si="79"/>
        <v>15</v>
      </c>
      <c r="D849" t="str">
        <f t="shared" si="80"/>
        <v>Aus)</v>
      </c>
      <c r="E849">
        <f t="shared" si="81"/>
        <v>3</v>
      </c>
      <c r="F849" t="str">
        <f t="shared" si="82"/>
        <v xml:space="preserve">ML </v>
      </c>
      <c r="G849">
        <f t="shared" si="83"/>
        <v>15</v>
      </c>
    </row>
    <row r="850" spans="1:7" x14ac:dyDescent="0.3">
      <c r="A850" s="1" t="s">
        <v>225</v>
      </c>
      <c r="B850">
        <f t="shared" si="78"/>
        <v>13</v>
      </c>
      <c r="C850">
        <f t="shared" si="79"/>
        <v>16</v>
      </c>
      <c r="D850" t="str">
        <f t="shared" si="80"/>
        <v>Aus)</v>
      </c>
      <c r="E850">
        <f t="shared" si="81"/>
        <v>3</v>
      </c>
      <c r="F850" t="str">
        <f t="shared" si="82"/>
        <v xml:space="preserve">RT </v>
      </c>
      <c r="G850">
        <f t="shared" si="83"/>
        <v>16</v>
      </c>
    </row>
    <row r="851" spans="1:7" x14ac:dyDescent="0.3">
      <c r="A851" s="1" t="s">
        <v>165</v>
      </c>
      <c r="B851">
        <f t="shared" si="78"/>
        <v>11</v>
      </c>
      <c r="C851">
        <f t="shared" si="79"/>
        <v>13</v>
      </c>
      <c r="D851" t="str">
        <f t="shared" si="80"/>
        <v>NZ)</v>
      </c>
      <c r="E851">
        <f t="shared" si="81"/>
        <v>4</v>
      </c>
      <c r="F851" t="str">
        <f t="shared" si="82"/>
        <v xml:space="preserve">JDP </v>
      </c>
      <c r="G851">
        <f t="shared" si="83"/>
        <v>13</v>
      </c>
    </row>
    <row r="852" spans="1:7" x14ac:dyDescent="0.3">
      <c r="A852" s="1" t="s">
        <v>325</v>
      </c>
      <c r="B852">
        <f t="shared" si="78"/>
        <v>10</v>
      </c>
      <c r="C852">
        <f t="shared" si="79"/>
        <v>13</v>
      </c>
      <c r="D852" t="str">
        <f t="shared" si="80"/>
        <v>Ire)</v>
      </c>
      <c r="E852">
        <f t="shared" si="81"/>
        <v>3</v>
      </c>
      <c r="F852" t="str">
        <f t="shared" si="82"/>
        <v xml:space="preserve">JP </v>
      </c>
      <c r="G852">
        <f t="shared" si="83"/>
        <v>13</v>
      </c>
    </row>
    <row r="853" spans="1:7" x14ac:dyDescent="0.3">
      <c r="A853" s="1" t="s">
        <v>302</v>
      </c>
      <c r="B853">
        <f t="shared" si="78"/>
        <v>15</v>
      </c>
      <c r="C853">
        <f t="shared" si="79"/>
        <v>19</v>
      </c>
      <c r="D853" t="str">
        <f t="shared" si="80"/>
        <v>Scot)</v>
      </c>
      <c r="E853">
        <f t="shared" si="81"/>
        <v>4</v>
      </c>
      <c r="F853" t="str">
        <f t="shared" si="82"/>
        <v xml:space="preserve">NFI </v>
      </c>
      <c r="G853">
        <f t="shared" si="83"/>
        <v>19</v>
      </c>
    </row>
    <row r="854" spans="1:7" x14ac:dyDescent="0.3">
      <c r="A854" s="1" t="s">
        <v>180</v>
      </c>
      <c r="B854">
        <f t="shared" si="78"/>
        <v>10</v>
      </c>
      <c r="C854">
        <f t="shared" si="79"/>
        <v>13</v>
      </c>
      <c r="D854" t="str">
        <f t="shared" si="80"/>
        <v>Can)</v>
      </c>
      <c r="E854">
        <f t="shared" si="81"/>
        <v>2</v>
      </c>
      <c r="F854" t="str">
        <f t="shared" si="82"/>
        <v xml:space="preserve">A </v>
      </c>
      <c r="G854">
        <f t="shared" si="83"/>
        <v>13</v>
      </c>
    </row>
    <row r="855" spans="1:7" x14ac:dyDescent="0.3">
      <c r="A855" s="1" t="s">
        <v>193</v>
      </c>
      <c r="B855">
        <f t="shared" si="78"/>
        <v>18</v>
      </c>
      <c r="C855">
        <f t="shared" si="79"/>
        <v>21</v>
      </c>
      <c r="D855" t="str">
        <f t="shared" si="80"/>
        <v>Ire)</v>
      </c>
      <c r="E855">
        <f t="shared" si="81"/>
        <v>4</v>
      </c>
      <c r="F855" t="str">
        <f t="shared" si="82"/>
        <v xml:space="preserve">WTS </v>
      </c>
      <c r="G855">
        <f t="shared" si="83"/>
        <v>21</v>
      </c>
    </row>
    <row r="856" spans="1:7" x14ac:dyDescent="0.3">
      <c r="A856" s="1" t="s">
        <v>60</v>
      </c>
      <c r="B856">
        <f t="shared" si="78"/>
        <v>15</v>
      </c>
      <c r="C856">
        <f t="shared" si="79"/>
        <v>20</v>
      </c>
      <c r="D856" t="str">
        <f t="shared" si="80"/>
        <v>India)</v>
      </c>
      <c r="E856">
        <f t="shared" si="81"/>
        <v>3</v>
      </c>
      <c r="F856" t="str">
        <f t="shared" si="82"/>
        <v xml:space="preserve">SR </v>
      </c>
      <c r="G856">
        <f t="shared" si="83"/>
        <v>20</v>
      </c>
    </row>
    <row r="857" spans="1:7" x14ac:dyDescent="0.3">
      <c r="A857" s="1" t="s">
        <v>247</v>
      </c>
      <c r="B857">
        <f t="shared" si="78"/>
        <v>13</v>
      </c>
      <c r="C857">
        <f t="shared" si="79"/>
        <v>16</v>
      </c>
      <c r="D857" t="str">
        <f t="shared" si="80"/>
        <v>Ire)</v>
      </c>
      <c r="E857">
        <f t="shared" si="81"/>
        <v>3</v>
      </c>
      <c r="F857" t="str">
        <f t="shared" si="82"/>
        <v xml:space="preserve">KJ </v>
      </c>
      <c r="G857">
        <f t="shared" si="83"/>
        <v>16</v>
      </c>
    </row>
    <row r="858" spans="1:7" x14ac:dyDescent="0.3">
      <c r="A858" s="1" t="s">
        <v>380</v>
      </c>
      <c r="B858">
        <f t="shared" si="78"/>
        <v>11</v>
      </c>
      <c r="C858">
        <f t="shared" si="79"/>
        <v>14</v>
      </c>
      <c r="D858" t="str">
        <f t="shared" si="80"/>
        <v>Eng)</v>
      </c>
      <c r="E858">
        <f t="shared" si="81"/>
        <v>3</v>
      </c>
      <c r="F858" t="str">
        <f t="shared" si="82"/>
        <v xml:space="preserve">EC </v>
      </c>
      <c r="G858">
        <f t="shared" si="83"/>
        <v>14</v>
      </c>
    </row>
    <row r="859" spans="1:7" x14ac:dyDescent="0.3">
      <c r="A859" s="1" t="s">
        <v>193</v>
      </c>
      <c r="B859">
        <f t="shared" si="78"/>
        <v>18</v>
      </c>
      <c r="C859">
        <f t="shared" si="79"/>
        <v>21</v>
      </c>
      <c r="D859" t="str">
        <f t="shared" si="80"/>
        <v>Ire)</v>
      </c>
      <c r="E859">
        <f t="shared" si="81"/>
        <v>4</v>
      </c>
      <c r="F859" t="str">
        <f t="shared" si="82"/>
        <v xml:space="preserve">WTS </v>
      </c>
      <c r="G859">
        <f t="shared" si="83"/>
        <v>21</v>
      </c>
    </row>
    <row r="860" spans="1:7" x14ac:dyDescent="0.3">
      <c r="A860" s="1" t="s">
        <v>180</v>
      </c>
      <c r="B860">
        <f t="shared" si="78"/>
        <v>10</v>
      </c>
      <c r="C860">
        <f t="shared" si="79"/>
        <v>13</v>
      </c>
      <c r="D860" t="str">
        <f t="shared" si="80"/>
        <v>Can)</v>
      </c>
      <c r="E860">
        <f t="shared" si="81"/>
        <v>2</v>
      </c>
      <c r="F860" t="str">
        <f t="shared" si="82"/>
        <v xml:space="preserve">A </v>
      </c>
      <c r="G860">
        <f t="shared" si="83"/>
        <v>13</v>
      </c>
    </row>
    <row r="861" spans="1:7" x14ac:dyDescent="0.3">
      <c r="A861" s="1" t="s">
        <v>331</v>
      </c>
      <c r="B861">
        <f t="shared" si="78"/>
        <v>13</v>
      </c>
      <c r="C861">
        <f t="shared" si="79"/>
        <v>16</v>
      </c>
      <c r="D861" t="str">
        <f t="shared" si="80"/>
        <v>Ire)</v>
      </c>
      <c r="E861">
        <f t="shared" si="81"/>
        <v>4</v>
      </c>
      <c r="F861" t="str">
        <f t="shared" si="82"/>
        <v xml:space="preserve">EJG </v>
      </c>
      <c r="G861">
        <f t="shared" si="83"/>
        <v>16</v>
      </c>
    </row>
    <row r="862" spans="1:7" x14ac:dyDescent="0.3">
      <c r="A862" s="1" t="s">
        <v>311</v>
      </c>
      <c r="B862">
        <f t="shared" si="78"/>
        <v>19</v>
      </c>
      <c r="C862">
        <f t="shared" si="79"/>
        <v>23</v>
      </c>
      <c r="D862" t="str">
        <f t="shared" si="80"/>
        <v>Neth)</v>
      </c>
      <c r="E862">
        <f t="shared" si="81"/>
        <v>3</v>
      </c>
      <c r="F862" t="str">
        <f t="shared" si="82"/>
        <v xml:space="preserve">RN </v>
      </c>
      <c r="G862">
        <f t="shared" si="83"/>
        <v>23</v>
      </c>
    </row>
    <row r="863" spans="1:7" x14ac:dyDescent="0.3">
      <c r="A863" s="1" t="s">
        <v>225</v>
      </c>
      <c r="B863">
        <f t="shared" si="78"/>
        <v>13</v>
      </c>
      <c r="C863">
        <f t="shared" si="79"/>
        <v>16</v>
      </c>
      <c r="D863" t="str">
        <f t="shared" si="80"/>
        <v>Aus)</v>
      </c>
      <c r="E863">
        <f t="shared" si="81"/>
        <v>3</v>
      </c>
      <c r="F863" t="str">
        <f t="shared" si="82"/>
        <v xml:space="preserve">RT </v>
      </c>
      <c r="G863">
        <f t="shared" si="83"/>
        <v>16</v>
      </c>
    </row>
    <row r="864" spans="1:7" x14ac:dyDescent="0.3">
      <c r="A864" s="1" t="s">
        <v>400</v>
      </c>
      <c r="B864">
        <f t="shared" si="78"/>
        <v>13</v>
      </c>
      <c r="C864">
        <f t="shared" si="79"/>
        <v>17</v>
      </c>
      <c r="D864" t="str">
        <f t="shared" si="80"/>
        <v>Neth)</v>
      </c>
      <c r="E864">
        <f t="shared" si="81"/>
        <v>3</v>
      </c>
      <c r="F864" t="str">
        <f t="shared" si="82"/>
        <v xml:space="preserve">DJ </v>
      </c>
      <c r="G864">
        <f t="shared" si="83"/>
        <v>17</v>
      </c>
    </row>
    <row r="865" spans="1:7" x14ac:dyDescent="0.3">
      <c r="A865" s="1" t="s">
        <v>98</v>
      </c>
      <c r="B865">
        <f t="shared" si="78"/>
        <v>17</v>
      </c>
      <c r="C865">
        <f t="shared" si="79"/>
        <v>20</v>
      </c>
      <c r="D865" t="str">
        <f t="shared" si="80"/>
        <v>Eng)</v>
      </c>
      <c r="E865">
        <f t="shared" si="81"/>
        <v>3</v>
      </c>
      <c r="F865" t="str">
        <f t="shared" si="82"/>
        <v xml:space="preserve">PD </v>
      </c>
      <c r="G865">
        <f t="shared" si="83"/>
        <v>20</v>
      </c>
    </row>
    <row r="866" spans="1:7" x14ac:dyDescent="0.3">
      <c r="A866" s="1" t="s">
        <v>264</v>
      </c>
      <c r="B866">
        <f t="shared" si="78"/>
        <v>13</v>
      </c>
      <c r="C866">
        <f t="shared" si="79"/>
        <v>15</v>
      </c>
      <c r="D866" t="str">
        <f t="shared" si="80"/>
        <v>NZ)</v>
      </c>
      <c r="E866">
        <f t="shared" si="81"/>
        <v>3</v>
      </c>
      <c r="F866" t="str">
        <f t="shared" si="82"/>
        <v xml:space="preserve">SP </v>
      </c>
      <c r="G866">
        <f t="shared" si="83"/>
        <v>15</v>
      </c>
    </row>
    <row r="867" spans="1:7" x14ac:dyDescent="0.3">
      <c r="A867" s="1" t="s">
        <v>249</v>
      </c>
      <c r="B867">
        <f t="shared" si="78"/>
        <v>18</v>
      </c>
      <c r="C867">
        <f t="shared" si="79"/>
        <v>21</v>
      </c>
      <c r="D867" t="str">
        <f t="shared" si="80"/>
        <v>Pak)</v>
      </c>
      <c r="E867">
        <f t="shared" si="81"/>
        <v>9</v>
      </c>
      <c r="F867" t="str">
        <f t="shared" si="82"/>
        <v xml:space="preserve">Mohammad </v>
      </c>
      <c r="G867">
        <f t="shared" si="83"/>
        <v>21</v>
      </c>
    </row>
    <row r="868" spans="1:7" x14ac:dyDescent="0.3">
      <c r="A868" s="1" t="s">
        <v>98</v>
      </c>
      <c r="B868">
        <f t="shared" si="78"/>
        <v>17</v>
      </c>
      <c r="C868">
        <f t="shared" si="79"/>
        <v>20</v>
      </c>
      <c r="D868" t="str">
        <f t="shared" si="80"/>
        <v>Eng)</v>
      </c>
      <c r="E868">
        <f t="shared" si="81"/>
        <v>3</v>
      </c>
      <c r="F868" t="str">
        <f t="shared" si="82"/>
        <v xml:space="preserve">PD </v>
      </c>
      <c r="G868">
        <f t="shared" si="83"/>
        <v>20</v>
      </c>
    </row>
    <row r="869" spans="1:7" x14ac:dyDescent="0.3">
      <c r="A869" s="1" t="s">
        <v>260</v>
      </c>
      <c r="B869">
        <f t="shared" si="78"/>
        <v>16</v>
      </c>
      <c r="C869">
        <f t="shared" si="79"/>
        <v>18</v>
      </c>
      <c r="D869" t="str">
        <f t="shared" si="80"/>
        <v>SL)</v>
      </c>
      <c r="E869">
        <f t="shared" si="81"/>
        <v>3</v>
      </c>
      <c r="F869" t="str">
        <f t="shared" si="82"/>
        <v xml:space="preserve">KC </v>
      </c>
      <c r="G869">
        <f t="shared" si="83"/>
        <v>18</v>
      </c>
    </row>
    <row r="870" spans="1:7" x14ac:dyDescent="0.3">
      <c r="A870" s="1" t="s">
        <v>376</v>
      </c>
      <c r="B870">
        <f t="shared" si="78"/>
        <v>12</v>
      </c>
      <c r="C870">
        <f t="shared" si="79"/>
        <v>14</v>
      </c>
      <c r="D870" t="str">
        <f t="shared" si="80"/>
        <v>SL)</v>
      </c>
      <c r="E870">
        <f t="shared" si="81"/>
        <v>4</v>
      </c>
      <c r="F870" t="str">
        <f t="shared" si="82"/>
        <v xml:space="preserve">LPC </v>
      </c>
      <c r="G870">
        <f t="shared" si="83"/>
        <v>14</v>
      </c>
    </row>
    <row r="871" spans="1:7" x14ac:dyDescent="0.3">
      <c r="A871" s="1" t="s">
        <v>136</v>
      </c>
      <c r="B871">
        <f t="shared" si="78"/>
        <v>14</v>
      </c>
      <c r="C871">
        <f t="shared" si="79"/>
        <v>16</v>
      </c>
      <c r="D871" t="str">
        <f t="shared" si="80"/>
        <v>NZ)</v>
      </c>
      <c r="E871">
        <f t="shared" si="81"/>
        <v>5</v>
      </c>
      <c r="F871" t="str">
        <f t="shared" si="82"/>
        <v xml:space="preserve">LRPL </v>
      </c>
      <c r="G871">
        <f t="shared" si="83"/>
        <v>16</v>
      </c>
    </row>
    <row r="872" spans="1:7" x14ac:dyDescent="0.3">
      <c r="A872" s="1" t="s">
        <v>100</v>
      </c>
      <c r="B872">
        <f t="shared" si="78"/>
        <v>13</v>
      </c>
      <c r="C872">
        <f t="shared" si="79"/>
        <v>16</v>
      </c>
      <c r="D872" t="str">
        <f t="shared" si="80"/>
        <v>Aus)</v>
      </c>
      <c r="E872">
        <f t="shared" si="81"/>
        <v>4</v>
      </c>
      <c r="F872" t="str">
        <f t="shared" si="82"/>
        <v xml:space="preserve">MEK </v>
      </c>
      <c r="G872">
        <f t="shared" si="83"/>
        <v>16</v>
      </c>
    </row>
    <row r="873" spans="1:7" x14ac:dyDescent="0.3">
      <c r="A873" s="1" t="s">
        <v>219</v>
      </c>
      <c r="B873">
        <f t="shared" si="78"/>
        <v>12</v>
      </c>
      <c r="C873">
        <f t="shared" si="79"/>
        <v>15</v>
      </c>
      <c r="D873" t="str">
        <f t="shared" si="80"/>
        <v>Aus)</v>
      </c>
      <c r="E873">
        <f t="shared" si="81"/>
        <v>3</v>
      </c>
      <c r="F873" t="str">
        <f t="shared" si="82"/>
        <v xml:space="preserve">ML </v>
      </c>
      <c r="G873">
        <f t="shared" si="83"/>
        <v>15</v>
      </c>
    </row>
    <row r="874" spans="1:7" x14ac:dyDescent="0.3">
      <c r="A874" s="1" t="s">
        <v>102</v>
      </c>
      <c r="B874">
        <f t="shared" si="78"/>
        <v>14</v>
      </c>
      <c r="C874">
        <f t="shared" si="79"/>
        <v>16</v>
      </c>
      <c r="D874" t="str">
        <f t="shared" si="80"/>
        <v>NZ)</v>
      </c>
      <c r="E874">
        <f t="shared" si="81"/>
        <v>3</v>
      </c>
      <c r="F874" t="str">
        <f t="shared" si="82"/>
        <v xml:space="preserve">CD </v>
      </c>
      <c r="G874">
        <f t="shared" si="83"/>
        <v>16</v>
      </c>
    </row>
    <row r="875" spans="1:7" x14ac:dyDescent="0.3">
      <c r="A875" s="1" t="s">
        <v>170</v>
      </c>
      <c r="B875">
        <f t="shared" si="78"/>
        <v>18</v>
      </c>
      <c r="C875">
        <f t="shared" si="79"/>
        <v>21</v>
      </c>
      <c r="D875" t="str">
        <f t="shared" si="80"/>
        <v>Ban)</v>
      </c>
      <c r="E875">
        <f t="shared" si="81"/>
        <v>9</v>
      </c>
      <c r="F875" t="str">
        <f t="shared" si="82"/>
        <v xml:space="preserve">Shahriar </v>
      </c>
      <c r="G875">
        <f t="shared" si="83"/>
        <v>21</v>
      </c>
    </row>
    <row r="876" spans="1:7" x14ac:dyDescent="0.3">
      <c r="A876" s="1" t="s">
        <v>132</v>
      </c>
      <c r="B876">
        <f t="shared" si="78"/>
        <v>18</v>
      </c>
      <c r="C876">
        <f t="shared" si="79"/>
        <v>21</v>
      </c>
      <c r="D876" t="str">
        <f t="shared" si="80"/>
        <v>Ban)</v>
      </c>
      <c r="E876">
        <f t="shared" si="81"/>
        <v>7</v>
      </c>
      <c r="F876" t="str">
        <f t="shared" si="82"/>
        <v xml:space="preserve">Shakib </v>
      </c>
      <c r="G876">
        <f t="shared" si="83"/>
        <v>21</v>
      </c>
    </row>
    <row r="877" spans="1:7" x14ac:dyDescent="0.3">
      <c r="A877" s="1" t="s">
        <v>225</v>
      </c>
      <c r="B877">
        <f t="shared" si="78"/>
        <v>13</v>
      </c>
      <c r="C877">
        <f t="shared" si="79"/>
        <v>16</v>
      </c>
      <c r="D877" t="str">
        <f t="shared" si="80"/>
        <v>Aus)</v>
      </c>
      <c r="E877">
        <f t="shared" si="81"/>
        <v>3</v>
      </c>
      <c r="F877" t="str">
        <f t="shared" si="82"/>
        <v xml:space="preserve">RT </v>
      </c>
      <c r="G877">
        <f t="shared" si="83"/>
        <v>16</v>
      </c>
    </row>
    <row r="878" spans="1:7" x14ac:dyDescent="0.3">
      <c r="A878" s="1" t="s">
        <v>325</v>
      </c>
      <c r="B878">
        <f t="shared" si="78"/>
        <v>10</v>
      </c>
      <c r="C878">
        <f t="shared" si="79"/>
        <v>13</v>
      </c>
      <c r="D878" t="str">
        <f t="shared" si="80"/>
        <v>Ire)</v>
      </c>
      <c r="E878">
        <f t="shared" si="81"/>
        <v>3</v>
      </c>
      <c r="F878" t="str">
        <f t="shared" si="82"/>
        <v xml:space="preserve">JP </v>
      </c>
      <c r="G878">
        <f t="shared" si="83"/>
        <v>13</v>
      </c>
    </row>
    <row r="879" spans="1:7" x14ac:dyDescent="0.3">
      <c r="A879" s="1" t="s">
        <v>257</v>
      </c>
      <c r="B879">
        <f t="shared" si="78"/>
        <v>12</v>
      </c>
      <c r="C879">
        <f t="shared" si="79"/>
        <v>14</v>
      </c>
      <c r="D879" t="str">
        <f t="shared" si="80"/>
        <v>SA)</v>
      </c>
      <c r="E879">
        <f t="shared" si="81"/>
        <v>3</v>
      </c>
      <c r="F879" t="str">
        <f t="shared" si="82"/>
        <v xml:space="preserve">JH </v>
      </c>
      <c r="G879">
        <f t="shared" si="83"/>
        <v>14</v>
      </c>
    </row>
    <row r="880" spans="1:7" x14ac:dyDescent="0.3">
      <c r="A880" s="1" t="s">
        <v>297</v>
      </c>
      <c r="B880">
        <f t="shared" si="78"/>
        <v>11</v>
      </c>
      <c r="C880">
        <f t="shared" si="79"/>
        <v>14</v>
      </c>
      <c r="D880" t="str">
        <f t="shared" si="80"/>
        <v>Aus)</v>
      </c>
      <c r="E880">
        <f t="shared" si="81"/>
        <v>3</v>
      </c>
      <c r="F880" t="str">
        <f t="shared" si="82"/>
        <v xml:space="preserve">BJ </v>
      </c>
      <c r="G880">
        <f t="shared" si="83"/>
        <v>14</v>
      </c>
    </row>
    <row r="881" spans="1:7" x14ac:dyDescent="0.3">
      <c r="A881" s="1" t="s">
        <v>213</v>
      </c>
      <c r="B881">
        <f t="shared" si="78"/>
        <v>11</v>
      </c>
      <c r="C881">
        <f t="shared" si="79"/>
        <v>16</v>
      </c>
      <c r="D881" t="str">
        <f t="shared" si="80"/>
        <v>India)</v>
      </c>
      <c r="E881">
        <f t="shared" si="81"/>
        <v>2</v>
      </c>
      <c r="F881" t="str">
        <f t="shared" si="82"/>
        <v xml:space="preserve">V </v>
      </c>
      <c r="G881">
        <f t="shared" si="83"/>
        <v>16</v>
      </c>
    </row>
    <row r="882" spans="1:7" x14ac:dyDescent="0.3">
      <c r="A882" s="1" t="s">
        <v>183</v>
      </c>
      <c r="B882">
        <f t="shared" si="78"/>
        <v>14</v>
      </c>
      <c r="C882">
        <f t="shared" si="79"/>
        <v>17</v>
      </c>
      <c r="D882" t="str">
        <f t="shared" si="80"/>
        <v>Pak)</v>
      </c>
      <c r="E882">
        <f t="shared" si="81"/>
        <v>6</v>
      </c>
      <c r="F882" t="str">
        <f t="shared" si="82"/>
        <v xml:space="preserve">Imran </v>
      </c>
      <c r="G882">
        <f t="shared" si="83"/>
        <v>17</v>
      </c>
    </row>
    <row r="883" spans="1:7" x14ac:dyDescent="0.3">
      <c r="A883" s="1" t="s">
        <v>216</v>
      </c>
      <c r="B883">
        <f t="shared" si="78"/>
        <v>16</v>
      </c>
      <c r="C883">
        <f t="shared" si="79"/>
        <v>18</v>
      </c>
      <c r="D883" t="str">
        <f t="shared" si="80"/>
        <v>SL)</v>
      </c>
      <c r="E883">
        <f t="shared" si="81"/>
        <v>3</v>
      </c>
      <c r="F883" t="str">
        <f t="shared" si="82"/>
        <v xml:space="preserve">ST </v>
      </c>
      <c r="G883">
        <f t="shared" si="83"/>
        <v>18</v>
      </c>
    </row>
    <row r="884" spans="1:7" x14ac:dyDescent="0.3">
      <c r="A884" s="1" t="s">
        <v>159</v>
      </c>
      <c r="B884">
        <f t="shared" si="78"/>
        <v>12</v>
      </c>
      <c r="C884">
        <f t="shared" si="79"/>
        <v>14</v>
      </c>
      <c r="D884" t="str">
        <f t="shared" si="80"/>
        <v>NZ)</v>
      </c>
      <c r="E884">
        <f t="shared" si="81"/>
        <v>2</v>
      </c>
      <c r="F884" t="str">
        <f t="shared" si="82"/>
        <v xml:space="preserve">L </v>
      </c>
      <c r="G884">
        <f t="shared" si="83"/>
        <v>14</v>
      </c>
    </row>
    <row r="885" spans="1:7" x14ac:dyDescent="0.3">
      <c r="A885" s="1" t="s">
        <v>64</v>
      </c>
      <c r="B885">
        <f t="shared" si="78"/>
        <v>16</v>
      </c>
      <c r="C885">
        <f t="shared" si="79"/>
        <v>18</v>
      </c>
      <c r="D885" t="str">
        <f t="shared" si="80"/>
        <v>WI)</v>
      </c>
      <c r="E885">
        <f t="shared" si="81"/>
        <v>2</v>
      </c>
      <c r="F885" t="str">
        <f t="shared" si="82"/>
        <v xml:space="preserve">S </v>
      </c>
      <c r="G885">
        <f t="shared" si="83"/>
        <v>18</v>
      </c>
    </row>
    <row r="886" spans="1:7" x14ac:dyDescent="0.3">
      <c r="A886" s="1" t="s">
        <v>219</v>
      </c>
      <c r="B886">
        <f t="shared" si="78"/>
        <v>12</v>
      </c>
      <c r="C886">
        <f t="shared" si="79"/>
        <v>15</v>
      </c>
      <c r="D886" t="str">
        <f t="shared" si="80"/>
        <v>Aus)</v>
      </c>
      <c r="E886">
        <f t="shared" si="81"/>
        <v>3</v>
      </c>
      <c r="F886" t="str">
        <f t="shared" si="82"/>
        <v xml:space="preserve">ML </v>
      </c>
      <c r="G886">
        <f t="shared" si="83"/>
        <v>15</v>
      </c>
    </row>
    <row r="887" spans="1:7" x14ac:dyDescent="0.3">
      <c r="A887" s="1" t="s">
        <v>219</v>
      </c>
      <c r="B887">
        <f t="shared" si="78"/>
        <v>12</v>
      </c>
      <c r="C887">
        <f t="shared" si="79"/>
        <v>15</v>
      </c>
      <c r="D887" t="str">
        <f t="shared" si="80"/>
        <v>Aus)</v>
      </c>
      <c r="E887">
        <f t="shared" si="81"/>
        <v>3</v>
      </c>
      <c r="F887" t="str">
        <f t="shared" si="82"/>
        <v xml:space="preserve">ML </v>
      </c>
      <c r="G887">
        <f t="shared" si="83"/>
        <v>15</v>
      </c>
    </row>
    <row r="888" spans="1:7" x14ac:dyDescent="0.3">
      <c r="A888" s="1" t="s">
        <v>216</v>
      </c>
      <c r="B888">
        <f t="shared" si="78"/>
        <v>16</v>
      </c>
      <c r="C888">
        <f t="shared" si="79"/>
        <v>18</v>
      </c>
      <c r="D888" t="str">
        <f t="shared" si="80"/>
        <v>SL)</v>
      </c>
      <c r="E888">
        <f t="shared" si="81"/>
        <v>3</v>
      </c>
      <c r="F888" t="str">
        <f t="shared" si="82"/>
        <v xml:space="preserve">ST </v>
      </c>
      <c r="G888">
        <f t="shared" si="83"/>
        <v>18</v>
      </c>
    </row>
    <row r="889" spans="1:7" x14ac:dyDescent="0.3">
      <c r="A889" s="1" t="s">
        <v>264</v>
      </c>
      <c r="B889">
        <f t="shared" si="78"/>
        <v>13</v>
      </c>
      <c r="C889">
        <f t="shared" si="79"/>
        <v>15</v>
      </c>
      <c r="D889" t="str">
        <f t="shared" si="80"/>
        <v>NZ)</v>
      </c>
      <c r="E889">
        <f t="shared" si="81"/>
        <v>3</v>
      </c>
      <c r="F889" t="str">
        <f t="shared" si="82"/>
        <v xml:space="preserve">SP </v>
      </c>
      <c r="G889">
        <f t="shared" si="83"/>
        <v>15</v>
      </c>
    </row>
    <row r="890" spans="1:7" x14ac:dyDescent="0.3">
      <c r="A890" s="1" t="s">
        <v>323</v>
      </c>
      <c r="B890">
        <f t="shared" si="78"/>
        <v>15</v>
      </c>
      <c r="C890">
        <f t="shared" si="79"/>
        <v>18</v>
      </c>
      <c r="D890" t="str">
        <f t="shared" si="80"/>
        <v>Eng)</v>
      </c>
      <c r="E890">
        <f t="shared" si="81"/>
        <v>3</v>
      </c>
      <c r="F890" t="str">
        <f t="shared" si="82"/>
        <v xml:space="preserve">KP </v>
      </c>
      <c r="G890">
        <f t="shared" si="83"/>
        <v>18</v>
      </c>
    </row>
    <row r="891" spans="1:7" x14ac:dyDescent="0.3">
      <c r="A891" s="1" t="s">
        <v>238</v>
      </c>
      <c r="B891">
        <f t="shared" si="78"/>
        <v>17</v>
      </c>
      <c r="C891">
        <f t="shared" si="79"/>
        <v>19</v>
      </c>
      <c r="D891" t="str">
        <f t="shared" si="80"/>
        <v>SA)</v>
      </c>
      <c r="E891">
        <f t="shared" si="81"/>
        <v>3</v>
      </c>
      <c r="F891" t="str">
        <f t="shared" si="82"/>
        <v xml:space="preserve">AB </v>
      </c>
      <c r="G891">
        <f t="shared" si="83"/>
        <v>19</v>
      </c>
    </row>
    <row r="892" spans="1:7" x14ac:dyDescent="0.3">
      <c r="A892" s="1" t="s">
        <v>105</v>
      </c>
      <c r="B892">
        <f t="shared" si="78"/>
        <v>12</v>
      </c>
      <c r="C892">
        <f t="shared" si="79"/>
        <v>14</v>
      </c>
      <c r="D892" t="str">
        <f t="shared" si="80"/>
        <v>NZ)</v>
      </c>
      <c r="E892">
        <f t="shared" si="81"/>
        <v>3</v>
      </c>
      <c r="F892" t="str">
        <f t="shared" si="82"/>
        <v xml:space="preserve">SB </v>
      </c>
      <c r="G892">
        <f t="shared" si="83"/>
        <v>14</v>
      </c>
    </row>
    <row r="893" spans="1:7" x14ac:dyDescent="0.3">
      <c r="A893" s="1" t="s">
        <v>219</v>
      </c>
      <c r="B893">
        <f t="shared" si="78"/>
        <v>12</v>
      </c>
      <c r="C893">
        <f t="shared" si="79"/>
        <v>15</v>
      </c>
      <c r="D893" t="str">
        <f t="shared" si="80"/>
        <v>Aus)</v>
      </c>
      <c r="E893">
        <f t="shared" si="81"/>
        <v>3</v>
      </c>
      <c r="F893" t="str">
        <f t="shared" si="82"/>
        <v xml:space="preserve">ML </v>
      </c>
      <c r="G893">
        <f t="shared" si="83"/>
        <v>15</v>
      </c>
    </row>
    <row r="894" spans="1:7" x14ac:dyDescent="0.3">
      <c r="A894" s="1" t="s">
        <v>323</v>
      </c>
      <c r="B894">
        <f t="shared" si="78"/>
        <v>15</v>
      </c>
      <c r="C894">
        <f t="shared" si="79"/>
        <v>18</v>
      </c>
      <c r="D894" t="str">
        <f t="shared" si="80"/>
        <v>Eng)</v>
      </c>
      <c r="E894">
        <f t="shared" si="81"/>
        <v>3</v>
      </c>
      <c r="F894" t="str">
        <f t="shared" si="82"/>
        <v xml:space="preserve">KP </v>
      </c>
      <c r="G894">
        <f t="shared" si="83"/>
        <v>18</v>
      </c>
    </row>
    <row r="895" spans="1:7" x14ac:dyDescent="0.3">
      <c r="A895" s="1" t="s">
        <v>244</v>
      </c>
      <c r="B895">
        <f t="shared" si="78"/>
        <v>19</v>
      </c>
      <c r="C895">
        <f t="shared" si="79"/>
        <v>21</v>
      </c>
      <c r="D895" t="str">
        <f t="shared" si="80"/>
        <v>SL)</v>
      </c>
      <c r="E895">
        <f t="shared" si="81"/>
        <v>5</v>
      </c>
      <c r="F895" t="str">
        <f t="shared" si="82"/>
        <v xml:space="preserve">DPMD </v>
      </c>
      <c r="G895">
        <f t="shared" si="83"/>
        <v>21</v>
      </c>
    </row>
    <row r="896" spans="1:7" x14ac:dyDescent="0.3">
      <c r="A896" s="1" t="s">
        <v>221</v>
      </c>
      <c r="B896">
        <f t="shared" si="78"/>
        <v>15</v>
      </c>
      <c r="C896">
        <f t="shared" si="79"/>
        <v>18</v>
      </c>
      <c r="D896" t="str">
        <f t="shared" si="80"/>
        <v>Aus)</v>
      </c>
      <c r="E896">
        <f t="shared" si="81"/>
        <v>3</v>
      </c>
      <c r="F896" t="str">
        <f t="shared" si="82"/>
        <v xml:space="preserve">AC </v>
      </c>
      <c r="G896">
        <f t="shared" si="83"/>
        <v>18</v>
      </c>
    </row>
    <row r="897" spans="1:7" x14ac:dyDescent="0.3">
      <c r="A897" s="1" t="s">
        <v>108</v>
      </c>
      <c r="B897">
        <f t="shared" si="78"/>
        <v>12</v>
      </c>
      <c r="C897">
        <f t="shared" si="79"/>
        <v>17</v>
      </c>
      <c r="D897" t="str">
        <f t="shared" si="80"/>
        <v>India)</v>
      </c>
      <c r="E897">
        <f t="shared" si="81"/>
        <v>2</v>
      </c>
      <c r="F897" t="str">
        <f t="shared" si="82"/>
        <v xml:space="preserve">G </v>
      </c>
      <c r="G897">
        <f t="shared" si="83"/>
        <v>17</v>
      </c>
    </row>
    <row r="898" spans="1:7" x14ac:dyDescent="0.3">
      <c r="A898" s="1" t="s">
        <v>273</v>
      </c>
      <c r="B898">
        <f t="shared" si="78"/>
        <v>13</v>
      </c>
      <c r="C898">
        <f t="shared" si="79"/>
        <v>16</v>
      </c>
      <c r="D898" t="str">
        <f t="shared" si="80"/>
        <v>Afr)</v>
      </c>
      <c r="E898">
        <f t="shared" si="81"/>
        <v>3</v>
      </c>
      <c r="F898" t="str">
        <f t="shared" si="82"/>
        <v xml:space="preserve">SM </v>
      </c>
      <c r="G898">
        <f t="shared" si="83"/>
        <v>16</v>
      </c>
    </row>
    <row r="899" spans="1:7" x14ac:dyDescent="0.3">
      <c r="A899" s="1" t="s">
        <v>255</v>
      </c>
      <c r="B899">
        <f t="shared" ref="B899:B962" si="84">SEARCH("(",A899,1)+1</f>
        <v>11</v>
      </c>
      <c r="C899">
        <f t="shared" ref="C899:C962" si="85">SEARCH(")",A899,1)</f>
        <v>15</v>
      </c>
      <c r="D899" t="str">
        <f t="shared" ref="D899:D962" si="86">MID(A899,B899,C899-1)</f>
        <v>Asia)</v>
      </c>
      <c r="E899">
        <f t="shared" ref="E899:E962" si="87">SEARCH(" ",A899,1)</f>
        <v>3</v>
      </c>
      <c r="F899" t="str">
        <f t="shared" ref="F899:F962" si="88">LEFT(A899,E899)</f>
        <v xml:space="preserve">MS </v>
      </c>
      <c r="G899">
        <f t="shared" ref="G899:G962" si="89">LEN(A899)</f>
        <v>15</v>
      </c>
    </row>
    <row r="900" spans="1:7" x14ac:dyDescent="0.3">
      <c r="A900" s="1" t="s">
        <v>381</v>
      </c>
      <c r="B900">
        <f t="shared" si="84"/>
        <v>19</v>
      </c>
      <c r="C900">
        <f t="shared" si="85"/>
        <v>23</v>
      </c>
      <c r="D900" t="str">
        <f t="shared" si="86"/>
        <v>Asia)</v>
      </c>
      <c r="E900">
        <f t="shared" si="87"/>
        <v>5</v>
      </c>
      <c r="F900" t="str">
        <f t="shared" si="88"/>
        <v xml:space="preserve">DPMD </v>
      </c>
      <c r="G900">
        <f t="shared" si="89"/>
        <v>23</v>
      </c>
    </row>
    <row r="901" spans="1:7" x14ac:dyDescent="0.3">
      <c r="A901" s="1" t="s">
        <v>64</v>
      </c>
      <c r="B901">
        <f t="shared" si="84"/>
        <v>16</v>
      </c>
      <c r="C901">
        <f t="shared" si="85"/>
        <v>18</v>
      </c>
      <c r="D901" t="str">
        <f t="shared" si="86"/>
        <v>WI)</v>
      </c>
      <c r="E901">
        <f t="shared" si="87"/>
        <v>2</v>
      </c>
      <c r="F901" t="str">
        <f t="shared" si="88"/>
        <v xml:space="preserve">S </v>
      </c>
      <c r="G901">
        <f t="shared" si="89"/>
        <v>18</v>
      </c>
    </row>
    <row r="902" spans="1:7" x14ac:dyDescent="0.3">
      <c r="A902" s="1" t="s">
        <v>134</v>
      </c>
      <c r="B902">
        <f t="shared" si="84"/>
        <v>10</v>
      </c>
      <c r="C902">
        <f t="shared" si="85"/>
        <v>13</v>
      </c>
      <c r="D902" t="str">
        <f t="shared" si="86"/>
        <v>Eng)</v>
      </c>
      <c r="E902">
        <f t="shared" si="87"/>
        <v>3</v>
      </c>
      <c r="F902" t="str">
        <f t="shared" si="88"/>
        <v xml:space="preserve">IR </v>
      </c>
      <c r="G902">
        <f t="shared" si="89"/>
        <v>13</v>
      </c>
    </row>
    <row r="903" spans="1:7" x14ac:dyDescent="0.3">
      <c r="A903" s="1" t="s">
        <v>312</v>
      </c>
      <c r="B903">
        <f t="shared" si="84"/>
        <v>10</v>
      </c>
      <c r="C903">
        <f t="shared" si="85"/>
        <v>13</v>
      </c>
      <c r="D903" t="str">
        <f t="shared" si="86"/>
        <v>Eng)</v>
      </c>
      <c r="E903">
        <f t="shared" si="87"/>
        <v>3</v>
      </c>
      <c r="F903" t="str">
        <f t="shared" si="88"/>
        <v xml:space="preserve">AN </v>
      </c>
      <c r="G903">
        <f t="shared" si="89"/>
        <v>13</v>
      </c>
    </row>
    <row r="904" spans="1:7" x14ac:dyDescent="0.3">
      <c r="A904" s="1" t="s">
        <v>68</v>
      </c>
      <c r="B904">
        <f t="shared" si="84"/>
        <v>11</v>
      </c>
      <c r="C904">
        <f t="shared" si="85"/>
        <v>13</v>
      </c>
      <c r="D904" t="str">
        <f t="shared" si="86"/>
        <v>SA)</v>
      </c>
      <c r="E904">
        <f t="shared" si="87"/>
        <v>3</v>
      </c>
      <c r="F904" t="str">
        <f t="shared" si="88"/>
        <v xml:space="preserve">HH </v>
      </c>
      <c r="G904">
        <f t="shared" si="89"/>
        <v>13</v>
      </c>
    </row>
    <row r="905" spans="1:7" x14ac:dyDescent="0.3">
      <c r="A905" s="1" t="s">
        <v>238</v>
      </c>
      <c r="B905">
        <f t="shared" si="84"/>
        <v>17</v>
      </c>
      <c r="C905">
        <f t="shared" si="85"/>
        <v>19</v>
      </c>
      <c r="D905" t="str">
        <f t="shared" si="86"/>
        <v>SA)</v>
      </c>
      <c r="E905">
        <f t="shared" si="87"/>
        <v>3</v>
      </c>
      <c r="F905" t="str">
        <f t="shared" si="88"/>
        <v xml:space="preserve">AB </v>
      </c>
      <c r="G905">
        <f t="shared" si="89"/>
        <v>19</v>
      </c>
    </row>
    <row r="906" spans="1:7" x14ac:dyDescent="0.3">
      <c r="A906" s="1" t="s">
        <v>377</v>
      </c>
      <c r="B906">
        <f t="shared" si="84"/>
        <v>10</v>
      </c>
      <c r="C906">
        <f t="shared" si="85"/>
        <v>13</v>
      </c>
      <c r="D906" t="str">
        <f t="shared" si="86"/>
        <v>Zim)</v>
      </c>
      <c r="E906">
        <f t="shared" si="87"/>
        <v>2</v>
      </c>
      <c r="F906" t="str">
        <f t="shared" si="88"/>
        <v xml:space="preserve">T </v>
      </c>
      <c r="G906">
        <f t="shared" si="89"/>
        <v>13</v>
      </c>
    </row>
    <row r="907" spans="1:7" x14ac:dyDescent="0.3">
      <c r="A907" s="1" t="s">
        <v>186</v>
      </c>
      <c r="B907">
        <f t="shared" si="84"/>
        <v>10</v>
      </c>
      <c r="C907">
        <f t="shared" si="85"/>
        <v>13</v>
      </c>
      <c r="D907" t="str">
        <f t="shared" si="86"/>
        <v>Eng)</v>
      </c>
      <c r="E907">
        <f t="shared" si="87"/>
        <v>3</v>
      </c>
      <c r="F907" t="str">
        <f t="shared" si="88"/>
        <v xml:space="preserve">OA </v>
      </c>
      <c r="G907">
        <f t="shared" si="89"/>
        <v>13</v>
      </c>
    </row>
    <row r="908" spans="1:7" x14ac:dyDescent="0.3">
      <c r="A908" s="1" t="s">
        <v>79</v>
      </c>
      <c r="B908">
        <f t="shared" si="84"/>
        <v>12</v>
      </c>
      <c r="C908">
        <f t="shared" si="85"/>
        <v>15</v>
      </c>
      <c r="D908" t="str">
        <f t="shared" si="86"/>
        <v>Aus)</v>
      </c>
      <c r="E908">
        <f t="shared" si="87"/>
        <v>3</v>
      </c>
      <c r="F908" t="str">
        <f t="shared" si="88"/>
        <v xml:space="preserve">MJ </v>
      </c>
      <c r="G908">
        <f t="shared" si="89"/>
        <v>15</v>
      </c>
    </row>
    <row r="909" spans="1:7" x14ac:dyDescent="0.3">
      <c r="A909" s="1" t="s">
        <v>256</v>
      </c>
      <c r="B909">
        <f t="shared" si="84"/>
        <v>15</v>
      </c>
      <c r="C909">
        <f t="shared" si="85"/>
        <v>20</v>
      </c>
      <c r="D909" t="str">
        <f t="shared" si="86"/>
        <v>India)</v>
      </c>
      <c r="E909">
        <f t="shared" si="87"/>
        <v>7</v>
      </c>
      <c r="F909" t="str">
        <f t="shared" si="88"/>
        <v xml:space="preserve">Yuvraj </v>
      </c>
      <c r="G909">
        <f t="shared" si="89"/>
        <v>20</v>
      </c>
    </row>
    <row r="910" spans="1:7" x14ac:dyDescent="0.3">
      <c r="A910" s="1" t="s">
        <v>99</v>
      </c>
      <c r="B910">
        <f t="shared" si="84"/>
        <v>12</v>
      </c>
      <c r="C910">
        <f t="shared" si="85"/>
        <v>15</v>
      </c>
      <c r="D910" t="str">
        <f t="shared" si="86"/>
        <v>Aus)</v>
      </c>
      <c r="E910">
        <f t="shared" si="87"/>
        <v>2</v>
      </c>
      <c r="F910" t="str">
        <f t="shared" si="88"/>
        <v xml:space="preserve">A </v>
      </c>
      <c r="G910">
        <f t="shared" si="89"/>
        <v>15</v>
      </c>
    </row>
    <row r="911" spans="1:7" x14ac:dyDescent="0.3">
      <c r="A911" s="1" t="s">
        <v>354</v>
      </c>
      <c r="B911">
        <f t="shared" si="84"/>
        <v>11</v>
      </c>
      <c r="C911">
        <f t="shared" si="85"/>
        <v>16</v>
      </c>
      <c r="D911" t="str">
        <f t="shared" si="86"/>
        <v>Kenya)</v>
      </c>
      <c r="E911">
        <f t="shared" si="87"/>
        <v>3</v>
      </c>
      <c r="F911" t="str">
        <f t="shared" si="88"/>
        <v xml:space="preserve">TM </v>
      </c>
      <c r="G911">
        <f t="shared" si="89"/>
        <v>16</v>
      </c>
    </row>
    <row r="912" spans="1:7" x14ac:dyDescent="0.3">
      <c r="A912" s="1" t="s">
        <v>238</v>
      </c>
      <c r="B912">
        <f t="shared" si="84"/>
        <v>17</v>
      </c>
      <c r="C912">
        <f t="shared" si="85"/>
        <v>19</v>
      </c>
      <c r="D912" t="str">
        <f t="shared" si="86"/>
        <v>SA)</v>
      </c>
      <c r="E912">
        <f t="shared" si="87"/>
        <v>3</v>
      </c>
      <c r="F912" t="str">
        <f t="shared" si="88"/>
        <v xml:space="preserve">AB </v>
      </c>
      <c r="G912">
        <f t="shared" si="89"/>
        <v>19</v>
      </c>
    </row>
    <row r="913" spans="1:7" x14ac:dyDescent="0.3">
      <c r="A913" s="1" t="s">
        <v>68</v>
      </c>
      <c r="B913">
        <f t="shared" si="84"/>
        <v>11</v>
      </c>
      <c r="C913">
        <f t="shared" si="85"/>
        <v>13</v>
      </c>
      <c r="D913" t="str">
        <f t="shared" si="86"/>
        <v>SA)</v>
      </c>
      <c r="E913">
        <f t="shared" si="87"/>
        <v>3</v>
      </c>
      <c r="F913" t="str">
        <f t="shared" si="88"/>
        <v xml:space="preserve">HH </v>
      </c>
      <c r="G913">
        <f t="shared" si="89"/>
        <v>13</v>
      </c>
    </row>
    <row r="914" spans="1:7" x14ac:dyDescent="0.3">
      <c r="A914" s="1" t="s">
        <v>249</v>
      </c>
      <c r="B914">
        <f t="shared" si="84"/>
        <v>18</v>
      </c>
      <c r="C914">
        <f t="shared" si="85"/>
        <v>21</v>
      </c>
      <c r="D914" t="str">
        <f t="shared" si="86"/>
        <v>Pak)</v>
      </c>
      <c r="E914">
        <f t="shared" si="87"/>
        <v>9</v>
      </c>
      <c r="F914" t="str">
        <f t="shared" si="88"/>
        <v xml:space="preserve">Mohammad </v>
      </c>
      <c r="G914">
        <f t="shared" si="89"/>
        <v>21</v>
      </c>
    </row>
    <row r="915" spans="1:7" x14ac:dyDescent="0.3">
      <c r="A915" s="1" t="s">
        <v>78</v>
      </c>
      <c r="B915">
        <f t="shared" si="84"/>
        <v>14</v>
      </c>
      <c r="C915">
        <f t="shared" si="85"/>
        <v>17</v>
      </c>
      <c r="D915" t="str">
        <f t="shared" si="86"/>
        <v>Pak)</v>
      </c>
      <c r="E915">
        <f t="shared" si="87"/>
        <v>7</v>
      </c>
      <c r="F915" t="str">
        <f t="shared" si="88"/>
        <v xml:space="preserve">Younis </v>
      </c>
      <c r="G915">
        <f t="shared" si="89"/>
        <v>17</v>
      </c>
    </row>
    <row r="916" spans="1:7" x14ac:dyDescent="0.3">
      <c r="A916" s="1" t="s">
        <v>151</v>
      </c>
      <c r="B916">
        <f t="shared" si="84"/>
        <v>14</v>
      </c>
      <c r="C916">
        <f t="shared" si="85"/>
        <v>17</v>
      </c>
      <c r="D916" t="str">
        <f t="shared" si="86"/>
        <v>Pak)</v>
      </c>
      <c r="E916">
        <f t="shared" si="87"/>
        <v>7</v>
      </c>
      <c r="F916" t="str">
        <f t="shared" si="88"/>
        <v xml:space="preserve">Salman </v>
      </c>
      <c r="G916">
        <f t="shared" si="89"/>
        <v>17</v>
      </c>
    </row>
    <row r="917" spans="1:7" x14ac:dyDescent="0.3">
      <c r="A917" s="1" t="s">
        <v>64</v>
      </c>
      <c r="B917">
        <f t="shared" si="84"/>
        <v>16</v>
      </c>
      <c r="C917">
        <f t="shared" si="85"/>
        <v>18</v>
      </c>
      <c r="D917" t="str">
        <f t="shared" si="86"/>
        <v>WI)</v>
      </c>
      <c r="E917">
        <f t="shared" si="87"/>
        <v>2</v>
      </c>
      <c r="F917" t="str">
        <f t="shared" si="88"/>
        <v xml:space="preserve">S </v>
      </c>
      <c r="G917">
        <f t="shared" si="89"/>
        <v>18</v>
      </c>
    </row>
    <row r="918" spans="1:7" x14ac:dyDescent="0.3">
      <c r="A918" s="1" t="s">
        <v>68</v>
      </c>
      <c r="B918">
        <f t="shared" si="84"/>
        <v>11</v>
      </c>
      <c r="C918">
        <f t="shared" si="85"/>
        <v>13</v>
      </c>
      <c r="D918" t="str">
        <f t="shared" si="86"/>
        <v>SA)</v>
      </c>
      <c r="E918">
        <f t="shared" si="87"/>
        <v>3</v>
      </c>
      <c r="F918" t="str">
        <f t="shared" si="88"/>
        <v xml:space="preserve">HH </v>
      </c>
      <c r="G918">
        <f t="shared" si="89"/>
        <v>13</v>
      </c>
    </row>
    <row r="919" spans="1:7" x14ac:dyDescent="0.3">
      <c r="A919" s="1" t="s">
        <v>225</v>
      </c>
      <c r="B919">
        <f t="shared" si="84"/>
        <v>13</v>
      </c>
      <c r="C919">
        <f t="shared" si="85"/>
        <v>16</v>
      </c>
      <c r="D919" t="str">
        <f t="shared" si="86"/>
        <v>Aus)</v>
      </c>
      <c r="E919">
        <f t="shared" si="87"/>
        <v>3</v>
      </c>
      <c r="F919" t="str">
        <f t="shared" si="88"/>
        <v xml:space="preserve">RT </v>
      </c>
      <c r="G919">
        <f t="shared" si="89"/>
        <v>16</v>
      </c>
    </row>
    <row r="920" spans="1:7" x14ac:dyDescent="0.3">
      <c r="A920" s="1" t="s">
        <v>225</v>
      </c>
      <c r="B920">
        <f t="shared" si="84"/>
        <v>13</v>
      </c>
      <c r="C920">
        <f t="shared" si="85"/>
        <v>16</v>
      </c>
      <c r="D920" t="str">
        <f t="shared" si="86"/>
        <v>Aus)</v>
      </c>
      <c r="E920">
        <f t="shared" si="87"/>
        <v>3</v>
      </c>
      <c r="F920" t="str">
        <f t="shared" si="88"/>
        <v xml:space="preserve">RT </v>
      </c>
      <c r="G920">
        <f t="shared" si="89"/>
        <v>16</v>
      </c>
    </row>
    <row r="921" spans="1:7" x14ac:dyDescent="0.3">
      <c r="A921" s="1" t="s">
        <v>257</v>
      </c>
      <c r="B921">
        <f t="shared" si="84"/>
        <v>12</v>
      </c>
      <c r="C921">
        <f t="shared" si="85"/>
        <v>14</v>
      </c>
      <c r="D921" t="str">
        <f t="shared" si="86"/>
        <v>SA)</v>
      </c>
      <c r="E921">
        <f t="shared" si="87"/>
        <v>3</v>
      </c>
      <c r="F921" t="str">
        <f t="shared" si="88"/>
        <v xml:space="preserve">JH </v>
      </c>
      <c r="G921">
        <f t="shared" si="89"/>
        <v>14</v>
      </c>
    </row>
    <row r="922" spans="1:7" x14ac:dyDescent="0.3">
      <c r="A922" s="1" t="s">
        <v>249</v>
      </c>
      <c r="B922">
        <f t="shared" si="84"/>
        <v>18</v>
      </c>
      <c r="C922">
        <f t="shared" si="85"/>
        <v>21</v>
      </c>
      <c r="D922" t="str">
        <f t="shared" si="86"/>
        <v>Pak)</v>
      </c>
      <c r="E922">
        <f t="shared" si="87"/>
        <v>9</v>
      </c>
      <c r="F922" t="str">
        <f t="shared" si="88"/>
        <v xml:space="preserve">Mohammad </v>
      </c>
      <c r="G922">
        <f t="shared" si="89"/>
        <v>21</v>
      </c>
    </row>
    <row r="923" spans="1:7" x14ac:dyDescent="0.3">
      <c r="A923" s="1" t="s">
        <v>68</v>
      </c>
      <c r="B923">
        <f t="shared" si="84"/>
        <v>11</v>
      </c>
      <c r="C923">
        <f t="shared" si="85"/>
        <v>13</v>
      </c>
      <c r="D923" t="str">
        <f t="shared" si="86"/>
        <v>SA)</v>
      </c>
      <c r="E923">
        <f t="shared" si="87"/>
        <v>3</v>
      </c>
      <c r="F923" t="str">
        <f t="shared" si="88"/>
        <v xml:space="preserve">HH </v>
      </c>
      <c r="G923">
        <f t="shared" si="89"/>
        <v>13</v>
      </c>
    </row>
    <row r="924" spans="1:7" x14ac:dyDescent="0.3">
      <c r="A924" s="1" t="s">
        <v>108</v>
      </c>
      <c r="B924">
        <f t="shared" si="84"/>
        <v>12</v>
      </c>
      <c r="C924">
        <f t="shared" si="85"/>
        <v>17</v>
      </c>
      <c r="D924" t="str">
        <f t="shared" si="86"/>
        <v>India)</v>
      </c>
      <c r="E924">
        <f t="shared" si="87"/>
        <v>2</v>
      </c>
      <c r="F924" t="str">
        <f t="shared" si="88"/>
        <v xml:space="preserve">G </v>
      </c>
      <c r="G924">
        <f t="shared" si="89"/>
        <v>17</v>
      </c>
    </row>
    <row r="925" spans="1:7" x14ac:dyDescent="0.3">
      <c r="A925" s="1" t="s">
        <v>221</v>
      </c>
      <c r="B925">
        <f t="shared" si="84"/>
        <v>15</v>
      </c>
      <c r="C925">
        <f t="shared" si="85"/>
        <v>18</v>
      </c>
      <c r="D925" t="str">
        <f t="shared" si="86"/>
        <v>Aus)</v>
      </c>
      <c r="E925">
        <f t="shared" si="87"/>
        <v>3</v>
      </c>
      <c r="F925" t="str">
        <f t="shared" si="88"/>
        <v xml:space="preserve">AC </v>
      </c>
      <c r="G925">
        <f t="shared" si="89"/>
        <v>18</v>
      </c>
    </row>
    <row r="926" spans="1:7" x14ac:dyDescent="0.3">
      <c r="A926" s="1" t="s">
        <v>260</v>
      </c>
      <c r="B926">
        <f t="shared" si="84"/>
        <v>16</v>
      </c>
      <c r="C926">
        <f t="shared" si="85"/>
        <v>18</v>
      </c>
      <c r="D926" t="str">
        <f t="shared" si="86"/>
        <v>SL)</v>
      </c>
      <c r="E926">
        <f t="shared" si="87"/>
        <v>3</v>
      </c>
      <c r="F926" t="str">
        <f t="shared" si="88"/>
        <v xml:space="preserve">KC </v>
      </c>
      <c r="G926">
        <f t="shared" si="89"/>
        <v>18</v>
      </c>
    </row>
    <row r="927" spans="1:7" x14ac:dyDescent="0.3">
      <c r="A927" s="1" t="s">
        <v>258</v>
      </c>
      <c r="B927">
        <f t="shared" si="84"/>
        <v>9</v>
      </c>
      <c r="C927">
        <f t="shared" si="85"/>
        <v>11</v>
      </c>
      <c r="D927" t="str">
        <f t="shared" si="86"/>
        <v>NZ)</v>
      </c>
      <c r="E927">
        <f t="shared" si="87"/>
        <v>3</v>
      </c>
      <c r="F927" t="str">
        <f t="shared" si="88"/>
        <v xml:space="preserve">JM </v>
      </c>
      <c r="G927">
        <f t="shared" si="89"/>
        <v>11</v>
      </c>
    </row>
    <row r="928" spans="1:7" x14ac:dyDescent="0.3">
      <c r="A928" s="1" t="s">
        <v>225</v>
      </c>
      <c r="B928">
        <f t="shared" si="84"/>
        <v>13</v>
      </c>
      <c r="C928">
        <f t="shared" si="85"/>
        <v>16</v>
      </c>
      <c r="D928" t="str">
        <f t="shared" si="86"/>
        <v>Aus)</v>
      </c>
      <c r="E928">
        <f t="shared" si="87"/>
        <v>3</v>
      </c>
      <c r="F928" t="str">
        <f t="shared" si="88"/>
        <v xml:space="preserve">RT </v>
      </c>
      <c r="G928">
        <f t="shared" si="89"/>
        <v>16</v>
      </c>
    </row>
    <row r="929" spans="1:7" x14ac:dyDescent="0.3">
      <c r="A929" s="1" t="s">
        <v>108</v>
      </c>
      <c r="B929">
        <f t="shared" si="84"/>
        <v>12</v>
      </c>
      <c r="C929">
        <f t="shared" si="85"/>
        <v>17</v>
      </c>
      <c r="D929" t="str">
        <f t="shared" si="86"/>
        <v>India)</v>
      </c>
      <c r="E929">
        <f t="shared" si="87"/>
        <v>2</v>
      </c>
      <c r="F929" t="str">
        <f t="shared" si="88"/>
        <v xml:space="preserve">G </v>
      </c>
      <c r="G929">
        <f t="shared" si="89"/>
        <v>17</v>
      </c>
    </row>
    <row r="930" spans="1:7" x14ac:dyDescent="0.3">
      <c r="A930" s="1" t="s">
        <v>60</v>
      </c>
      <c r="B930">
        <f t="shared" si="84"/>
        <v>15</v>
      </c>
      <c r="C930">
        <f t="shared" si="85"/>
        <v>20</v>
      </c>
      <c r="D930" t="str">
        <f t="shared" si="86"/>
        <v>India)</v>
      </c>
      <c r="E930">
        <f t="shared" si="87"/>
        <v>3</v>
      </c>
      <c r="F930" t="str">
        <f t="shared" si="88"/>
        <v xml:space="preserve">SR </v>
      </c>
      <c r="G930">
        <f t="shared" si="89"/>
        <v>20</v>
      </c>
    </row>
    <row r="931" spans="1:7" x14ac:dyDescent="0.3">
      <c r="A931" s="1" t="s">
        <v>251</v>
      </c>
      <c r="B931">
        <f t="shared" si="84"/>
        <v>11</v>
      </c>
      <c r="C931">
        <f t="shared" si="85"/>
        <v>13</v>
      </c>
      <c r="D931" t="str">
        <f t="shared" si="86"/>
        <v>SA)</v>
      </c>
      <c r="E931">
        <f t="shared" si="87"/>
        <v>3</v>
      </c>
      <c r="F931" t="str">
        <f t="shared" si="88"/>
        <v xml:space="preserve">GC </v>
      </c>
      <c r="G931">
        <f t="shared" si="89"/>
        <v>13</v>
      </c>
    </row>
    <row r="932" spans="1:7" x14ac:dyDescent="0.3">
      <c r="A932" s="1" t="s">
        <v>139</v>
      </c>
      <c r="B932">
        <f t="shared" si="84"/>
        <v>14</v>
      </c>
      <c r="C932">
        <f t="shared" si="85"/>
        <v>17</v>
      </c>
      <c r="D932" t="str">
        <f t="shared" si="86"/>
        <v>Ban)</v>
      </c>
      <c r="E932">
        <f t="shared" si="87"/>
        <v>6</v>
      </c>
      <c r="F932" t="str">
        <f t="shared" si="88"/>
        <v xml:space="preserve">Tamim </v>
      </c>
      <c r="G932">
        <f t="shared" si="89"/>
        <v>17</v>
      </c>
    </row>
    <row r="933" spans="1:7" x14ac:dyDescent="0.3">
      <c r="A933" s="1" t="s">
        <v>249</v>
      </c>
      <c r="B933">
        <f t="shared" si="84"/>
        <v>18</v>
      </c>
      <c r="C933">
        <f t="shared" si="85"/>
        <v>21</v>
      </c>
      <c r="D933" t="str">
        <f t="shared" si="86"/>
        <v>Pak)</v>
      </c>
      <c r="E933">
        <f t="shared" si="87"/>
        <v>9</v>
      </c>
      <c r="F933" t="str">
        <f t="shared" si="88"/>
        <v xml:space="preserve">Mohammad </v>
      </c>
      <c r="G933">
        <f t="shared" si="89"/>
        <v>21</v>
      </c>
    </row>
    <row r="934" spans="1:7" x14ac:dyDescent="0.3">
      <c r="A934" s="1" t="s">
        <v>151</v>
      </c>
      <c r="B934">
        <f t="shared" si="84"/>
        <v>14</v>
      </c>
      <c r="C934">
        <f t="shared" si="85"/>
        <v>17</v>
      </c>
      <c r="D934" t="str">
        <f t="shared" si="86"/>
        <v>Pak)</v>
      </c>
      <c r="E934">
        <f t="shared" si="87"/>
        <v>7</v>
      </c>
      <c r="F934" t="str">
        <f t="shared" si="88"/>
        <v xml:space="preserve">Salman </v>
      </c>
      <c r="G934">
        <f t="shared" si="89"/>
        <v>17</v>
      </c>
    </row>
    <row r="935" spans="1:7" x14ac:dyDescent="0.3">
      <c r="A935" s="1" t="s">
        <v>145</v>
      </c>
      <c r="B935">
        <f t="shared" si="84"/>
        <v>15</v>
      </c>
      <c r="C935">
        <f t="shared" si="85"/>
        <v>18</v>
      </c>
      <c r="D935" t="str">
        <f t="shared" si="86"/>
        <v>Pak)</v>
      </c>
      <c r="E935">
        <f t="shared" si="87"/>
        <v>7</v>
      </c>
      <c r="F935" t="str">
        <f t="shared" si="88"/>
        <v xml:space="preserve">Kamran </v>
      </c>
      <c r="G935">
        <f t="shared" si="89"/>
        <v>18</v>
      </c>
    </row>
    <row r="936" spans="1:7" x14ac:dyDescent="0.3">
      <c r="A936" s="1" t="s">
        <v>132</v>
      </c>
      <c r="B936">
        <f t="shared" si="84"/>
        <v>18</v>
      </c>
      <c r="C936">
        <f t="shared" si="85"/>
        <v>21</v>
      </c>
      <c r="D936" t="str">
        <f t="shared" si="86"/>
        <v>Ban)</v>
      </c>
      <c r="E936">
        <f t="shared" si="87"/>
        <v>7</v>
      </c>
      <c r="F936" t="str">
        <f t="shared" si="88"/>
        <v xml:space="preserve">Shakib </v>
      </c>
      <c r="G936">
        <f t="shared" si="89"/>
        <v>21</v>
      </c>
    </row>
    <row r="937" spans="1:7" x14ac:dyDescent="0.3">
      <c r="A937" s="1" t="s">
        <v>151</v>
      </c>
      <c r="B937">
        <f t="shared" si="84"/>
        <v>14</v>
      </c>
      <c r="C937">
        <f t="shared" si="85"/>
        <v>17</v>
      </c>
      <c r="D937" t="str">
        <f t="shared" si="86"/>
        <v>Pak)</v>
      </c>
      <c r="E937">
        <f t="shared" si="87"/>
        <v>7</v>
      </c>
      <c r="F937" t="str">
        <f t="shared" si="88"/>
        <v xml:space="preserve">Salman </v>
      </c>
      <c r="G937">
        <f t="shared" si="89"/>
        <v>17</v>
      </c>
    </row>
    <row r="938" spans="1:7" x14ac:dyDescent="0.3">
      <c r="A938" s="1" t="s">
        <v>108</v>
      </c>
      <c r="B938">
        <f t="shared" si="84"/>
        <v>12</v>
      </c>
      <c r="C938">
        <f t="shared" si="85"/>
        <v>17</v>
      </c>
      <c r="D938" t="str">
        <f t="shared" si="86"/>
        <v>India)</v>
      </c>
      <c r="E938">
        <f t="shared" si="87"/>
        <v>2</v>
      </c>
      <c r="F938" t="str">
        <f t="shared" si="88"/>
        <v xml:space="preserve">G </v>
      </c>
      <c r="G938">
        <f t="shared" si="89"/>
        <v>17</v>
      </c>
    </row>
    <row r="939" spans="1:7" x14ac:dyDescent="0.3">
      <c r="A939" s="1" t="s">
        <v>151</v>
      </c>
      <c r="B939">
        <f t="shared" si="84"/>
        <v>14</v>
      </c>
      <c r="C939">
        <f t="shared" si="85"/>
        <v>17</v>
      </c>
      <c r="D939" t="str">
        <f t="shared" si="86"/>
        <v>Pak)</v>
      </c>
      <c r="E939">
        <f t="shared" si="87"/>
        <v>7</v>
      </c>
      <c r="F939" t="str">
        <f t="shared" si="88"/>
        <v xml:space="preserve">Salman </v>
      </c>
      <c r="G939">
        <f t="shared" si="89"/>
        <v>17</v>
      </c>
    </row>
    <row r="940" spans="1:7" x14ac:dyDescent="0.3">
      <c r="A940" s="1" t="s">
        <v>78</v>
      </c>
      <c r="B940">
        <f t="shared" si="84"/>
        <v>14</v>
      </c>
      <c r="C940">
        <f t="shared" si="85"/>
        <v>17</v>
      </c>
      <c r="D940" t="str">
        <f t="shared" si="86"/>
        <v>Pak)</v>
      </c>
      <c r="E940">
        <f t="shared" si="87"/>
        <v>7</v>
      </c>
      <c r="F940" t="str">
        <f t="shared" si="88"/>
        <v xml:space="preserve">Younis </v>
      </c>
      <c r="G940">
        <f t="shared" si="89"/>
        <v>17</v>
      </c>
    </row>
    <row r="941" spans="1:7" x14ac:dyDescent="0.3">
      <c r="A941" s="1" t="s">
        <v>323</v>
      </c>
      <c r="B941">
        <f t="shared" si="84"/>
        <v>15</v>
      </c>
      <c r="C941">
        <f t="shared" si="85"/>
        <v>18</v>
      </c>
      <c r="D941" t="str">
        <f t="shared" si="86"/>
        <v>Eng)</v>
      </c>
      <c r="E941">
        <f t="shared" si="87"/>
        <v>3</v>
      </c>
      <c r="F941" t="str">
        <f t="shared" si="88"/>
        <v xml:space="preserve">KP </v>
      </c>
      <c r="G941">
        <f t="shared" si="89"/>
        <v>18</v>
      </c>
    </row>
    <row r="942" spans="1:7" x14ac:dyDescent="0.3">
      <c r="A942" s="1" t="s">
        <v>368</v>
      </c>
      <c r="B942">
        <f t="shared" si="84"/>
        <v>20</v>
      </c>
      <c r="C942">
        <f t="shared" si="85"/>
        <v>23</v>
      </c>
      <c r="D942" t="str">
        <f t="shared" si="86"/>
        <v>Ban)</v>
      </c>
      <c r="E942">
        <f t="shared" si="87"/>
        <v>9</v>
      </c>
      <c r="F942" t="str">
        <f t="shared" si="88"/>
        <v xml:space="preserve">Mohammad </v>
      </c>
      <c r="G942">
        <f t="shared" si="89"/>
        <v>23</v>
      </c>
    </row>
    <row r="943" spans="1:7" x14ac:dyDescent="0.3">
      <c r="A943" s="1" t="s">
        <v>217</v>
      </c>
      <c r="B943">
        <f t="shared" si="84"/>
        <v>11</v>
      </c>
      <c r="C943">
        <f t="shared" si="85"/>
        <v>16</v>
      </c>
      <c r="D943" t="str">
        <f t="shared" si="86"/>
        <v>India)</v>
      </c>
      <c r="E943">
        <f t="shared" si="87"/>
        <v>3</v>
      </c>
      <c r="F943" t="str">
        <f t="shared" si="88"/>
        <v xml:space="preserve">MS </v>
      </c>
      <c r="G943">
        <f t="shared" si="89"/>
        <v>16</v>
      </c>
    </row>
    <row r="944" spans="1:7" x14ac:dyDescent="0.3">
      <c r="A944" s="1" t="s">
        <v>135</v>
      </c>
      <c r="B944">
        <f t="shared" si="84"/>
        <v>11</v>
      </c>
      <c r="C944">
        <f t="shared" si="85"/>
        <v>16</v>
      </c>
      <c r="D944" t="str">
        <f t="shared" si="86"/>
        <v>India)</v>
      </c>
      <c r="E944">
        <f t="shared" si="87"/>
        <v>3</v>
      </c>
      <c r="F944" t="str">
        <f t="shared" si="88"/>
        <v xml:space="preserve">SK </v>
      </c>
      <c r="G944">
        <f t="shared" si="89"/>
        <v>16</v>
      </c>
    </row>
    <row r="945" spans="1:7" x14ac:dyDescent="0.3">
      <c r="A945" s="1" t="s">
        <v>260</v>
      </c>
      <c r="B945">
        <f t="shared" si="84"/>
        <v>16</v>
      </c>
      <c r="C945">
        <f t="shared" si="85"/>
        <v>18</v>
      </c>
      <c r="D945" t="str">
        <f t="shared" si="86"/>
        <v>SL)</v>
      </c>
      <c r="E945">
        <f t="shared" si="87"/>
        <v>3</v>
      </c>
      <c r="F945" t="str">
        <f t="shared" si="88"/>
        <v xml:space="preserve">KC </v>
      </c>
      <c r="G945">
        <f t="shared" si="89"/>
        <v>18</v>
      </c>
    </row>
    <row r="946" spans="1:7" x14ac:dyDescent="0.3">
      <c r="A946" s="1" t="s">
        <v>94</v>
      </c>
      <c r="B946">
        <f t="shared" si="84"/>
        <v>15</v>
      </c>
      <c r="C946">
        <f t="shared" si="85"/>
        <v>18</v>
      </c>
      <c r="D946" t="str">
        <f t="shared" si="86"/>
        <v>Pak)</v>
      </c>
      <c r="E946">
        <f t="shared" si="87"/>
        <v>7</v>
      </c>
      <c r="F946" t="str">
        <f t="shared" si="88"/>
        <v xml:space="preserve">Shoaib </v>
      </c>
      <c r="G946">
        <f t="shared" si="89"/>
        <v>18</v>
      </c>
    </row>
    <row r="947" spans="1:7" x14ac:dyDescent="0.3">
      <c r="A947" s="1" t="s">
        <v>213</v>
      </c>
      <c r="B947">
        <f t="shared" si="84"/>
        <v>11</v>
      </c>
      <c r="C947">
        <f t="shared" si="85"/>
        <v>16</v>
      </c>
      <c r="D947" t="str">
        <f t="shared" si="86"/>
        <v>India)</v>
      </c>
      <c r="E947">
        <f t="shared" si="87"/>
        <v>2</v>
      </c>
      <c r="F947" t="str">
        <f t="shared" si="88"/>
        <v xml:space="preserve">V </v>
      </c>
      <c r="G947">
        <f t="shared" si="89"/>
        <v>16</v>
      </c>
    </row>
    <row r="948" spans="1:7" x14ac:dyDescent="0.3">
      <c r="A948" s="1" t="s">
        <v>135</v>
      </c>
      <c r="B948">
        <f t="shared" si="84"/>
        <v>11</v>
      </c>
      <c r="C948">
        <f t="shared" si="85"/>
        <v>16</v>
      </c>
      <c r="D948" t="str">
        <f t="shared" si="86"/>
        <v>India)</v>
      </c>
      <c r="E948">
        <f t="shared" si="87"/>
        <v>3</v>
      </c>
      <c r="F948" t="str">
        <f t="shared" si="88"/>
        <v xml:space="preserve">SK </v>
      </c>
      <c r="G948">
        <f t="shared" si="89"/>
        <v>16</v>
      </c>
    </row>
    <row r="949" spans="1:7" x14ac:dyDescent="0.3">
      <c r="A949" s="1" t="s">
        <v>333</v>
      </c>
      <c r="B949">
        <f t="shared" si="84"/>
        <v>14</v>
      </c>
      <c r="C949">
        <f t="shared" si="85"/>
        <v>17</v>
      </c>
      <c r="D949" t="str">
        <f t="shared" si="86"/>
        <v>Ban)</v>
      </c>
      <c r="E949">
        <f t="shared" si="87"/>
        <v>5</v>
      </c>
      <c r="F949" t="str">
        <f t="shared" si="88"/>
        <v xml:space="preserve">Alok </v>
      </c>
      <c r="G949">
        <f t="shared" si="89"/>
        <v>17</v>
      </c>
    </row>
    <row r="950" spans="1:7" x14ac:dyDescent="0.3">
      <c r="A950" s="1" t="s">
        <v>113</v>
      </c>
      <c r="B950">
        <f t="shared" si="84"/>
        <v>12</v>
      </c>
      <c r="C950">
        <f t="shared" si="85"/>
        <v>15</v>
      </c>
      <c r="D950" t="str">
        <f t="shared" si="86"/>
        <v>Aus)</v>
      </c>
      <c r="E950">
        <f t="shared" si="87"/>
        <v>3</v>
      </c>
      <c r="F950" t="str">
        <f t="shared" si="88"/>
        <v xml:space="preserve">SR </v>
      </c>
      <c r="G950">
        <f t="shared" si="89"/>
        <v>15</v>
      </c>
    </row>
    <row r="951" spans="1:7" x14ac:dyDescent="0.3">
      <c r="A951" s="1" t="s">
        <v>260</v>
      </c>
      <c r="B951">
        <f t="shared" si="84"/>
        <v>16</v>
      </c>
      <c r="C951">
        <f t="shared" si="85"/>
        <v>18</v>
      </c>
      <c r="D951" t="str">
        <f t="shared" si="86"/>
        <v>SL)</v>
      </c>
      <c r="E951">
        <f t="shared" si="87"/>
        <v>3</v>
      </c>
      <c r="F951" t="str">
        <f t="shared" si="88"/>
        <v xml:space="preserve">KC </v>
      </c>
      <c r="G951">
        <f t="shared" si="89"/>
        <v>18</v>
      </c>
    </row>
    <row r="952" spans="1:7" x14ac:dyDescent="0.3">
      <c r="A952" s="1" t="s">
        <v>216</v>
      </c>
      <c r="B952">
        <f t="shared" si="84"/>
        <v>16</v>
      </c>
      <c r="C952">
        <f t="shared" si="85"/>
        <v>18</v>
      </c>
      <c r="D952" t="str">
        <f t="shared" si="86"/>
        <v>SL)</v>
      </c>
      <c r="E952">
        <f t="shared" si="87"/>
        <v>3</v>
      </c>
      <c r="F952" t="str">
        <f t="shared" si="88"/>
        <v xml:space="preserve">ST </v>
      </c>
      <c r="G952">
        <f t="shared" si="89"/>
        <v>18</v>
      </c>
    </row>
    <row r="953" spans="1:7" x14ac:dyDescent="0.3">
      <c r="A953" s="1" t="s">
        <v>260</v>
      </c>
      <c r="B953">
        <f t="shared" si="84"/>
        <v>16</v>
      </c>
      <c r="C953">
        <f t="shared" si="85"/>
        <v>18</v>
      </c>
      <c r="D953" t="str">
        <f t="shared" si="86"/>
        <v>SL)</v>
      </c>
      <c r="E953">
        <f t="shared" si="87"/>
        <v>3</v>
      </c>
      <c r="F953" t="str">
        <f t="shared" si="88"/>
        <v xml:space="preserve">KC </v>
      </c>
      <c r="G953">
        <f t="shared" si="89"/>
        <v>18</v>
      </c>
    </row>
    <row r="954" spans="1:7" x14ac:dyDescent="0.3">
      <c r="A954" s="1" t="s">
        <v>114</v>
      </c>
      <c r="B954">
        <f t="shared" si="84"/>
        <v>14</v>
      </c>
      <c r="C954">
        <f t="shared" si="85"/>
        <v>16</v>
      </c>
      <c r="D954" t="str">
        <f t="shared" si="86"/>
        <v>NZ)</v>
      </c>
      <c r="E954">
        <f t="shared" si="87"/>
        <v>3</v>
      </c>
      <c r="F954" t="str">
        <f t="shared" si="88"/>
        <v xml:space="preserve">BB </v>
      </c>
      <c r="G954">
        <f t="shared" si="89"/>
        <v>16</v>
      </c>
    </row>
    <row r="955" spans="1:7" x14ac:dyDescent="0.3">
      <c r="A955" s="1" t="s">
        <v>226</v>
      </c>
      <c r="B955">
        <f t="shared" si="84"/>
        <v>15</v>
      </c>
      <c r="C955">
        <f t="shared" si="85"/>
        <v>17</v>
      </c>
      <c r="D955" t="str">
        <f t="shared" si="86"/>
        <v>NZ)</v>
      </c>
      <c r="E955">
        <f t="shared" si="87"/>
        <v>4</v>
      </c>
      <c r="F955" t="str">
        <f t="shared" si="88"/>
        <v xml:space="preserve">JAH </v>
      </c>
      <c r="G955">
        <f t="shared" si="89"/>
        <v>17</v>
      </c>
    </row>
    <row r="956" spans="1:7" x14ac:dyDescent="0.3">
      <c r="A956" s="1" t="s">
        <v>274</v>
      </c>
      <c r="B956">
        <f t="shared" si="84"/>
        <v>11</v>
      </c>
      <c r="C956">
        <f t="shared" si="85"/>
        <v>14</v>
      </c>
      <c r="D956" t="str">
        <f t="shared" si="86"/>
        <v>Can)</v>
      </c>
      <c r="E956">
        <f t="shared" si="87"/>
        <v>3</v>
      </c>
      <c r="F956" t="str">
        <f t="shared" si="88"/>
        <v xml:space="preserve">AM </v>
      </c>
      <c r="G956">
        <f t="shared" si="89"/>
        <v>14</v>
      </c>
    </row>
    <row r="957" spans="1:7" x14ac:dyDescent="0.3">
      <c r="A957" s="1" t="s">
        <v>78</v>
      </c>
      <c r="B957">
        <f t="shared" si="84"/>
        <v>14</v>
      </c>
      <c r="C957">
        <f t="shared" si="85"/>
        <v>17</v>
      </c>
      <c r="D957" t="str">
        <f t="shared" si="86"/>
        <v>Pak)</v>
      </c>
      <c r="E957">
        <f t="shared" si="87"/>
        <v>7</v>
      </c>
      <c r="F957" t="str">
        <f t="shared" si="88"/>
        <v xml:space="preserve">Younis </v>
      </c>
      <c r="G957">
        <f t="shared" si="89"/>
        <v>17</v>
      </c>
    </row>
    <row r="958" spans="1:7" x14ac:dyDescent="0.3">
      <c r="A958" s="1" t="s">
        <v>310</v>
      </c>
      <c r="B958">
        <f t="shared" si="84"/>
        <v>14</v>
      </c>
      <c r="C958">
        <f t="shared" si="85"/>
        <v>18</v>
      </c>
      <c r="D958" t="str">
        <f t="shared" si="86"/>
        <v>Scot)</v>
      </c>
      <c r="E958">
        <f t="shared" si="87"/>
        <v>3</v>
      </c>
      <c r="F958" t="str">
        <f t="shared" si="88"/>
        <v xml:space="preserve">GM </v>
      </c>
      <c r="G958">
        <f t="shared" si="89"/>
        <v>18</v>
      </c>
    </row>
    <row r="959" spans="1:7" x14ac:dyDescent="0.3">
      <c r="A959" s="1" t="s">
        <v>216</v>
      </c>
      <c r="B959">
        <f t="shared" si="84"/>
        <v>16</v>
      </c>
      <c r="C959">
        <f t="shared" si="85"/>
        <v>18</v>
      </c>
      <c r="D959" t="str">
        <f t="shared" si="86"/>
        <v>SL)</v>
      </c>
      <c r="E959">
        <f t="shared" si="87"/>
        <v>3</v>
      </c>
      <c r="F959" t="str">
        <f t="shared" si="88"/>
        <v xml:space="preserve">ST </v>
      </c>
      <c r="G959">
        <f t="shared" si="89"/>
        <v>18</v>
      </c>
    </row>
    <row r="960" spans="1:7" x14ac:dyDescent="0.3">
      <c r="A960" s="1" t="s">
        <v>228</v>
      </c>
      <c r="B960">
        <f t="shared" si="84"/>
        <v>14</v>
      </c>
      <c r="C960">
        <f t="shared" si="85"/>
        <v>16</v>
      </c>
      <c r="D960" t="str">
        <f t="shared" si="86"/>
        <v>WI)</v>
      </c>
      <c r="E960">
        <f t="shared" si="87"/>
        <v>3</v>
      </c>
      <c r="F960" t="str">
        <f t="shared" si="88"/>
        <v xml:space="preserve">XM </v>
      </c>
      <c r="G960">
        <f t="shared" si="89"/>
        <v>16</v>
      </c>
    </row>
    <row r="961" spans="1:7" x14ac:dyDescent="0.3">
      <c r="A961" s="1" t="s">
        <v>229</v>
      </c>
      <c r="B961">
        <f t="shared" si="84"/>
        <v>11</v>
      </c>
      <c r="C961">
        <f t="shared" si="85"/>
        <v>13</v>
      </c>
      <c r="D961" t="str">
        <f t="shared" si="86"/>
        <v>WI)</v>
      </c>
      <c r="E961">
        <f t="shared" si="87"/>
        <v>3</v>
      </c>
      <c r="F961" t="str">
        <f t="shared" si="88"/>
        <v xml:space="preserve">CH </v>
      </c>
      <c r="G961">
        <f t="shared" si="89"/>
        <v>13</v>
      </c>
    </row>
    <row r="962" spans="1:7" x14ac:dyDescent="0.3">
      <c r="A962" s="1" t="s">
        <v>136</v>
      </c>
      <c r="B962">
        <f t="shared" si="84"/>
        <v>14</v>
      </c>
      <c r="C962">
        <f t="shared" si="85"/>
        <v>16</v>
      </c>
      <c r="D962" t="str">
        <f t="shared" si="86"/>
        <v>NZ)</v>
      </c>
      <c r="E962">
        <f t="shared" si="87"/>
        <v>5</v>
      </c>
      <c r="F962" t="str">
        <f t="shared" si="88"/>
        <v xml:space="preserve">LRPL </v>
      </c>
      <c r="G962">
        <f t="shared" si="89"/>
        <v>16</v>
      </c>
    </row>
    <row r="963" spans="1:7" x14ac:dyDescent="0.3">
      <c r="A963" s="1" t="s">
        <v>356</v>
      </c>
      <c r="B963">
        <f t="shared" ref="B963:B1026" si="90">SEARCH("(",A963,1)+1</f>
        <v>12</v>
      </c>
      <c r="C963">
        <f t="shared" ref="C963:C1026" si="91">SEARCH(")",A963,1)</f>
        <v>17</v>
      </c>
      <c r="D963" t="str">
        <f t="shared" ref="D963:D1026" si="92">MID(A963,B963,C963-1)</f>
        <v>Kenya)</v>
      </c>
      <c r="E963">
        <f t="shared" ref="E963:E1026" si="93">SEARCH(" ",A963,1)</f>
        <v>3</v>
      </c>
      <c r="F963" t="str">
        <f t="shared" ref="F963:F1026" si="94">LEFT(A963,E963)</f>
        <v xml:space="preserve">SO </v>
      </c>
      <c r="G963">
        <f t="shared" ref="G963:G1026" si="95">LEN(A963)</f>
        <v>17</v>
      </c>
    </row>
    <row r="964" spans="1:7" x14ac:dyDescent="0.3">
      <c r="A964" s="1" t="s">
        <v>155</v>
      </c>
      <c r="B964">
        <f t="shared" si="90"/>
        <v>10</v>
      </c>
      <c r="C964">
        <f t="shared" si="91"/>
        <v>12</v>
      </c>
      <c r="D964" t="str">
        <f t="shared" si="92"/>
        <v>SA)</v>
      </c>
      <c r="E964">
        <f t="shared" si="93"/>
        <v>3</v>
      </c>
      <c r="F964" t="str">
        <f t="shared" si="94"/>
        <v xml:space="preserve">HM </v>
      </c>
      <c r="G964">
        <f t="shared" si="95"/>
        <v>12</v>
      </c>
    </row>
    <row r="965" spans="1:7" x14ac:dyDescent="0.3">
      <c r="A965" s="1" t="s">
        <v>229</v>
      </c>
      <c r="B965">
        <f t="shared" si="90"/>
        <v>11</v>
      </c>
      <c r="C965">
        <f t="shared" si="91"/>
        <v>13</v>
      </c>
      <c r="D965" t="str">
        <f t="shared" si="92"/>
        <v>WI)</v>
      </c>
      <c r="E965">
        <f t="shared" si="93"/>
        <v>3</v>
      </c>
      <c r="F965" t="str">
        <f t="shared" si="94"/>
        <v xml:space="preserve">CH </v>
      </c>
      <c r="G965">
        <f t="shared" si="95"/>
        <v>13</v>
      </c>
    </row>
    <row r="966" spans="1:7" x14ac:dyDescent="0.3">
      <c r="A966" s="1" t="s">
        <v>256</v>
      </c>
      <c r="B966">
        <f t="shared" si="90"/>
        <v>15</v>
      </c>
      <c r="C966">
        <f t="shared" si="91"/>
        <v>20</v>
      </c>
      <c r="D966" t="str">
        <f t="shared" si="92"/>
        <v>India)</v>
      </c>
      <c r="E966">
        <f t="shared" si="93"/>
        <v>7</v>
      </c>
      <c r="F966" t="str">
        <f t="shared" si="94"/>
        <v xml:space="preserve">Yuvraj </v>
      </c>
      <c r="G966">
        <f t="shared" si="95"/>
        <v>20</v>
      </c>
    </row>
    <row r="967" spans="1:7" x14ac:dyDescent="0.3">
      <c r="A967" s="1" t="s">
        <v>64</v>
      </c>
      <c r="B967">
        <f t="shared" si="90"/>
        <v>16</v>
      </c>
      <c r="C967">
        <f t="shared" si="91"/>
        <v>18</v>
      </c>
      <c r="D967" t="str">
        <f t="shared" si="92"/>
        <v>WI)</v>
      </c>
      <c r="E967">
        <f t="shared" si="93"/>
        <v>2</v>
      </c>
      <c r="F967" t="str">
        <f t="shared" si="94"/>
        <v xml:space="preserve">S </v>
      </c>
      <c r="G967">
        <f t="shared" si="95"/>
        <v>18</v>
      </c>
    </row>
    <row r="968" spans="1:7" x14ac:dyDescent="0.3">
      <c r="A968" s="1" t="s">
        <v>229</v>
      </c>
      <c r="B968">
        <f t="shared" si="90"/>
        <v>11</v>
      </c>
      <c r="C968">
        <f t="shared" si="91"/>
        <v>13</v>
      </c>
      <c r="D968" t="str">
        <f t="shared" si="92"/>
        <v>WI)</v>
      </c>
      <c r="E968">
        <f t="shared" si="93"/>
        <v>3</v>
      </c>
      <c r="F968" t="str">
        <f t="shared" si="94"/>
        <v xml:space="preserve">CH </v>
      </c>
      <c r="G968">
        <f t="shared" si="95"/>
        <v>13</v>
      </c>
    </row>
    <row r="969" spans="1:7" x14ac:dyDescent="0.3">
      <c r="A969" s="1" t="s">
        <v>78</v>
      </c>
      <c r="B969">
        <f t="shared" si="90"/>
        <v>14</v>
      </c>
      <c r="C969">
        <f t="shared" si="91"/>
        <v>17</v>
      </c>
      <c r="D969" t="str">
        <f t="shared" si="92"/>
        <v>Pak)</v>
      </c>
      <c r="E969">
        <f t="shared" si="93"/>
        <v>7</v>
      </c>
      <c r="F969" t="str">
        <f t="shared" si="94"/>
        <v xml:space="preserve">Younis </v>
      </c>
      <c r="G969">
        <f t="shared" si="95"/>
        <v>17</v>
      </c>
    </row>
    <row r="970" spans="1:7" x14ac:dyDescent="0.3">
      <c r="A970" s="1" t="s">
        <v>256</v>
      </c>
      <c r="B970">
        <f t="shared" si="90"/>
        <v>15</v>
      </c>
      <c r="C970">
        <f t="shared" si="91"/>
        <v>20</v>
      </c>
      <c r="D970" t="str">
        <f t="shared" si="92"/>
        <v>India)</v>
      </c>
      <c r="E970">
        <f t="shared" si="93"/>
        <v>7</v>
      </c>
      <c r="F970" t="str">
        <f t="shared" si="94"/>
        <v xml:space="preserve">Yuvraj </v>
      </c>
      <c r="G970">
        <f t="shared" si="95"/>
        <v>20</v>
      </c>
    </row>
    <row r="971" spans="1:7" x14ac:dyDescent="0.3">
      <c r="A971" s="1" t="s">
        <v>323</v>
      </c>
      <c r="B971">
        <f t="shared" si="90"/>
        <v>15</v>
      </c>
      <c r="C971">
        <f t="shared" si="91"/>
        <v>18</v>
      </c>
      <c r="D971" t="str">
        <f t="shared" si="92"/>
        <v>Eng)</v>
      </c>
      <c r="E971">
        <f t="shared" si="93"/>
        <v>3</v>
      </c>
      <c r="F971" t="str">
        <f t="shared" si="94"/>
        <v xml:space="preserve">KP </v>
      </c>
      <c r="G971">
        <f t="shared" si="95"/>
        <v>18</v>
      </c>
    </row>
    <row r="972" spans="1:7" x14ac:dyDescent="0.3">
      <c r="A972" s="1" t="s">
        <v>192</v>
      </c>
      <c r="B972">
        <f t="shared" si="90"/>
        <v>13</v>
      </c>
      <c r="C972">
        <f t="shared" si="91"/>
        <v>15</v>
      </c>
      <c r="D972" t="str">
        <f t="shared" si="92"/>
        <v>NZ)</v>
      </c>
      <c r="E972">
        <f t="shared" si="93"/>
        <v>3</v>
      </c>
      <c r="F972" t="str">
        <f t="shared" si="94"/>
        <v xml:space="preserve">MJ </v>
      </c>
      <c r="G972">
        <f t="shared" si="95"/>
        <v>15</v>
      </c>
    </row>
    <row r="973" spans="1:7" x14ac:dyDescent="0.3">
      <c r="A973" s="1" t="s">
        <v>229</v>
      </c>
      <c r="B973">
        <f t="shared" si="90"/>
        <v>11</v>
      </c>
      <c r="C973">
        <f t="shared" si="91"/>
        <v>13</v>
      </c>
      <c r="D973" t="str">
        <f t="shared" si="92"/>
        <v>WI)</v>
      </c>
      <c r="E973">
        <f t="shared" si="93"/>
        <v>3</v>
      </c>
      <c r="F973" t="str">
        <f t="shared" si="94"/>
        <v xml:space="preserve">CH </v>
      </c>
      <c r="G973">
        <f t="shared" si="95"/>
        <v>13</v>
      </c>
    </row>
    <row r="974" spans="1:7" x14ac:dyDescent="0.3">
      <c r="A974" s="1" t="s">
        <v>151</v>
      </c>
      <c r="B974">
        <f t="shared" si="90"/>
        <v>14</v>
      </c>
      <c r="C974">
        <f t="shared" si="91"/>
        <v>17</v>
      </c>
      <c r="D974" t="str">
        <f t="shared" si="92"/>
        <v>Pak)</v>
      </c>
      <c r="E974">
        <f t="shared" si="93"/>
        <v>7</v>
      </c>
      <c r="F974" t="str">
        <f t="shared" si="94"/>
        <v xml:space="preserve">Salman </v>
      </c>
      <c r="G974">
        <f t="shared" si="95"/>
        <v>17</v>
      </c>
    </row>
    <row r="975" spans="1:7" x14ac:dyDescent="0.3">
      <c r="A975" s="1" t="s">
        <v>89</v>
      </c>
      <c r="B975">
        <f t="shared" si="90"/>
        <v>13</v>
      </c>
      <c r="C975">
        <f t="shared" si="91"/>
        <v>15</v>
      </c>
      <c r="D975" t="str">
        <f t="shared" si="92"/>
        <v>SL)</v>
      </c>
      <c r="E975">
        <f t="shared" si="93"/>
        <v>3</v>
      </c>
      <c r="F975" t="str">
        <f t="shared" si="94"/>
        <v xml:space="preserve">TM </v>
      </c>
      <c r="G975">
        <f t="shared" si="95"/>
        <v>15</v>
      </c>
    </row>
    <row r="976" spans="1:7" x14ac:dyDescent="0.3">
      <c r="A976" s="1" t="s">
        <v>216</v>
      </c>
      <c r="B976">
        <f t="shared" si="90"/>
        <v>16</v>
      </c>
      <c r="C976">
        <f t="shared" si="91"/>
        <v>18</v>
      </c>
      <c r="D976" t="str">
        <f t="shared" si="92"/>
        <v>SL)</v>
      </c>
      <c r="E976">
        <f t="shared" si="93"/>
        <v>3</v>
      </c>
      <c r="F976" t="str">
        <f t="shared" si="94"/>
        <v xml:space="preserve">ST </v>
      </c>
      <c r="G976">
        <f t="shared" si="95"/>
        <v>18</v>
      </c>
    </row>
    <row r="977" spans="1:7" x14ac:dyDescent="0.3">
      <c r="A977" s="1" t="s">
        <v>256</v>
      </c>
      <c r="B977">
        <f t="shared" si="90"/>
        <v>15</v>
      </c>
      <c r="C977">
        <f t="shared" si="91"/>
        <v>20</v>
      </c>
      <c r="D977" t="str">
        <f t="shared" si="92"/>
        <v>India)</v>
      </c>
      <c r="E977">
        <f t="shared" si="93"/>
        <v>7</v>
      </c>
      <c r="F977" t="str">
        <f t="shared" si="94"/>
        <v xml:space="preserve">Yuvraj </v>
      </c>
      <c r="G977">
        <f t="shared" si="95"/>
        <v>20</v>
      </c>
    </row>
    <row r="978" spans="1:7" x14ac:dyDescent="0.3">
      <c r="A978" s="1" t="s">
        <v>213</v>
      </c>
      <c r="B978">
        <f t="shared" si="90"/>
        <v>11</v>
      </c>
      <c r="C978">
        <f t="shared" si="91"/>
        <v>16</v>
      </c>
      <c r="D978" t="str">
        <f t="shared" si="92"/>
        <v>India)</v>
      </c>
      <c r="E978">
        <f t="shared" si="93"/>
        <v>2</v>
      </c>
      <c r="F978" t="str">
        <f t="shared" si="94"/>
        <v xml:space="preserve">V </v>
      </c>
      <c r="G978">
        <f t="shared" si="95"/>
        <v>16</v>
      </c>
    </row>
    <row r="979" spans="1:7" x14ac:dyDescent="0.3">
      <c r="A979" s="1" t="s">
        <v>108</v>
      </c>
      <c r="B979">
        <f t="shared" si="90"/>
        <v>12</v>
      </c>
      <c r="C979">
        <f t="shared" si="91"/>
        <v>17</v>
      </c>
      <c r="D979" t="str">
        <f t="shared" si="92"/>
        <v>India)</v>
      </c>
      <c r="E979">
        <f t="shared" si="93"/>
        <v>2</v>
      </c>
      <c r="F979" t="str">
        <f t="shared" si="94"/>
        <v xml:space="preserve">G </v>
      </c>
      <c r="G979">
        <f t="shared" si="95"/>
        <v>17</v>
      </c>
    </row>
    <row r="980" spans="1:7" x14ac:dyDescent="0.3">
      <c r="A980" s="1" t="s">
        <v>334</v>
      </c>
      <c r="B980">
        <f t="shared" si="90"/>
        <v>13</v>
      </c>
      <c r="C980">
        <f t="shared" si="91"/>
        <v>15</v>
      </c>
      <c r="D980" t="str">
        <f t="shared" si="92"/>
        <v>NZ)</v>
      </c>
      <c r="E980">
        <f t="shared" si="93"/>
        <v>3</v>
      </c>
      <c r="F980" t="str">
        <f t="shared" si="94"/>
        <v xml:space="preserve">GD </v>
      </c>
      <c r="G980">
        <f t="shared" si="95"/>
        <v>15</v>
      </c>
    </row>
    <row r="981" spans="1:7" x14ac:dyDescent="0.3">
      <c r="A981" s="1" t="s">
        <v>156</v>
      </c>
      <c r="B981">
        <f t="shared" si="90"/>
        <v>12</v>
      </c>
      <c r="C981">
        <f t="shared" si="91"/>
        <v>15</v>
      </c>
      <c r="D981" t="str">
        <f t="shared" si="92"/>
        <v>Aus)</v>
      </c>
      <c r="E981">
        <f t="shared" si="93"/>
        <v>3</v>
      </c>
      <c r="F981" t="str">
        <f t="shared" si="94"/>
        <v xml:space="preserve">BJ </v>
      </c>
      <c r="G981">
        <f t="shared" si="95"/>
        <v>15</v>
      </c>
    </row>
    <row r="982" spans="1:7" x14ac:dyDescent="0.3">
      <c r="A982" s="1" t="s">
        <v>60</v>
      </c>
      <c r="B982">
        <f t="shared" si="90"/>
        <v>15</v>
      </c>
      <c r="C982">
        <f t="shared" si="91"/>
        <v>20</v>
      </c>
      <c r="D982" t="str">
        <f t="shared" si="92"/>
        <v>India)</v>
      </c>
      <c r="E982">
        <f t="shared" si="93"/>
        <v>3</v>
      </c>
      <c r="F982" t="str">
        <f t="shared" si="94"/>
        <v xml:space="preserve">SR </v>
      </c>
      <c r="G982">
        <f t="shared" si="95"/>
        <v>20</v>
      </c>
    </row>
    <row r="983" spans="1:7" x14ac:dyDescent="0.3">
      <c r="A983" s="1" t="s">
        <v>383</v>
      </c>
      <c r="B983">
        <f t="shared" si="90"/>
        <v>11</v>
      </c>
      <c r="C983">
        <f t="shared" si="91"/>
        <v>13</v>
      </c>
      <c r="D983" t="str">
        <f t="shared" si="92"/>
        <v>NZ)</v>
      </c>
      <c r="E983">
        <f t="shared" si="93"/>
        <v>3</v>
      </c>
      <c r="F983" t="str">
        <f t="shared" si="94"/>
        <v xml:space="preserve">JD </v>
      </c>
      <c r="G983">
        <f t="shared" si="95"/>
        <v>13</v>
      </c>
    </row>
    <row r="984" spans="1:7" x14ac:dyDescent="0.3">
      <c r="A984" s="1" t="s">
        <v>213</v>
      </c>
      <c r="B984">
        <f t="shared" si="90"/>
        <v>11</v>
      </c>
      <c r="C984">
        <f t="shared" si="91"/>
        <v>16</v>
      </c>
      <c r="D984" t="str">
        <f t="shared" si="92"/>
        <v>India)</v>
      </c>
      <c r="E984">
        <f t="shared" si="93"/>
        <v>2</v>
      </c>
      <c r="F984" t="str">
        <f t="shared" si="94"/>
        <v xml:space="preserve">V </v>
      </c>
      <c r="G984">
        <f t="shared" si="95"/>
        <v>16</v>
      </c>
    </row>
    <row r="985" spans="1:7" x14ac:dyDescent="0.3">
      <c r="A985" s="1" t="s">
        <v>64</v>
      </c>
      <c r="B985">
        <f t="shared" si="90"/>
        <v>16</v>
      </c>
      <c r="C985">
        <f t="shared" si="91"/>
        <v>18</v>
      </c>
      <c r="D985" t="str">
        <f t="shared" si="92"/>
        <v>WI)</v>
      </c>
      <c r="E985">
        <f t="shared" si="93"/>
        <v>2</v>
      </c>
      <c r="F985" t="str">
        <f t="shared" si="94"/>
        <v xml:space="preserve">S </v>
      </c>
      <c r="G985">
        <f t="shared" si="95"/>
        <v>18</v>
      </c>
    </row>
    <row r="986" spans="1:7" x14ac:dyDescent="0.3">
      <c r="A986" s="1" t="s">
        <v>112</v>
      </c>
      <c r="B986">
        <f t="shared" si="90"/>
        <v>13</v>
      </c>
      <c r="C986">
        <f t="shared" si="91"/>
        <v>16</v>
      </c>
      <c r="D986" t="str">
        <f t="shared" si="92"/>
        <v>Eng)</v>
      </c>
      <c r="E986">
        <f t="shared" si="93"/>
        <v>3</v>
      </c>
      <c r="F986" t="str">
        <f t="shared" si="94"/>
        <v xml:space="preserve">AJ </v>
      </c>
      <c r="G986">
        <f t="shared" si="95"/>
        <v>16</v>
      </c>
    </row>
    <row r="987" spans="1:7" x14ac:dyDescent="0.3">
      <c r="A987" s="1" t="s">
        <v>302</v>
      </c>
      <c r="B987">
        <f t="shared" si="90"/>
        <v>15</v>
      </c>
      <c r="C987">
        <f t="shared" si="91"/>
        <v>19</v>
      </c>
      <c r="D987" t="str">
        <f t="shared" si="92"/>
        <v>Scot)</v>
      </c>
      <c r="E987">
        <f t="shared" si="93"/>
        <v>4</v>
      </c>
      <c r="F987" t="str">
        <f t="shared" si="94"/>
        <v xml:space="preserve">NFI </v>
      </c>
      <c r="G987">
        <f t="shared" si="95"/>
        <v>19</v>
      </c>
    </row>
    <row r="988" spans="1:7" x14ac:dyDescent="0.3">
      <c r="A988" s="1" t="s">
        <v>311</v>
      </c>
      <c r="B988">
        <f t="shared" si="90"/>
        <v>19</v>
      </c>
      <c r="C988">
        <f t="shared" si="91"/>
        <v>23</v>
      </c>
      <c r="D988" t="str">
        <f t="shared" si="92"/>
        <v>Neth)</v>
      </c>
      <c r="E988">
        <f t="shared" si="93"/>
        <v>3</v>
      </c>
      <c r="F988" t="str">
        <f t="shared" si="94"/>
        <v xml:space="preserve">RN </v>
      </c>
      <c r="G988">
        <f t="shared" si="95"/>
        <v>23</v>
      </c>
    </row>
    <row r="989" spans="1:7" x14ac:dyDescent="0.3">
      <c r="A989" s="1" t="s">
        <v>193</v>
      </c>
      <c r="B989">
        <f t="shared" si="90"/>
        <v>18</v>
      </c>
      <c r="C989">
        <f t="shared" si="91"/>
        <v>21</v>
      </c>
      <c r="D989" t="str">
        <f t="shared" si="92"/>
        <v>Ire)</v>
      </c>
      <c r="E989">
        <f t="shared" si="93"/>
        <v>4</v>
      </c>
      <c r="F989" t="str">
        <f t="shared" si="94"/>
        <v xml:space="preserve">WTS </v>
      </c>
      <c r="G989">
        <f t="shared" si="95"/>
        <v>21</v>
      </c>
    </row>
    <row r="990" spans="1:7" x14ac:dyDescent="0.3">
      <c r="A990" s="1" t="s">
        <v>405</v>
      </c>
      <c r="B990">
        <f t="shared" si="90"/>
        <v>10</v>
      </c>
      <c r="C990">
        <f t="shared" si="91"/>
        <v>13</v>
      </c>
      <c r="D990" t="str">
        <f t="shared" si="92"/>
        <v>Ber)</v>
      </c>
      <c r="E990">
        <f t="shared" si="93"/>
        <v>3</v>
      </c>
      <c r="F990" t="str">
        <f t="shared" si="94"/>
        <v xml:space="preserve">DL </v>
      </c>
      <c r="G990">
        <f t="shared" si="95"/>
        <v>13</v>
      </c>
    </row>
    <row r="991" spans="1:7" x14ac:dyDescent="0.3">
      <c r="A991" s="1" t="s">
        <v>68</v>
      </c>
      <c r="B991">
        <f t="shared" si="90"/>
        <v>11</v>
      </c>
      <c r="C991">
        <f t="shared" si="91"/>
        <v>13</v>
      </c>
      <c r="D991" t="str">
        <f t="shared" si="92"/>
        <v>SA)</v>
      </c>
      <c r="E991">
        <f t="shared" si="93"/>
        <v>3</v>
      </c>
      <c r="F991" t="str">
        <f t="shared" si="94"/>
        <v xml:space="preserve">HH </v>
      </c>
      <c r="G991">
        <f t="shared" si="95"/>
        <v>13</v>
      </c>
    </row>
    <row r="992" spans="1:7" x14ac:dyDescent="0.3">
      <c r="A992" s="1" t="s">
        <v>193</v>
      </c>
      <c r="B992">
        <f t="shared" si="90"/>
        <v>18</v>
      </c>
      <c r="C992">
        <f t="shared" si="91"/>
        <v>21</v>
      </c>
      <c r="D992" t="str">
        <f t="shared" si="92"/>
        <v>Ire)</v>
      </c>
      <c r="E992">
        <f t="shared" si="93"/>
        <v>4</v>
      </c>
      <c r="F992" t="str">
        <f t="shared" si="94"/>
        <v xml:space="preserve">WTS </v>
      </c>
      <c r="G992">
        <f t="shared" si="95"/>
        <v>21</v>
      </c>
    </row>
    <row r="993" spans="1:7" x14ac:dyDescent="0.3">
      <c r="A993" s="1" t="s">
        <v>79</v>
      </c>
      <c r="B993">
        <f t="shared" si="90"/>
        <v>12</v>
      </c>
      <c r="C993">
        <f t="shared" si="91"/>
        <v>15</v>
      </c>
      <c r="D993" t="str">
        <f t="shared" si="92"/>
        <v>Aus)</v>
      </c>
      <c r="E993">
        <f t="shared" si="93"/>
        <v>3</v>
      </c>
      <c r="F993" t="str">
        <f t="shared" si="94"/>
        <v xml:space="preserve">MJ </v>
      </c>
      <c r="G993">
        <f t="shared" si="95"/>
        <v>15</v>
      </c>
    </row>
    <row r="994" spans="1:7" x14ac:dyDescent="0.3">
      <c r="A994" s="1" t="s">
        <v>145</v>
      </c>
      <c r="B994">
        <f t="shared" si="90"/>
        <v>15</v>
      </c>
      <c r="C994">
        <f t="shared" si="91"/>
        <v>18</v>
      </c>
      <c r="D994" t="str">
        <f t="shared" si="92"/>
        <v>Pak)</v>
      </c>
      <c r="E994">
        <f t="shared" si="93"/>
        <v>7</v>
      </c>
      <c r="F994" t="str">
        <f t="shared" si="94"/>
        <v xml:space="preserve">Kamran </v>
      </c>
      <c r="G994">
        <f t="shared" si="95"/>
        <v>18</v>
      </c>
    </row>
    <row r="995" spans="1:7" x14ac:dyDescent="0.3">
      <c r="A995" s="1" t="s">
        <v>113</v>
      </c>
      <c r="B995">
        <f t="shared" si="90"/>
        <v>12</v>
      </c>
      <c r="C995">
        <f t="shared" si="91"/>
        <v>15</v>
      </c>
      <c r="D995" t="str">
        <f t="shared" si="92"/>
        <v>Aus)</v>
      </c>
      <c r="E995">
        <f t="shared" si="93"/>
        <v>3</v>
      </c>
      <c r="F995" t="str">
        <f t="shared" si="94"/>
        <v xml:space="preserve">SR </v>
      </c>
      <c r="G995">
        <f t="shared" si="95"/>
        <v>15</v>
      </c>
    </row>
    <row r="996" spans="1:7" x14ac:dyDescent="0.3">
      <c r="A996" s="1" t="s">
        <v>256</v>
      </c>
      <c r="B996">
        <f t="shared" si="90"/>
        <v>15</v>
      </c>
      <c r="C996">
        <f t="shared" si="91"/>
        <v>20</v>
      </c>
      <c r="D996" t="str">
        <f t="shared" si="92"/>
        <v>India)</v>
      </c>
      <c r="E996">
        <f t="shared" si="93"/>
        <v>7</v>
      </c>
      <c r="F996" t="str">
        <f t="shared" si="94"/>
        <v xml:space="preserve">Yuvraj </v>
      </c>
      <c r="G996">
        <f t="shared" si="95"/>
        <v>20</v>
      </c>
    </row>
    <row r="997" spans="1:7" x14ac:dyDescent="0.3">
      <c r="A997" s="1" t="s">
        <v>310</v>
      </c>
      <c r="B997">
        <f t="shared" si="90"/>
        <v>14</v>
      </c>
      <c r="C997">
        <f t="shared" si="91"/>
        <v>18</v>
      </c>
      <c r="D997" t="str">
        <f t="shared" si="92"/>
        <v>Scot)</v>
      </c>
      <c r="E997">
        <f t="shared" si="93"/>
        <v>3</v>
      </c>
      <c r="F997" t="str">
        <f t="shared" si="94"/>
        <v xml:space="preserve">GM </v>
      </c>
      <c r="G997">
        <f t="shared" si="95"/>
        <v>18</v>
      </c>
    </row>
    <row r="998" spans="1:7" x14ac:dyDescent="0.3">
      <c r="A998" s="1" t="s">
        <v>321</v>
      </c>
      <c r="B998">
        <f t="shared" si="90"/>
        <v>10</v>
      </c>
      <c r="C998">
        <f t="shared" si="91"/>
        <v>13</v>
      </c>
      <c r="D998" t="str">
        <f t="shared" si="92"/>
        <v>Can)</v>
      </c>
      <c r="E998">
        <f t="shared" si="93"/>
        <v>2</v>
      </c>
      <c r="F998" t="str">
        <f t="shared" si="94"/>
        <v xml:space="preserve">S </v>
      </c>
      <c r="G998">
        <f t="shared" si="95"/>
        <v>13</v>
      </c>
    </row>
    <row r="999" spans="1:7" x14ac:dyDescent="0.3">
      <c r="A999" s="1" t="s">
        <v>415</v>
      </c>
      <c r="B999">
        <f t="shared" si="90"/>
        <v>11</v>
      </c>
      <c r="C999">
        <f t="shared" si="91"/>
        <v>15</v>
      </c>
      <c r="D999" t="str">
        <f t="shared" si="92"/>
        <v>Scot)</v>
      </c>
      <c r="E999">
        <f t="shared" si="93"/>
        <v>3</v>
      </c>
      <c r="F999" t="str">
        <f t="shared" si="94"/>
        <v xml:space="preserve">DF </v>
      </c>
      <c r="G999">
        <f t="shared" si="95"/>
        <v>15</v>
      </c>
    </row>
    <row r="1000" spans="1:7" x14ac:dyDescent="0.3">
      <c r="A1000" s="1" t="s">
        <v>422</v>
      </c>
      <c r="B1000">
        <f t="shared" si="90"/>
        <v>12</v>
      </c>
      <c r="C1000">
        <f t="shared" si="91"/>
        <v>14</v>
      </c>
      <c r="D1000" t="str">
        <f t="shared" si="92"/>
        <v>WI)</v>
      </c>
      <c r="E1000">
        <f t="shared" si="93"/>
        <v>3</v>
      </c>
      <c r="F1000" t="str">
        <f t="shared" si="94"/>
        <v xml:space="preserve">TM </v>
      </c>
      <c r="G1000">
        <f t="shared" si="95"/>
        <v>14</v>
      </c>
    </row>
    <row r="1001" spans="1:7" x14ac:dyDescent="0.3">
      <c r="A1001" s="1" t="s">
        <v>244</v>
      </c>
      <c r="B1001">
        <f t="shared" si="90"/>
        <v>19</v>
      </c>
      <c r="C1001">
        <f t="shared" si="91"/>
        <v>21</v>
      </c>
      <c r="D1001" t="str">
        <f t="shared" si="92"/>
        <v>SL)</v>
      </c>
      <c r="E1001">
        <f t="shared" si="93"/>
        <v>5</v>
      </c>
      <c r="F1001" t="str">
        <f t="shared" si="94"/>
        <v xml:space="preserve">DPMD </v>
      </c>
      <c r="G1001">
        <f t="shared" si="95"/>
        <v>21</v>
      </c>
    </row>
    <row r="1002" spans="1:7" x14ac:dyDescent="0.3">
      <c r="A1002" s="1" t="s">
        <v>406</v>
      </c>
      <c r="B1002">
        <f t="shared" si="90"/>
        <v>13</v>
      </c>
      <c r="C1002">
        <f t="shared" si="91"/>
        <v>16</v>
      </c>
      <c r="D1002" t="str">
        <f t="shared" si="92"/>
        <v>Pak)</v>
      </c>
      <c r="E1002">
        <f t="shared" si="93"/>
        <v>5</v>
      </c>
      <c r="F1002" t="str">
        <f t="shared" si="94"/>
        <v xml:space="preserve">Umar </v>
      </c>
      <c r="G1002">
        <f t="shared" si="95"/>
        <v>16</v>
      </c>
    </row>
    <row r="1003" spans="1:7" x14ac:dyDescent="0.3">
      <c r="A1003" s="1" t="s">
        <v>368</v>
      </c>
      <c r="B1003">
        <f t="shared" si="90"/>
        <v>20</v>
      </c>
      <c r="C1003">
        <f t="shared" si="91"/>
        <v>23</v>
      </c>
      <c r="D1003" t="str">
        <f t="shared" si="92"/>
        <v>Ban)</v>
      </c>
      <c r="E1003">
        <f t="shared" si="93"/>
        <v>9</v>
      </c>
      <c r="F1003" t="str">
        <f t="shared" si="94"/>
        <v xml:space="preserve">Mohammad </v>
      </c>
      <c r="G1003">
        <f t="shared" si="95"/>
        <v>23</v>
      </c>
    </row>
    <row r="1004" spans="1:7" x14ac:dyDescent="0.3">
      <c r="A1004" s="1" t="s">
        <v>132</v>
      </c>
      <c r="B1004">
        <f t="shared" si="90"/>
        <v>18</v>
      </c>
      <c r="C1004">
        <f t="shared" si="91"/>
        <v>21</v>
      </c>
      <c r="D1004" t="str">
        <f t="shared" si="92"/>
        <v>Ban)</v>
      </c>
      <c r="E1004">
        <f t="shared" si="93"/>
        <v>7</v>
      </c>
      <c r="F1004" t="str">
        <f t="shared" si="94"/>
        <v xml:space="preserve">Shakib </v>
      </c>
      <c r="G1004">
        <f t="shared" si="95"/>
        <v>21</v>
      </c>
    </row>
    <row r="1005" spans="1:7" x14ac:dyDescent="0.3">
      <c r="A1005" s="1" t="s">
        <v>143</v>
      </c>
      <c r="B1005">
        <f t="shared" si="90"/>
        <v>14</v>
      </c>
      <c r="C1005">
        <f t="shared" si="91"/>
        <v>17</v>
      </c>
      <c r="D1005" t="str">
        <f t="shared" si="92"/>
        <v>Zim)</v>
      </c>
      <c r="E1005">
        <f t="shared" si="93"/>
        <v>2</v>
      </c>
      <c r="F1005" t="str">
        <f t="shared" si="94"/>
        <v xml:space="preserve">H </v>
      </c>
      <c r="G1005">
        <f t="shared" si="95"/>
        <v>17</v>
      </c>
    </row>
    <row r="1006" spans="1:7" x14ac:dyDescent="0.3">
      <c r="A1006" s="1" t="s">
        <v>215</v>
      </c>
      <c r="B1006">
        <f t="shared" si="90"/>
        <v>14</v>
      </c>
      <c r="C1006">
        <f t="shared" si="91"/>
        <v>17</v>
      </c>
      <c r="D1006" t="str">
        <f t="shared" si="92"/>
        <v>Zim)</v>
      </c>
      <c r="E1006">
        <f t="shared" si="93"/>
        <v>3</v>
      </c>
      <c r="F1006" t="str">
        <f t="shared" si="94"/>
        <v xml:space="preserve">CK </v>
      </c>
      <c r="G1006">
        <f t="shared" si="95"/>
        <v>17</v>
      </c>
    </row>
    <row r="1007" spans="1:7" x14ac:dyDescent="0.3">
      <c r="A1007" s="1" t="s">
        <v>139</v>
      </c>
      <c r="B1007">
        <f t="shared" si="90"/>
        <v>14</v>
      </c>
      <c r="C1007">
        <f t="shared" si="91"/>
        <v>17</v>
      </c>
      <c r="D1007" t="str">
        <f t="shared" si="92"/>
        <v>Ban)</v>
      </c>
      <c r="E1007">
        <f t="shared" si="93"/>
        <v>6</v>
      </c>
      <c r="F1007" t="str">
        <f t="shared" si="94"/>
        <v xml:space="preserve">Tamim </v>
      </c>
      <c r="G1007">
        <f t="shared" si="95"/>
        <v>17</v>
      </c>
    </row>
    <row r="1008" spans="1:7" x14ac:dyDescent="0.3">
      <c r="A1008" s="1" t="s">
        <v>357</v>
      </c>
      <c r="B1008">
        <f t="shared" si="90"/>
        <v>12</v>
      </c>
      <c r="C1008">
        <f t="shared" si="91"/>
        <v>15</v>
      </c>
      <c r="D1008" t="str">
        <f t="shared" si="92"/>
        <v>Aus)</v>
      </c>
      <c r="E1008">
        <f t="shared" si="93"/>
        <v>3</v>
      </c>
      <c r="F1008" t="str">
        <f t="shared" si="94"/>
        <v xml:space="preserve">DJ </v>
      </c>
      <c r="G1008">
        <f t="shared" si="95"/>
        <v>15</v>
      </c>
    </row>
    <row r="1009" spans="1:7" x14ac:dyDescent="0.3">
      <c r="A1009" s="1" t="s">
        <v>316</v>
      </c>
      <c r="B1009">
        <f t="shared" si="90"/>
        <v>19</v>
      </c>
      <c r="C1009">
        <f t="shared" si="91"/>
        <v>23</v>
      </c>
      <c r="D1009" t="str">
        <f t="shared" si="92"/>
        <v>Afgh)</v>
      </c>
      <c r="E1009">
        <f t="shared" si="93"/>
        <v>9</v>
      </c>
      <c r="F1009" t="str">
        <f t="shared" si="94"/>
        <v xml:space="preserve">Mohammad </v>
      </c>
      <c r="G1009">
        <f t="shared" si="95"/>
        <v>23</v>
      </c>
    </row>
    <row r="1010" spans="1:7" x14ac:dyDescent="0.3">
      <c r="A1010" s="1" t="s">
        <v>393</v>
      </c>
      <c r="B1010">
        <f t="shared" si="90"/>
        <v>17</v>
      </c>
      <c r="C1010">
        <f t="shared" si="91"/>
        <v>19</v>
      </c>
      <c r="D1010" t="str">
        <f t="shared" si="92"/>
        <v>SL)</v>
      </c>
      <c r="E1010">
        <f t="shared" si="93"/>
        <v>3</v>
      </c>
      <c r="F1010" t="str">
        <f t="shared" si="94"/>
        <v xml:space="preserve">TT </v>
      </c>
      <c r="G1010">
        <f t="shared" si="95"/>
        <v>19</v>
      </c>
    </row>
    <row r="1011" spans="1:7" x14ac:dyDescent="0.3">
      <c r="A1011" s="1" t="s">
        <v>174</v>
      </c>
      <c r="B1011">
        <f t="shared" si="90"/>
        <v>11</v>
      </c>
      <c r="C1011">
        <f t="shared" si="91"/>
        <v>14</v>
      </c>
      <c r="D1011" t="str">
        <f t="shared" si="92"/>
        <v>Aus)</v>
      </c>
      <c r="E1011">
        <f t="shared" si="93"/>
        <v>3</v>
      </c>
      <c r="F1011" t="str">
        <f t="shared" si="94"/>
        <v xml:space="preserve">CL </v>
      </c>
      <c r="G1011">
        <f t="shared" si="95"/>
        <v>14</v>
      </c>
    </row>
    <row r="1012" spans="1:7" x14ac:dyDescent="0.3">
      <c r="A1012" s="1" t="s">
        <v>60</v>
      </c>
      <c r="B1012">
        <f t="shared" si="90"/>
        <v>15</v>
      </c>
      <c r="C1012">
        <f t="shared" si="91"/>
        <v>20</v>
      </c>
      <c r="D1012" t="str">
        <f t="shared" si="92"/>
        <v>India)</v>
      </c>
      <c r="E1012">
        <f t="shared" si="93"/>
        <v>3</v>
      </c>
      <c r="F1012" t="str">
        <f t="shared" si="94"/>
        <v xml:space="preserve">SR </v>
      </c>
      <c r="G1012">
        <f t="shared" si="95"/>
        <v>20</v>
      </c>
    </row>
    <row r="1013" spans="1:7" x14ac:dyDescent="0.3">
      <c r="A1013" s="1" t="s">
        <v>225</v>
      </c>
      <c r="B1013">
        <f t="shared" si="90"/>
        <v>13</v>
      </c>
      <c r="C1013">
        <f t="shared" si="91"/>
        <v>16</v>
      </c>
      <c r="D1013" t="str">
        <f t="shared" si="92"/>
        <v>Aus)</v>
      </c>
      <c r="E1013">
        <f t="shared" si="93"/>
        <v>3</v>
      </c>
      <c r="F1013" t="str">
        <f t="shared" si="94"/>
        <v xml:space="preserve">RT </v>
      </c>
      <c r="G1013">
        <f t="shared" si="95"/>
        <v>16</v>
      </c>
    </row>
    <row r="1014" spans="1:7" x14ac:dyDescent="0.3">
      <c r="A1014" s="1" t="s">
        <v>358</v>
      </c>
      <c r="B1014">
        <f t="shared" si="90"/>
        <v>11</v>
      </c>
      <c r="C1014">
        <f t="shared" si="91"/>
        <v>14</v>
      </c>
      <c r="D1014" t="str">
        <f t="shared" si="92"/>
        <v>Aus)</v>
      </c>
      <c r="E1014">
        <f t="shared" si="93"/>
        <v>3</v>
      </c>
      <c r="F1014" t="str">
        <f t="shared" si="94"/>
        <v xml:space="preserve">TD </v>
      </c>
      <c r="G1014">
        <f t="shared" si="95"/>
        <v>14</v>
      </c>
    </row>
    <row r="1015" spans="1:7" x14ac:dyDescent="0.3">
      <c r="A1015" s="1" t="s">
        <v>89</v>
      </c>
      <c r="B1015">
        <f t="shared" si="90"/>
        <v>13</v>
      </c>
      <c r="C1015">
        <f t="shared" si="91"/>
        <v>15</v>
      </c>
      <c r="D1015" t="str">
        <f t="shared" si="92"/>
        <v>SL)</v>
      </c>
      <c r="E1015">
        <f t="shared" si="93"/>
        <v>3</v>
      </c>
      <c r="F1015" t="str">
        <f t="shared" si="94"/>
        <v xml:space="preserve">TM </v>
      </c>
      <c r="G1015">
        <f t="shared" si="95"/>
        <v>15</v>
      </c>
    </row>
    <row r="1016" spans="1:7" x14ac:dyDescent="0.3">
      <c r="A1016" s="1" t="s">
        <v>94</v>
      </c>
      <c r="B1016">
        <f t="shared" si="90"/>
        <v>15</v>
      </c>
      <c r="C1016">
        <f t="shared" si="91"/>
        <v>18</v>
      </c>
      <c r="D1016" t="str">
        <f t="shared" si="92"/>
        <v>Pak)</v>
      </c>
      <c r="E1016">
        <f t="shared" si="93"/>
        <v>7</v>
      </c>
      <c r="F1016" t="str">
        <f t="shared" si="94"/>
        <v xml:space="preserve">Shoaib </v>
      </c>
      <c r="G1016">
        <f t="shared" si="95"/>
        <v>18</v>
      </c>
    </row>
    <row r="1017" spans="1:7" x14ac:dyDescent="0.3">
      <c r="A1017" s="1" t="s">
        <v>251</v>
      </c>
      <c r="B1017">
        <f t="shared" si="90"/>
        <v>11</v>
      </c>
      <c r="C1017">
        <f t="shared" si="91"/>
        <v>13</v>
      </c>
      <c r="D1017" t="str">
        <f t="shared" si="92"/>
        <v>SA)</v>
      </c>
      <c r="E1017">
        <f t="shared" si="93"/>
        <v>3</v>
      </c>
      <c r="F1017" t="str">
        <f t="shared" si="94"/>
        <v xml:space="preserve">GC </v>
      </c>
      <c r="G1017">
        <f t="shared" si="95"/>
        <v>13</v>
      </c>
    </row>
    <row r="1018" spans="1:7" x14ac:dyDescent="0.3">
      <c r="A1018" s="1" t="s">
        <v>113</v>
      </c>
      <c r="B1018">
        <f t="shared" si="90"/>
        <v>12</v>
      </c>
      <c r="C1018">
        <f t="shared" si="91"/>
        <v>15</v>
      </c>
      <c r="D1018" t="str">
        <f t="shared" si="92"/>
        <v>Aus)</v>
      </c>
      <c r="E1018">
        <f t="shared" si="93"/>
        <v>3</v>
      </c>
      <c r="F1018" t="str">
        <f t="shared" si="94"/>
        <v xml:space="preserve">SR </v>
      </c>
      <c r="G1018">
        <f t="shared" si="95"/>
        <v>15</v>
      </c>
    </row>
    <row r="1019" spans="1:7" x14ac:dyDescent="0.3">
      <c r="A1019" s="1" t="s">
        <v>225</v>
      </c>
      <c r="B1019">
        <f t="shared" si="90"/>
        <v>13</v>
      </c>
      <c r="C1019">
        <f t="shared" si="91"/>
        <v>16</v>
      </c>
      <c r="D1019" t="str">
        <f t="shared" si="92"/>
        <v>Aus)</v>
      </c>
      <c r="E1019">
        <f t="shared" si="93"/>
        <v>3</v>
      </c>
      <c r="F1019" t="str">
        <f t="shared" si="94"/>
        <v xml:space="preserve">RT </v>
      </c>
      <c r="G1019">
        <f t="shared" si="95"/>
        <v>16</v>
      </c>
    </row>
    <row r="1020" spans="1:7" x14ac:dyDescent="0.3">
      <c r="A1020" s="1" t="s">
        <v>113</v>
      </c>
      <c r="B1020">
        <f t="shared" si="90"/>
        <v>12</v>
      </c>
      <c r="C1020">
        <f t="shared" si="91"/>
        <v>15</v>
      </c>
      <c r="D1020" t="str">
        <f t="shared" si="92"/>
        <v>Aus)</v>
      </c>
      <c r="E1020">
        <f t="shared" si="93"/>
        <v>3</v>
      </c>
      <c r="F1020" t="str">
        <f t="shared" si="94"/>
        <v xml:space="preserve">SR </v>
      </c>
      <c r="G1020">
        <f t="shared" si="95"/>
        <v>15</v>
      </c>
    </row>
    <row r="1021" spans="1:7" x14ac:dyDescent="0.3">
      <c r="A1021" s="1" t="s">
        <v>143</v>
      </c>
      <c r="B1021">
        <f t="shared" si="90"/>
        <v>14</v>
      </c>
      <c r="C1021">
        <f t="shared" si="91"/>
        <v>17</v>
      </c>
      <c r="D1021" t="str">
        <f t="shared" si="92"/>
        <v>Zim)</v>
      </c>
      <c r="E1021">
        <f t="shared" si="93"/>
        <v>2</v>
      </c>
      <c r="F1021" t="str">
        <f t="shared" si="94"/>
        <v xml:space="preserve">H </v>
      </c>
      <c r="G1021">
        <f t="shared" si="95"/>
        <v>17</v>
      </c>
    </row>
    <row r="1022" spans="1:7" x14ac:dyDescent="0.3">
      <c r="A1022" s="1" t="s">
        <v>143</v>
      </c>
      <c r="B1022">
        <f t="shared" si="90"/>
        <v>14</v>
      </c>
      <c r="C1022">
        <f t="shared" si="91"/>
        <v>17</v>
      </c>
      <c r="D1022" t="str">
        <f t="shared" si="92"/>
        <v>Zim)</v>
      </c>
      <c r="E1022">
        <f t="shared" si="93"/>
        <v>2</v>
      </c>
      <c r="F1022" t="str">
        <f t="shared" si="94"/>
        <v xml:space="preserve">H </v>
      </c>
      <c r="G1022">
        <f t="shared" si="95"/>
        <v>17</v>
      </c>
    </row>
    <row r="1023" spans="1:7" x14ac:dyDescent="0.3">
      <c r="A1023" s="1" t="s">
        <v>217</v>
      </c>
      <c r="B1023">
        <f t="shared" si="90"/>
        <v>11</v>
      </c>
      <c r="C1023">
        <f t="shared" si="91"/>
        <v>16</v>
      </c>
      <c r="D1023" t="str">
        <f t="shared" si="92"/>
        <v>India)</v>
      </c>
      <c r="E1023">
        <f t="shared" si="93"/>
        <v>3</v>
      </c>
      <c r="F1023" t="str">
        <f t="shared" si="94"/>
        <v xml:space="preserve">MS </v>
      </c>
      <c r="G1023">
        <f t="shared" si="95"/>
        <v>16</v>
      </c>
    </row>
    <row r="1024" spans="1:7" x14ac:dyDescent="0.3">
      <c r="A1024" s="1" t="s">
        <v>132</v>
      </c>
      <c r="B1024">
        <f t="shared" si="90"/>
        <v>18</v>
      </c>
      <c r="C1024">
        <f t="shared" si="91"/>
        <v>21</v>
      </c>
      <c r="D1024" t="str">
        <f t="shared" si="92"/>
        <v>Ban)</v>
      </c>
      <c r="E1024">
        <f t="shared" si="93"/>
        <v>7</v>
      </c>
      <c r="F1024" t="str">
        <f t="shared" si="94"/>
        <v xml:space="preserve">Shakib </v>
      </c>
      <c r="G1024">
        <f t="shared" si="95"/>
        <v>21</v>
      </c>
    </row>
    <row r="1025" spans="1:7" x14ac:dyDescent="0.3">
      <c r="A1025" s="1" t="s">
        <v>60</v>
      </c>
      <c r="B1025">
        <f t="shared" si="90"/>
        <v>15</v>
      </c>
      <c r="C1025">
        <f t="shared" si="91"/>
        <v>20</v>
      </c>
      <c r="D1025" t="str">
        <f t="shared" si="92"/>
        <v>India)</v>
      </c>
      <c r="E1025">
        <f t="shared" si="93"/>
        <v>3</v>
      </c>
      <c r="F1025" t="str">
        <f t="shared" si="94"/>
        <v xml:space="preserve">SR </v>
      </c>
      <c r="G1025">
        <f t="shared" si="95"/>
        <v>20</v>
      </c>
    </row>
    <row r="1026" spans="1:7" x14ac:dyDescent="0.3">
      <c r="A1026" s="1" t="s">
        <v>117</v>
      </c>
      <c r="B1026">
        <f t="shared" si="90"/>
        <v>13</v>
      </c>
      <c r="C1026">
        <f t="shared" si="91"/>
        <v>16</v>
      </c>
      <c r="D1026" t="str">
        <f t="shared" si="92"/>
        <v>Zim)</v>
      </c>
      <c r="E1026">
        <f t="shared" si="93"/>
        <v>4</v>
      </c>
      <c r="F1026" t="str">
        <f t="shared" si="94"/>
        <v xml:space="preserve">BRM </v>
      </c>
      <c r="G1026">
        <f t="shared" si="95"/>
        <v>16</v>
      </c>
    </row>
    <row r="1027" spans="1:7" x14ac:dyDescent="0.3">
      <c r="A1027" s="1" t="s">
        <v>353</v>
      </c>
      <c r="B1027">
        <f t="shared" ref="B1027:B1090" si="96">SEARCH("(",A1027,1)+1</f>
        <v>11</v>
      </c>
      <c r="C1027">
        <f t="shared" ref="C1027:C1090" si="97">SEARCH(")",A1027,1)</f>
        <v>14</v>
      </c>
      <c r="D1027" t="str">
        <f t="shared" ref="D1027:D1090" si="98">MID(A1027,B1027,C1027-1)</f>
        <v>Aus)</v>
      </c>
      <c r="E1027">
        <f t="shared" ref="E1027:E1090" si="99">SEARCH(" ",A1027,1)</f>
        <v>3</v>
      </c>
      <c r="F1027" t="str">
        <f t="shared" ref="F1027:F1090" si="100">LEFT(A1027,E1027)</f>
        <v xml:space="preserve">SE </v>
      </c>
      <c r="G1027">
        <f t="shared" ref="G1027:G1090" si="101">LEN(A1027)</f>
        <v>14</v>
      </c>
    </row>
    <row r="1028" spans="1:7" x14ac:dyDescent="0.3">
      <c r="A1028" s="1" t="s">
        <v>114</v>
      </c>
      <c r="B1028">
        <f t="shared" si="96"/>
        <v>14</v>
      </c>
      <c r="C1028">
        <f t="shared" si="97"/>
        <v>16</v>
      </c>
      <c r="D1028" t="str">
        <f t="shared" si="98"/>
        <v>NZ)</v>
      </c>
      <c r="E1028">
        <f t="shared" si="99"/>
        <v>3</v>
      </c>
      <c r="F1028" t="str">
        <f t="shared" si="100"/>
        <v xml:space="preserve">BB </v>
      </c>
      <c r="G1028">
        <f t="shared" si="101"/>
        <v>16</v>
      </c>
    </row>
    <row r="1029" spans="1:7" x14ac:dyDescent="0.3">
      <c r="A1029" s="1" t="s">
        <v>377</v>
      </c>
      <c r="B1029">
        <f t="shared" si="96"/>
        <v>10</v>
      </c>
      <c r="C1029">
        <f t="shared" si="97"/>
        <v>13</v>
      </c>
      <c r="D1029" t="str">
        <f t="shared" si="98"/>
        <v>Zim)</v>
      </c>
      <c r="E1029">
        <f t="shared" si="99"/>
        <v>2</v>
      </c>
      <c r="F1029" t="str">
        <f t="shared" si="100"/>
        <v xml:space="preserve">T </v>
      </c>
      <c r="G1029">
        <f t="shared" si="101"/>
        <v>13</v>
      </c>
    </row>
    <row r="1030" spans="1:7" x14ac:dyDescent="0.3">
      <c r="A1030" s="1" t="s">
        <v>166</v>
      </c>
      <c r="B1030">
        <f t="shared" si="96"/>
        <v>12</v>
      </c>
      <c r="C1030">
        <f t="shared" si="97"/>
        <v>14</v>
      </c>
      <c r="D1030" t="str">
        <f t="shared" si="98"/>
        <v>SA)</v>
      </c>
      <c r="E1030">
        <f t="shared" si="99"/>
        <v>3</v>
      </c>
      <c r="F1030" t="str">
        <f t="shared" si="100"/>
        <v xml:space="preserve">JP </v>
      </c>
      <c r="G1030">
        <f t="shared" si="101"/>
        <v>14</v>
      </c>
    </row>
    <row r="1031" spans="1:7" x14ac:dyDescent="0.3">
      <c r="A1031" s="1" t="s">
        <v>98</v>
      </c>
      <c r="B1031">
        <f t="shared" si="96"/>
        <v>17</v>
      </c>
      <c r="C1031">
        <f t="shared" si="97"/>
        <v>20</v>
      </c>
      <c r="D1031" t="str">
        <f t="shared" si="98"/>
        <v>Eng)</v>
      </c>
      <c r="E1031">
        <f t="shared" si="99"/>
        <v>3</v>
      </c>
      <c r="F1031" t="str">
        <f t="shared" si="100"/>
        <v xml:space="preserve">PD </v>
      </c>
      <c r="G1031">
        <f t="shared" si="101"/>
        <v>20</v>
      </c>
    </row>
    <row r="1032" spans="1:7" x14ac:dyDescent="0.3">
      <c r="A1032" s="1" t="s">
        <v>238</v>
      </c>
      <c r="B1032">
        <f t="shared" si="96"/>
        <v>17</v>
      </c>
      <c r="C1032">
        <f t="shared" si="97"/>
        <v>19</v>
      </c>
      <c r="D1032" t="str">
        <f t="shared" si="98"/>
        <v>SA)</v>
      </c>
      <c r="E1032">
        <f t="shared" si="99"/>
        <v>3</v>
      </c>
      <c r="F1032" t="str">
        <f t="shared" si="100"/>
        <v xml:space="preserve">AB </v>
      </c>
      <c r="G1032">
        <f t="shared" si="101"/>
        <v>19</v>
      </c>
    </row>
    <row r="1033" spans="1:7" x14ac:dyDescent="0.3">
      <c r="A1033" s="1" t="s">
        <v>89</v>
      </c>
      <c r="B1033">
        <f t="shared" si="96"/>
        <v>13</v>
      </c>
      <c r="C1033">
        <f t="shared" si="97"/>
        <v>15</v>
      </c>
      <c r="D1033" t="str">
        <f t="shared" si="98"/>
        <v>SL)</v>
      </c>
      <c r="E1033">
        <f t="shared" si="99"/>
        <v>3</v>
      </c>
      <c r="F1033" t="str">
        <f t="shared" si="100"/>
        <v xml:space="preserve">TM </v>
      </c>
      <c r="G1033">
        <f t="shared" si="101"/>
        <v>15</v>
      </c>
    </row>
    <row r="1034" spans="1:7" x14ac:dyDescent="0.3">
      <c r="A1034" s="1" t="s">
        <v>213</v>
      </c>
      <c r="B1034">
        <f t="shared" si="96"/>
        <v>11</v>
      </c>
      <c r="C1034">
        <f t="shared" si="97"/>
        <v>16</v>
      </c>
      <c r="D1034" t="str">
        <f t="shared" si="98"/>
        <v>India)</v>
      </c>
      <c r="E1034">
        <f t="shared" si="99"/>
        <v>2</v>
      </c>
      <c r="F1034" t="str">
        <f t="shared" si="100"/>
        <v xml:space="preserve">V </v>
      </c>
      <c r="G1034">
        <f t="shared" si="101"/>
        <v>16</v>
      </c>
    </row>
    <row r="1035" spans="1:7" x14ac:dyDescent="0.3">
      <c r="A1035" s="1" t="s">
        <v>89</v>
      </c>
      <c r="B1035">
        <f t="shared" si="96"/>
        <v>13</v>
      </c>
      <c r="C1035">
        <f t="shared" si="97"/>
        <v>15</v>
      </c>
      <c r="D1035" t="str">
        <f t="shared" si="98"/>
        <v>SL)</v>
      </c>
      <c r="E1035">
        <f t="shared" si="99"/>
        <v>3</v>
      </c>
      <c r="F1035" t="str">
        <f t="shared" si="100"/>
        <v xml:space="preserve">TM </v>
      </c>
      <c r="G1035">
        <f t="shared" si="101"/>
        <v>15</v>
      </c>
    </row>
    <row r="1036" spans="1:7" x14ac:dyDescent="0.3">
      <c r="A1036" s="1" t="s">
        <v>217</v>
      </c>
      <c r="B1036">
        <f t="shared" si="96"/>
        <v>11</v>
      </c>
      <c r="C1036">
        <f t="shared" si="97"/>
        <v>16</v>
      </c>
      <c r="D1036" t="str">
        <f t="shared" si="98"/>
        <v>India)</v>
      </c>
      <c r="E1036">
        <f t="shared" si="99"/>
        <v>3</v>
      </c>
      <c r="F1036" t="str">
        <f t="shared" si="100"/>
        <v xml:space="preserve">MS </v>
      </c>
      <c r="G1036">
        <f t="shared" si="101"/>
        <v>16</v>
      </c>
    </row>
    <row r="1037" spans="1:7" x14ac:dyDescent="0.3">
      <c r="A1037" s="1" t="s">
        <v>108</v>
      </c>
      <c r="B1037">
        <f t="shared" si="96"/>
        <v>12</v>
      </c>
      <c r="C1037">
        <f t="shared" si="97"/>
        <v>17</v>
      </c>
      <c r="D1037" t="str">
        <f t="shared" si="98"/>
        <v>India)</v>
      </c>
      <c r="E1037">
        <f t="shared" si="99"/>
        <v>2</v>
      </c>
      <c r="F1037" t="str">
        <f t="shared" si="100"/>
        <v xml:space="preserve">G </v>
      </c>
      <c r="G1037">
        <f t="shared" si="101"/>
        <v>17</v>
      </c>
    </row>
    <row r="1038" spans="1:7" x14ac:dyDescent="0.3">
      <c r="A1038" s="1" t="s">
        <v>268</v>
      </c>
      <c r="B1038">
        <f t="shared" si="96"/>
        <v>14</v>
      </c>
      <c r="C1038">
        <f t="shared" si="97"/>
        <v>16</v>
      </c>
      <c r="D1038" t="str">
        <f t="shared" si="98"/>
        <v>SL)</v>
      </c>
      <c r="E1038">
        <f t="shared" si="99"/>
        <v>3</v>
      </c>
      <c r="F1038" t="str">
        <f t="shared" si="100"/>
        <v xml:space="preserve">WU </v>
      </c>
      <c r="G1038">
        <f t="shared" si="101"/>
        <v>16</v>
      </c>
    </row>
    <row r="1039" spans="1:7" x14ac:dyDescent="0.3">
      <c r="A1039" s="1" t="s">
        <v>148</v>
      </c>
      <c r="B1039">
        <f t="shared" si="96"/>
        <v>10</v>
      </c>
      <c r="C1039">
        <f t="shared" si="97"/>
        <v>15</v>
      </c>
      <c r="D1039" t="str">
        <f t="shared" si="98"/>
        <v>India)</v>
      </c>
      <c r="E1039">
        <f t="shared" si="99"/>
        <v>2</v>
      </c>
      <c r="F1039" t="str">
        <f t="shared" si="100"/>
        <v xml:space="preserve">V </v>
      </c>
      <c r="G1039">
        <f t="shared" si="101"/>
        <v>15</v>
      </c>
    </row>
    <row r="1040" spans="1:7" x14ac:dyDescent="0.3">
      <c r="A1040" s="1" t="s">
        <v>89</v>
      </c>
      <c r="B1040">
        <f t="shared" si="96"/>
        <v>13</v>
      </c>
      <c r="C1040">
        <f t="shared" si="97"/>
        <v>15</v>
      </c>
      <c r="D1040" t="str">
        <f t="shared" si="98"/>
        <v>SL)</v>
      </c>
      <c r="E1040">
        <f t="shared" si="99"/>
        <v>3</v>
      </c>
      <c r="F1040" t="str">
        <f t="shared" si="100"/>
        <v xml:space="preserve">TM </v>
      </c>
      <c r="G1040">
        <f t="shared" si="101"/>
        <v>15</v>
      </c>
    </row>
    <row r="1041" spans="1:7" x14ac:dyDescent="0.3">
      <c r="A1041" s="1" t="s">
        <v>393</v>
      </c>
      <c r="B1041">
        <f t="shared" si="96"/>
        <v>17</v>
      </c>
      <c r="C1041">
        <f t="shared" si="97"/>
        <v>19</v>
      </c>
      <c r="D1041" t="str">
        <f t="shared" si="98"/>
        <v>SL)</v>
      </c>
      <c r="E1041">
        <f t="shared" si="99"/>
        <v>3</v>
      </c>
      <c r="F1041" t="str">
        <f t="shared" si="100"/>
        <v xml:space="preserve">TT </v>
      </c>
      <c r="G1041">
        <f t="shared" si="101"/>
        <v>19</v>
      </c>
    </row>
    <row r="1042" spans="1:7" x14ac:dyDescent="0.3">
      <c r="A1042" s="1" t="s">
        <v>217</v>
      </c>
      <c r="B1042">
        <f t="shared" si="96"/>
        <v>11</v>
      </c>
      <c r="C1042">
        <f t="shared" si="97"/>
        <v>16</v>
      </c>
      <c r="D1042" t="str">
        <f t="shared" si="98"/>
        <v>India)</v>
      </c>
      <c r="E1042">
        <f t="shared" si="99"/>
        <v>3</v>
      </c>
      <c r="F1042" t="str">
        <f t="shared" si="100"/>
        <v xml:space="preserve">MS </v>
      </c>
      <c r="G1042">
        <f t="shared" si="101"/>
        <v>16</v>
      </c>
    </row>
    <row r="1043" spans="1:7" x14ac:dyDescent="0.3">
      <c r="A1043" s="1" t="s">
        <v>268</v>
      </c>
      <c r="B1043">
        <f t="shared" si="96"/>
        <v>14</v>
      </c>
      <c r="C1043">
        <f t="shared" si="97"/>
        <v>16</v>
      </c>
      <c r="D1043" t="str">
        <f t="shared" si="98"/>
        <v>SL)</v>
      </c>
      <c r="E1043">
        <f t="shared" si="99"/>
        <v>3</v>
      </c>
      <c r="F1043" t="str">
        <f t="shared" si="100"/>
        <v xml:space="preserve">WU </v>
      </c>
      <c r="G1043">
        <f t="shared" si="101"/>
        <v>16</v>
      </c>
    </row>
    <row r="1044" spans="1:7" x14ac:dyDescent="0.3">
      <c r="A1044" s="1" t="s">
        <v>244</v>
      </c>
      <c r="B1044">
        <f t="shared" si="96"/>
        <v>19</v>
      </c>
      <c r="C1044">
        <f t="shared" si="97"/>
        <v>21</v>
      </c>
      <c r="D1044" t="str">
        <f t="shared" si="98"/>
        <v>SL)</v>
      </c>
      <c r="E1044">
        <f t="shared" si="99"/>
        <v>5</v>
      </c>
      <c r="F1044" t="str">
        <f t="shared" si="100"/>
        <v xml:space="preserve">DPMD </v>
      </c>
      <c r="G1044">
        <f t="shared" si="101"/>
        <v>21</v>
      </c>
    </row>
    <row r="1045" spans="1:7" x14ac:dyDescent="0.3">
      <c r="A1045" s="1" t="s">
        <v>148</v>
      </c>
      <c r="B1045">
        <f t="shared" si="96"/>
        <v>10</v>
      </c>
      <c r="C1045">
        <f t="shared" si="97"/>
        <v>15</v>
      </c>
      <c r="D1045" t="str">
        <f t="shared" si="98"/>
        <v>India)</v>
      </c>
      <c r="E1045">
        <f t="shared" si="99"/>
        <v>2</v>
      </c>
      <c r="F1045" t="str">
        <f t="shared" si="100"/>
        <v xml:space="preserve">V </v>
      </c>
      <c r="G1045">
        <f t="shared" si="101"/>
        <v>15</v>
      </c>
    </row>
    <row r="1046" spans="1:7" x14ac:dyDescent="0.3">
      <c r="A1046" s="1" t="s">
        <v>135</v>
      </c>
      <c r="B1046">
        <f t="shared" si="96"/>
        <v>11</v>
      </c>
      <c r="C1046">
        <f t="shared" si="97"/>
        <v>16</v>
      </c>
      <c r="D1046" t="str">
        <f t="shared" si="98"/>
        <v>India)</v>
      </c>
      <c r="E1046">
        <f t="shared" si="99"/>
        <v>3</v>
      </c>
      <c r="F1046" t="str">
        <f t="shared" si="100"/>
        <v xml:space="preserve">SK </v>
      </c>
      <c r="G1046">
        <f t="shared" si="101"/>
        <v>16</v>
      </c>
    </row>
    <row r="1047" spans="1:7" x14ac:dyDescent="0.3">
      <c r="A1047" s="1" t="s">
        <v>174</v>
      </c>
      <c r="B1047">
        <f t="shared" si="96"/>
        <v>11</v>
      </c>
      <c r="C1047">
        <f t="shared" si="97"/>
        <v>14</v>
      </c>
      <c r="D1047" t="str">
        <f t="shared" si="98"/>
        <v>Aus)</v>
      </c>
      <c r="E1047">
        <f t="shared" si="99"/>
        <v>3</v>
      </c>
      <c r="F1047" t="str">
        <f t="shared" si="100"/>
        <v xml:space="preserve">CL </v>
      </c>
      <c r="G1047">
        <f t="shared" si="101"/>
        <v>14</v>
      </c>
    </row>
    <row r="1048" spans="1:7" x14ac:dyDescent="0.3">
      <c r="A1048" s="1" t="s">
        <v>416</v>
      </c>
      <c r="B1048">
        <f t="shared" si="96"/>
        <v>14</v>
      </c>
      <c r="C1048">
        <f t="shared" si="97"/>
        <v>17</v>
      </c>
      <c r="D1048" t="str">
        <f t="shared" si="98"/>
        <v>Ban)</v>
      </c>
      <c r="E1048">
        <f t="shared" si="99"/>
        <v>6</v>
      </c>
      <c r="F1048" t="str">
        <f t="shared" si="100"/>
        <v xml:space="preserve">Imrul </v>
      </c>
      <c r="G1048">
        <f t="shared" si="101"/>
        <v>17</v>
      </c>
    </row>
    <row r="1049" spans="1:7" x14ac:dyDescent="0.3">
      <c r="A1049" s="1" t="s">
        <v>225</v>
      </c>
      <c r="B1049">
        <f t="shared" si="96"/>
        <v>13</v>
      </c>
      <c r="C1049">
        <f t="shared" si="97"/>
        <v>16</v>
      </c>
      <c r="D1049" t="str">
        <f t="shared" si="98"/>
        <v>Aus)</v>
      </c>
      <c r="E1049">
        <f t="shared" si="99"/>
        <v>3</v>
      </c>
      <c r="F1049" t="str">
        <f t="shared" si="100"/>
        <v xml:space="preserve">RT </v>
      </c>
      <c r="G1049">
        <f t="shared" si="101"/>
        <v>16</v>
      </c>
    </row>
    <row r="1050" spans="1:7" x14ac:dyDescent="0.3">
      <c r="A1050" s="1" t="s">
        <v>316</v>
      </c>
      <c r="B1050">
        <f t="shared" si="96"/>
        <v>19</v>
      </c>
      <c r="C1050">
        <f t="shared" si="97"/>
        <v>23</v>
      </c>
      <c r="D1050" t="str">
        <f t="shared" si="98"/>
        <v>Afgh)</v>
      </c>
      <c r="E1050">
        <f t="shared" si="99"/>
        <v>9</v>
      </c>
      <c r="F1050" t="str">
        <f t="shared" si="100"/>
        <v xml:space="preserve">Mohammad </v>
      </c>
      <c r="G1050">
        <f t="shared" si="101"/>
        <v>23</v>
      </c>
    </row>
    <row r="1051" spans="1:7" x14ac:dyDescent="0.3">
      <c r="A1051" s="1" t="s">
        <v>342</v>
      </c>
      <c r="B1051">
        <f t="shared" si="96"/>
        <v>18</v>
      </c>
      <c r="C1051">
        <f t="shared" si="97"/>
        <v>22</v>
      </c>
      <c r="D1051" t="str">
        <f t="shared" si="98"/>
        <v>Afgh)</v>
      </c>
      <c r="E1051">
        <f t="shared" si="99"/>
        <v>5</v>
      </c>
      <c r="F1051" t="str">
        <f t="shared" si="100"/>
        <v xml:space="preserve">Noor </v>
      </c>
      <c r="G1051">
        <f t="shared" si="101"/>
        <v>22</v>
      </c>
    </row>
    <row r="1052" spans="1:7" x14ac:dyDescent="0.3">
      <c r="A1052" s="1" t="s">
        <v>311</v>
      </c>
      <c r="B1052">
        <f t="shared" si="96"/>
        <v>19</v>
      </c>
      <c r="C1052">
        <f t="shared" si="97"/>
        <v>23</v>
      </c>
      <c r="D1052" t="str">
        <f t="shared" si="98"/>
        <v>Neth)</v>
      </c>
      <c r="E1052">
        <f t="shared" si="99"/>
        <v>3</v>
      </c>
      <c r="F1052" t="str">
        <f t="shared" si="100"/>
        <v xml:space="preserve">RN </v>
      </c>
      <c r="G1052">
        <f t="shared" si="101"/>
        <v>23</v>
      </c>
    </row>
    <row r="1053" spans="1:7" x14ac:dyDescent="0.3">
      <c r="A1053" s="1" t="s">
        <v>60</v>
      </c>
      <c r="B1053">
        <f t="shared" si="96"/>
        <v>15</v>
      </c>
      <c r="C1053">
        <f t="shared" si="97"/>
        <v>20</v>
      </c>
      <c r="D1053" t="str">
        <f t="shared" si="98"/>
        <v>India)</v>
      </c>
      <c r="E1053">
        <f t="shared" si="99"/>
        <v>3</v>
      </c>
      <c r="F1053" t="str">
        <f t="shared" si="100"/>
        <v xml:space="preserve">SR </v>
      </c>
      <c r="G1053">
        <f t="shared" si="101"/>
        <v>20</v>
      </c>
    </row>
    <row r="1054" spans="1:7" x14ac:dyDescent="0.3">
      <c r="A1054" s="1" t="s">
        <v>238</v>
      </c>
      <c r="B1054">
        <f t="shared" si="96"/>
        <v>17</v>
      </c>
      <c r="C1054">
        <f t="shared" si="97"/>
        <v>19</v>
      </c>
      <c r="D1054" t="str">
        <f t="shared" si="98"/>
        <v>SA)</v>
      </c>
      <c r="E1054">
        <f t="shared" si="99"/>
        <v>3</v>
      </c>
      <c r="F1054" t="str">
        <f t="shared" si="100"/>
        <v xml:space="preserve">AB </v>
      </c>
      <c r="G1054">
        <f t="shared" si="101"/>
        <v>19</v>
      </c>
    </row>
    <row r="1055" spans="1:7" x14ac:dyDescent="0.3">
      <c r="A1055" s="1" t="s">
        <v>257</v>
      </c>
      <c r="B1055">
        <f t="shared" si="96"/>
        <v>12</v>
      </c>
      <c r="C1055">
        <f t="shared" si="97"/>
        <v>14</v>
      </c>
      <c r="D1055" t="str">
        <f t="shared" si="98"/>
        <v>SA)</v>
      </c>
      <c r="E1055">
        <f t="shared" si="99"/>
        <v>3</v>
      </c>
      <c r="F1055" t="str">
        <f t="shared" si="100"/>
        <v xml:space="preserve">JH </v>
      </c>
      <c r="G1055">
        <f t="shared" si="101"/>
        <v>14</v>
      </c>
    </row>
    <row r="1056" spans="1:7" x14ac:dyDescent="0.3">
      <c r="A1056" s="1" t="s">
        <v>238</v>
      </c>
      <c r="B1056">
        <f t="shared" si="96"/>
        <v>17</v>
      </c>
      <c r="C1056">
        <f t="shared" si="97"/>
        <v>19</v>
      </c>
      <c r="D1056" t="str">
        <f t="shared" si="98"/>
        <v>SA)</v>
      </c>
      <c r="E1056">
        <f t="shared" si="99"/>
        <v>3</v>
      </c>
      <c r="F1056" t="str">
        <f t="shared" si="100"/>
        <v xml:space="preserve">AB </v>
      </c>
      <c r="G1056">
        <f t="shared" si="101"/>
        <v>19</v>
      </c>
    </row>
    <row r="1057" spans="1:7" x14ac:dyDescent="0.3">
      <c r="A1057" s="1" t="s">
        <v>139</v>
      </c>
      <c r="B1057">
        <f t="shared" si="96"/>
        <v>14</v>
      </c>
      <c r="C1057">
        <f t="shared" si="97"/>
        <v>17</v>
      </c>
      <c r="D1057" t="str">
        <f t="shared" si="98"/>
        <v>Ban)</v>
      </c>
      <c r="E1057">
        <f t="shared" si="99"/>
        <v>6</v>
      </c>
      <c r="F1057" t="str">
        <f t="shared" si="100"/>
        <v xml:space="preserve">Tamim </v>
      </c>
      <c r="G1057">
        <f t="shared" si="101"/>
        <v>17</v>
      </c>
    </row>
    <row r="1058" spans="1:7" x14ac:dyDescent="0.3">
      <c r="A1058" s="1" t="s">
        <v>362</v>
      </c>
      <c r="B1058">
        <f t="shared" si="96"/>
        <v>13</v>
      </c>
      <c r="C1058">
        <f t="shared" si="97"/>
        <v>16</v>
      </c>
      <c r="D1058" t="str">
        <f t="shared" si="98"/>
        <v>Eng)</v>
      </c>
      <c r="E1058">
        <f t="shared" si="99"/>
        <v>4</v>
      </c>
      <c r="F1058" t="str">
        <f t="shared" si="100"/>
        <v xml:space="preserve">EJG </v>
      </c>
      <c r="G1058">
        <f t="shared" si="101"/>
        <v>16</v>
      </c>
    </row>
    <row r="1059" spans="1:7" x14ac:dyDescent="0.3">
      <c r="A1059" s="1" t="s">
        <v>382</v>
      </c>
      <c r="B1059">
        <f t="shared" si="96"/>
        <v>15</v>
      </c>
      <c r="C1059">
        <f t="shared" si="97"/>
        <v>18</v>
      </c>
      <c r="D1059" t="str">
        <f t="shared" si="98"/>
        <v>Eng)</v>
      </c>
      <c r="E1059">
        <f t="shared" si="99"/>
        <v>2</v>
      </c>
      <c r="F1059" t="str">
        <f t="shared" si="100"/>
        <v xml:space="preserve">C </v>
      </c>
      <c r="G1059">
        <f t="shared" si="101"/>
        <v>18</v>
      </c>
    </row>
    <row r="1060" spans="1:7" x14ac:dyDescent="0.3">
      <c r="A1060" s="1" t="s">
        <v>156</v>
      </c>
      <c r="B1060">
        <f t="shared" si="96"/>
        <v>12</v>
      </c>
      <c r="C1060">
        <f t="shared" si="97"/>
        <v>15</v>
      </c>
      <c r="D1060" t="str">
        <f t="shared" si="98"/>
        <v>Aus)</v>
      </c>
      <c r="E1060">
        <f t="shared" si="99"/>
        <v>3</v>
      </c>
      <c r="F1060" t="str">
        <f t="shared" si="100"/>
        <v xml:space="preserve">BJ </v>
      </c>
      <c r="G1060">
        <f t="shared" si="101"/>
        <v>15</v>
      </c>
    </row>
    <row r="1061" spans="1:7" x14ac:dyDescent="0.3">
      <c r="A1061" s="1" t="s">
        <v>64</v>
      </c>
      <c r="B1061">
        <f t="shared" si="96"/>
        <v>16</v>
      </c>
      <c r="C1061">
        <f t="shared" si="97"/>
        <v>18</v>
      </c>
      <c r="D1061" t="str">
        <f t="shared" si="98"/>
        <v>WI)</v>
      </c>
      <c r="E1061">
        <f t="shared" si="99"/>
        <v>2</v>
      </c>
      <c r="F1061" t="str">
        <f t="shared" si="100"/>
        <v xml:space="preserve">S </v>
      </c>
      <c r="G1061">
        <f t="shared" si="101"/>
        <v>18</v>
      </c>
    </row>
    <row r="1062" spans="1:7" x14ac:dyDescent="0.3">
      <c r="A1062" s="1" t="s">
        <v>90</v>
      </c>
      <c r="B1062">
        <f t="shared" si="96"/>
        <v>12</v>
      </c>
      <c r="C1062">
        <f t="shared" si="97"/>
        <v>14</v>
      </c>
      <c r="D1062" t="str">
        <f t="shared" si="98"/>
        <v>WI)</v>
      </c>
      <c r="E1062">
        <f t="shared" si="99"/>
        <v>3</v>
      </c>
      <c r="F1062" t="str">
        <f t="shared" si="100"/>
        <v xml:space="preserve">RR </v>
      </c>
      <c r="G1062">
        <f t="shared" si="101"/>
        <v>14</v>
      </c>
    </row>
    <row r="1063" spans="1:7" x14ac:dyDescent="0.3">
      <c r="A1063" s="1" t="s">
        <v>238</v>
      </c>
      <c r="B1063">
        <f t="shared" si="96"/>
        <v>17</v>
      </c>
      <c r="C1063">
        <f t="shared" si="97"/>
        <v>19</v>
      </c>
      <c r="D1063" t="str">
        <f t="shared" si="98"/>
        <v>SA)</v>
      </c>
      <c r="E1063">
        <f t="shared" si="99"/>
        <v>3</v>
      </c>
      <c r="F1063" t="str">
        <f t="shared" si="100"/>
        <v xml:space="preserve">AB </v>
      </c>
      <c r="G1063">
        <f t="shared" si="101"/>
        <v>19</v>
      </c>
    </row>
    <row r="1064" spans="1:7" x14ac:dyDescent="0.3">
      <c r="A1064" s="1" t="s">
        <v>155</v>
      </c>
      <c r="B1064">
        <f t="shared" si="96"/>
        <v>10</v>
      </c>
      <c r="C1064">
        <f t="shared" si="97"/>
        <v>12</v>
      </c>
      <c r="D1064" t="str">
        <f t="shared" si="98"/>
        <v>SA)</v>
      </c>
      <c r="E1064">
        <f t="shared" si="99"/>
        <v>3</v>
      </c>
      <c r="F1064" t="str">
        <f t="shared" si="100"/>
        <v xml:space="preserve">HM </v>
      </c>
      <c r="G1064">
        <f t="shared" si="101"/>
        <v>12</v>
      </c>
    </row>
    <row r="1065" spans="1:7" x14ac:dyDescent="0.3">
      <c r="A1065" s="1" t="s">
        <v>191</v>
      </c>
      <c r="B1065">
        <f t="shared" si="96"/>
        <v>12</v>
      </c>
      <c r="C1065">
        <f t="shared" si="97"/>
        <v>17</v>
      </c>
      <c r="D1065" t="str">
        <f t="shared" si="98"/>
        <v>India)</v>
      </c>
      <c r="E1065">
        <f t="shared" si="99"/>
        <v>3</v>
      </c>
      <c r="F1065" t="str">
        <f t="shared" si="100"/>
        <v xml:space="preserve">RG </v>
      </c>
      <c r="G1065">
        <f t="shared" si="101"/>
        <v>17</v>
      </c>
    </row>
    <row r="1066" spans="1:7" x14ac:dyDescent="0.3">
      <c r="A1066" s="1" t="s">
        <v>155</v>
      </c>
      <c r="B1066">
        <f t="shared" si="96"/>
        <v>10</v>
      </c>
      <c r="C1066">
        <f t="shared" si="97"/>
        <v>12</v>
      </c>
      <c r="D1066" t="str">
        <f t="shared" si="98"/>
        <v>SA)</v>
      </c>
      <c r="E1066">
        <f t="shared" si="99"/>
        <v>3</v>
      </c>
      <c r="F1066" t="str">
        <f t="shared" si="100"/>
        <v xml:space="preserve">HM </v>
      </c>
      <c r="G1066">
        <f t="shared" si="101"/>
        <v>12</v>
      </c>
    </row>
    <row r="1067" spans="1:7" x14ac:dyDescent="0.3">
      <c r="A1067" s="1" t="s">
        <v>191</v>
      </c>
      <c r="B1067">
        <f t="shared" si="96"/>
        <v>12</v>
      </c>
      <c r="C1067">
        <f t="shared" si="97"/>
        <v>17</v>
      </c>
      <c r="D1067" t="str">
        <f t="shared" si="98"/>
        <v>India)</v>
      </c>
      <c r="E1067">
        <f t="shared" si="99"/>
        <v>3</v>
      </c>
      <c r="F1067" t="str">
        <f t="shared" si="100"/>
        <v xml:space="preserve">RG </v>
      </c>
      <c r="G1067">
        <f t="shared" si="101"/>
        <v>17</v>
      </c>
    </row>
    <row r="1068" spans="1:7" x14ac:dyDescent="0.3">
      <c r="A1068" s="1" t="s">
        <v>359</v>
      </c>
      <c r="B1068">
        <f t="shared" si="96"/>
        <v>15</v>
      </c>
      <c r="C1068">
        <f t="shared" si="97"/>
        <v>17</v>
      </c>
      <c r="D1068" t="str">
        <f t="shared" si="98"/>
        <v>SL)</v>
      </c>
      <c r="E1068">
        <f t="shared" si="99"/>
        <v>3</v>
      </c>
      <c r="F1068" t="str">
        <f t="shared" si="100"/>
        <v xml:space="preserve">LD </v>
      </c>
      <c r="G1068">
        <f t="shared" si="101"/>
        <v>17</v>
      </c>
    </row>
    <row r="1069" spans="1:7" x14ac:dyDescent="0.3">
      <c r="A1069" s="1" t="s">
        <v>117</v>
      </c>
      <c r="B1069">
        <f t="shared" si="96"/>
        <v>13</v>
      </c>
      <c r="C1069">
        <f t="shared" si="97"/>
        <v>16</v>
      </c>
      <c r="D1069" t="str">
        <f t="shared" si="98"/>
        <v>Zim)</v>
      </c>
      <c r="E1069">
        <f t="shared" si="99"/>
        <v>4</v>
      </c>
      <c r="F1069" t="str">
        <f t="shared" si="100"/>
        <v xml:space="preserve">BRM </v>
      </c>
      <c r="G1069">
        <f t="shared" si="101"/>
        <v>16</v>
      </c>
    </row>
    <row r="1070" spans="1:7" x14ac:dyDescent="0.3">
      <c r="A1070" s="1" t="s">
        <v>89</v>
      </c>
      <c r="B1070">
        <f t="shared" si="96"/>
        <v>13</v>
      </c>
      <c r="C1070">
        <f t="shared" si="97"/>
        <v>15</v>
      </c>
      <c r="D1070" t="str">
        <f t="shared" si="98"/>
        <v>SL)</v>
      </c>
      <c r="E1070">
        <f t="shared" si="99"/>
        <v>3</v>
      </c>
      <c r="F1070" t="str">
        <f t="shared" si="100"/>
        <v xml:space="preserve">TM </v>
      </c>
      <c r="G1070">
        <f t="shared" si="101"/>
        <v>15</v>
      </c>
    </row>
    <row r="1071" spans="1:7" x14ac:dyDescent="0.3">
      <c r="A1071" s="1" t="s">
        <v>289</v>
      </c>
      <c r="B1071">
        <f t="shared" si="96"/>
        <v>16</v>
      </c>
      <c r="C1071">
        <f t="shared" si="97"/>
        <v>19</v>
      </c>
      <c r="D1071" t="str">
        <f t="shared" si="98"/>
        <v>Pak)</v>
      </c>
      <c r="E1071">
        <f t="shared" si="99"/>
        <v>7</v>
      </c>
      <c r="F1071" t="str">
        <f t="shared" si="100"/>
        <v xml:space="preserve">Shahid </v>
      </c>
      <c r="G1071">
        <f t="shared" si="101"/>
        <v>19</v>
      </c>
    </row>
    <row r="1072" spans="1:7" x14ac:dyDescent="0.3">
      <c r="A1072" s="1" t="s">
        <v>289</v>
      </c>
      <c r="B1072">
        <f t="shared" si="96"/>
        <v>16</v>
      </c>
      <c r="C1072">
        <f t="shared" si="97"/>
        <v>19</v>
      </c>
      <c r="D1072" t="str">
        <f t="shared" si="98"/>
        <v>Pak)</v>
      </c>
      <c r="E1072">
        <f t="shared" si="99"/>
        <v>7</v>
      </c>
      <c r="F1072" t="str">
        <f t="shared" si="100"/>
        <v xml:space="preserve">Shahid </v>
      </c>
      <c r="G1072">
        <f t="shared" si="101"/>
        <v>19</v>
      </c>
    </row>
    <row r="1073" spans="1:7" x14ac:dyDescent="0.3">
      <c r="A1073" s="1" t="s">
        <v>362</v>
      </c>
      <c r="B1073">
        <f t="shared" si="96"/>
        <v>13</v>
      </c>
      <c r="C1073">
        <f t="shared" si="97"/>
        <v>16</v>
      </c>
      <c r="D1073" t="str">
        <f t="shared" si="98"/>
        <v>Eng)</v>
      </c>
      <c r="E1073">
        <f t="shared" si="99"/>
        <v>4</v>
      </c>
      <c r="F1073" t="str">
        <f t="shared" si="100"/>
        <v xml:space="preserve">EJG </v>
      </c>
      <c r="G1073">
        <f t="shared" si="101"/>
        <v>16</v>
      </c>
    </row>
    <row r="1074" spans="1:7" x14ac:dyDescent="0.3">
      <c r="A1074" s="1" t="s">
        <v>417</v>
      </c>
      <c r="B1074">
        <f t="shared" si="96"/>
        <v>13</v>
      </c>
      <c r="C1074">
        <f t="shared" si="97"/>
        <v>17</v>
      </c>
      <c r="D1074" t="str">
        <f t="shared" si="98"/>
        <v>Neth)</v>
      </c>
      <c r="E1074">
        <f t="shared" si="99"/>
        <v>4</v>
      </c>
      <c r="F1074" t="str">
        <f t="shared" si="100"/>
        <v xml:space="preserve">TLW </v>
      </c>
      <c r="G1074">
        <f t="shared" si="101"/>
        <v>17</v>
      </c>
    </row>
    <row r="1075" spans="1:7" x14ac:dyDescent="0.3">
      <c r="A1075" s="1" t="s">
        <v>112</v>
      </c>
      <c r="B1075">
        <f t="shared" si="96"/>
        <v>13</v>
      </c>
      <c r="C1075">
        <f t="shared" si="97"/>
        <v>16</v>
      </c>
      <c r="D1075" t="str">
        <f t="shared" si="98"/>
        <v>Eng)</v>
      </c>
      <c r="E1075">
        <f t="shared" si="99"/>
        <v>3</v>
      </c>
      <c r="F1075" t="str">
        <f t="shared" si="100"/>
        <v xml:space="preserve">AJ </v>
      </c>
      <c r="G1075">
        <f t="shared" si="101"/>
        <v>16</v>
      </c>
    </row>
    <row r="1076" spans="1:7" x14ac:dyDescent="0.3">
      <c r="A1076" s="1" t="s">
        <v>189</v>
      </c>
      <c r="B1076">
        <f t="shared" si="96"/>
        <v>12</v>
      </c>
      <c r="C1076">
        <f t="shared" si="97"/>
        <v>15</v>
      </c>
      <c r="D1076" t="str">
        <f t="shared" si="98"/>
        <v>Eng)</v>
      </c>
      <c r="E1076">
        <f t="shared" si="99"/>
        <v>4</v>
      </c>
      <c r="F1076" t="str">
        <f t="shared" si="100"/>
        <v xml:space="preserve">IJL </v>
      </c>
      <c r="G1076">
        <f t="shared" si="101"/>
        <v>15</v>
      </c>
    </row>
    <row r="1077" spans="1:7" x14ac:dyDescent="0.3">
      <c r="A1077" s="1" t="s">
        <v>193</v>
      </c>
      <c r="B1077">
        <f t="shared" si="96"/>
        <v>18</v>
      </c>
      <c r="C1077">
        <f t="shared" si="97"/>
        <v>21</v>
      </c>
      <c r="D1077" t="str">
        <f t="shared" si="98"/>
        <v>Ire)</v>
      </c>
      <c r="E1077">
        <f t="shared" si="99"/>
        <v>4</v>
      </c>
      <c r="F1077" t="str">
        <f t="shared" si="100"/>
        <v xml:space="preserve">WTS </v>
      </c>
      <c r="G1077">
        <f t="shared" si="101"/>
        <v>21</v>
      </c>
    </row>
    <row r="1078" spans="1:7" x14ac:dyDescent="0.3">
      <c r="A1078" s="1" t="s">
        <v>428</v>
      </c>
      <c r="B1078">
        <f t="shared" si="96"/>
        <v>18</v>
      </c>
      <c r="C1078">
        <f t="shared" si="97"/>
        <v>21</v>
      </c>
      <c r="D1078" t="str">
        <f t="shared" si="98"/>
        <v>Ban)</v>
      </c>
      <c r="E1078">
        <f t="shared" si="99"/>
        <v>7</v>
      </c>
      <c r="F1078" t="str">
        <f t="shared" si="100"/>
        <v xml:space="preserve">Junaid </v>
      </c>
      <c r="G1078">
        <f t="shared" si="101"/>
        <v>21</v>
      </c>
    </row>
    <row r="1079" spans="1:7" x14ac:dyDescent="0.3">
      <c r="A1079" s="1" t="s">
        <v>337</v>
      </c>
      <c r="B1079">
        <f t="shared" si="96"/>
        <v>14</v>
      </c>
      <c r="C1079">
        <f t="shared" si="97"/>
        <v>18</v>
      </c>
      <c r="D1079" t="str">
        <f t="shared" si="98"/>
        <v>Afgh)</v>
      </c>
      <c r="E1079">
        <f t="shared" si="99"/>
        <v>6</v>
      </c>
      <c r="F1079" t="str">
        <f t="shared" si="100"/>
        <v xml:space="preserve">Karim </v>
      </c>
      <c r="G1079">
        <f t="shared" si="101"/>
        <v>18</v>
      </c>
    </row>
    <row r="1080" spans="1:7" x14ac:dyDescent="0.3">
      <c r="A1080" s="1" t="s">
        <v>347</v>
      </c>
      <c r="B1080">
        <f t="shared" si="96"/>
        <v>12</v>
      </c>
      <c r="C1080">
        <f t="shared" si="97"/>
        <v>15</v>
      </c>
      <c r="D1080" t="str">
        <f t="shared" si="98"/>
        <v>Ire)</v>
      </c>
      <c r="E1080">
        <f t="shared" si="99"/>
        <v>3</v>
      </c>
      <c r="F1080" t="str">
        <f t="shared" si="100"/>
        <v xml:space="preserve">GC </v>
      </c>
      <c r="G1080">
        <f t="shared" si="101"/>
        <v>15</v>
      </c>
    </row>
    <row r="1081" spans="1:7" x14ac:dyDescent="0.3">
      <c r="A1081" s="1" t="s">
        <v>316</v>
      </c>
      <c r="B1081">
        <f t="shared" si="96"/>
        <v>19</v>
      </c>
      <c r="C1081">
        <f t="shared" si="97"/>
        <v>23</v>
      </c>
      <c r="D1081" t="str">
        <f t="shared" si="98"/>
        <v>Afgh)</v>
      </c>
      <c r="E1081">
        <f t="shared" si="99"/>
        <v>9</v>
      </c>
      <c r="F1081" t="str">
        <f t="shared" si="100"/>
        <v xml:space="preserve">Mohammad </v>
      </c>
      <c r="G1081">
        <f t="shared" si="101"/>
        <v>23</v>
      </c>
    </row>
    <row r="1082" spans="1:7" x14ac:dyDescent="0.3">
      <c r="A1082" s="1" t="s">
        <v>213</v>
      </c>
      <c r="B1082">
        <f t="shared" si="96"/>
        <v>11</v>
      </c>
      <c r="C1082">
        <f t="shared" si="97"/>
        <v>16</v>
      </c>
      <c r="D1082" t="str">
        <f t="shared" si="98"/>
        <v>India)</v>
      </c>
      <c r="E1082">
        <f t="shared" si="99"/>
        <v>2</v>
      </c>
      <c r="F1082" t="str">
        <f t="shared" si="100"/>
        <v xml:space="preserve">V </v>
      </c>
      <c r="G1082">
        <f t="shared" si="101"/>
        <v>16</v>
      </c>
    </row>
    <row r="1083" spans="1:7" x14ac:dyDescent="0.3">
      <c r="A1083" s="1" t="s">
        <v>89</v>
      </c>
      <c r="B1083">
        <f t="shared" si="96"/>
        <v>13</v>
      </c>
      <c r="C1083">
        <f t="shared" si="97"/>
        <v>15</v>
      </c>
      <c r="D1083" t="str">
        <f t="shared" si="98"/>
        <v>SL)</v>
      </c>
      <c r="E1083">
        <f t="shared" si="99"/>
        <v>3</v>
      </c>
      <c r="F1083" t="str">
        <f t="shared" si="100"/>
        <v xml:space="preserve">TM </v>
      </c>
      <c r="G1083">
        <f t="shared" si="101"/>
        <v>15</v>
      </c>
    </row>
    <row r="1084" spans="1:7" x14ac:dyDescent="0.3">
      <c r="A1084" s="1" t="s">
        <v>220</v>
      </c>
      <c r="B1084">
        <f t="shared" si="96"/>
        <v>14</v>
      </c>
      <c r="C1084">
        <f t="shared" si="97"/>
        <v>17</v>
      </c>
      <c r="D1084" t="str">
        <f t="shared" si="98"/>
        <v>Ire)</v>
      </c>
      <c r="E1084">
        <f t="shared" si="99"/>
        <v>3</v>
      </c>
      <c r="F1084" t="str">
        <f t="shared" si="100"/>
        <v xml:space="preserve">PR </v>
      </c>
      <c r="G1084">
        <f t="shared" si="101"/>
        <v>17</v>
      </c>
    </row>
    <row r="1085" spans="1:7" x14ac:dyDescent="0.3">
      <c r="A1085" s="1" t="s">
        <v>112</v>
      </c>
      <c r="B1085">
        <f t="shared" si="96"/>
        <v>13</v>
      </c>
      <c r="C1085">
        <f t="shared" si="97"/>
        <v>16</v>
      </c>
      <c r="D1085" t="str">
        <f t="shared" si="98"/>
        <v>Eng)</v>
      </c>
      <c r="E1085">
        <f t="shared" si="99"/>
        <v>3</v>
      </c>
      <c r="F1085" t="str">
        <f t="shared" si="100"/>
        <v xml:space="preserve">AJ </v>
      </c>
      <c r="G1085">
        <f t="shared" si="101"/>
        <v>16</v>
      </c>
    </row>
    <row r="1086" spans="1:7" x14ac:dyDescent="0.3">
      <c r="A1086" s="1" t="s">
        <v>362</v>
      </c>
      <c r="B1086">
        <f t="shared" si="96"/>
        <v>13</v>
      </c>
      <c r="C1086">
        <f t="shared" si="97"/>
        <v>16</v>
      </c>
      <c r="D1086" t="str">
        <f t="shared" si="98"/>
        <v>Eng)</v>
      </c>
      <c r="E1086">
        <f t="shared" si="99"/>
        <v>4</v>
      </c>
      <c r="F1086" t="str">
        <f t="shared" si="100"/>
        <v xml:space="preserve">EJG </v>
      </c>
      <c r="G1086">
        <f t="shared" si="101"/>
        <v>16</v>
      </c>
    </row>
    <row r="1087" spans="1:7" x14ac:dyDescent="0.3">
      <c r="A1087" s="1" t="s">
        <v>374</v>
      </c>
      <c r="B1087">
        <f t="shared" si="96"/>
        <v>16</v>
      </c>
      <c r="C1087">
        <f t="shared" si="97"/>
        <v>18</v>
      </c>
      <c r="D1087" t="str">
        <f t="shared" si="98"/>
        <v>NZ)</v>
      </c>
      <c r="E1087">
        <f t="shared" si="99"/>
        <v>3</v>
      </c>
      <c r="F1087" t="str">
        <f t="shared" si="100"/>
        <v xml:space="preserve">KS </v>
      </c>
      <c r="G1087">
        <f t="shared" si="101"/>
        <v>18</v>
      </c>
    </row>
    <row r="1088" spans="1:7" x14ac:dyDescent="0.3">
      <c r="A1088" s="1" t="s">
        <v>132</v>
      </c>
      <c r="B1088">
        <f t="shared" si="96"/>
        <v>18</v>
      </c>
      <c r="C1088">
        <f t="shared" si="97"/>
        <v>21</v>
      </c>
      <c r="D1088" t="str">
        <f t="shared" si="98"/>
        <v>Ban)</v>
      </c>
      <c r="E1088">
        <f t="shared" si="99"/>
        <v>7</v>
      </c>
      <c r="F1088" t="str">
        <f t="shared" si="100"/>
        <v xml:space="preserve">Shakib </v>
      </c>
      <c r="G1088">
        <f t="shared" si="101"/>
        <v>21</v>
      </c>
    </row>
    <row r="1089" spans="1:7" x14ac:dyDescent="0.3">
      <c r="A1089" s="1" t="s">
        <v>117</v>
      </c>
      <c r="B1089">
        <f t="shared" si="96"/>
        <v>13</v>
      </c>
      <c r="C1089">
        <f t="shared" si="97"/>
        <v>16</v>
      </c>
      <c r="D1089" t="str">
        <f t="shared" si="98"/>
        <v>Zim)</v>
      </c>
      <c r="E1089">
        <f t="shared" si="99"/>
        <v>4</v>
      </c>
      <c r="F1089" t="str">
        <f t="shared" si="100"/>
        <v xml:space="preserve">BRM </v>
      </c>
      <c r="G1089">
        <f t="shared" si="101"/>
        <v>16</v>
      </c>
    </row>
    <row r="1090" spans="1:7" x14ac:dyDescent="0.3">
      <c r="A1090" s="1" t="s">
        <v>291</v>
      </c>
      <c r="B1090">
        <f t="shared" si="96"/>
        <v>12</v>
      </c>
      <c r="C1090">
        <f t="shared" si="97"/>
        <v>14</v>
      </c>
      <c r="D1090" t="str">
        <f t="shared" si="98"/>
        <v>SA)</v>
      </c>
      <c r="E1090">
        <f t="shared" si="99"/>
        <v>3</v>
      </c>
      <c r="F1090" t="str">
        <f t="shared" si="100"/>
        <v xml:space="preserve">CA </v>
      </c>
      <c r="G1090">
        <f t="shared" si="101"/>
        <v>14</v>
      </c>
    </row>
    <row r="1091" spans="1:7" x14ac:dyDescent="0.3">
      <c r="A1091" s="1" t="s">
        <v>155</v>
      </c>
      <c r="B1091">
        <f t="shared" ref="B1091:B1154" si="102">SEARCH("(",A1091,1)+1</f>
        <v>10</v>
      </c>
      <c r="C1091">
        <f t="shared" ref="C1091:C1154" si="103">SEARCH(")",A1091,1)</f>
        <v>12</v>
      </c>
      <c r="D1091" t="str">
        <f t="shared" ref="D1091:D1154" si="104">MID(A1091,B1091,C1091-1)</f>
        <v>SA)</v>
      </c>
      <c r="E1091">
        <f t="shared" ref="E1091:E1154" si="105">SEARCH(" ",A1091,1)</f>
        <v>3</v>
      </c>
      <c r="F1091" t="str">
        <f t="shared" ref="F1091:F1154" si="106">LEFT(A1091,E1091)</f>
        <v xml:space="preserve">HM </v>
      </c>
      <c r="G1091">
        <f t="shared" ref="G1091:G1154" si="107">LEN(A1091)</f>
        <v>12</v>
      </c>
    </row>
    <row r="1092" spans="1:7" x14ac:dyDescent="0.3">
      <c r="A1092" s="1" t="s">
        <v>155</v>
      </c>
      <c r="B1092">
        <f t="shared" si="102"/>
        <v>10</v>
      </c>
      <c r="C1092">
        <f t="shared" si="103"/>
        <v>12</v>
      </c>
      <c r="D1092" t="str">
        <f t="shared" si="104"/>
        <v>SA)</v>
      </c>
      <c r="E1092">
        <f t="shared" si="105"/>
        <v>3</v>
      </c>
      <c r="F1092" t="str">
        <f t="shared" si="106"/>
        <v xml:space="preserve">HM </v>
      </c>
      <c r="G1092">
        <f t="shared" si="107"/>
        <v>12</v>
      </c>
    </row>
    <row r="1093" spans="1:7" x14ac:dyDescent="0.3">
      <c r="A1093" s="1" t="s">
        <v>238</v>
      </c>
      <c r="B1093">
        <f t="shared" si="102"/>
        <v>17</v>
      </c>
      <c r="C1093">
        <f t="shared" si="103"/>
        <v>19</v>
      </c>
      <c r="D1093" t="str">
        <f t="shared" si="104"/>
        <v>SA)</v>
      </c>
      <c r="E1093">
        <f t="shared" si="105"/>
        <v>3</v>
      </c>
      <c r="F1093" t="str">
        <f t="shared" si="106"/>
        <v xml:space="preserve">AB </v>
      </c>
      <c r="G1093">
        <f t="shared" si="107"/>
        <v>19</v>
      </c>
    </row>
    <row r="1094" spans="1:7" x14ac:dyDescent="0.3">
      <c r="A1094" s="1" t="s">
        <v>148</v>
      </c>
      <c r="B1094">
        <f t="shared" si="102"/>
        <v>10</v>
      </c>
      <c r="C1094">
        <f t="shared" si="103"/>
        <v>15</v>
      </c>
      <c r="D1094" t="str">
        <f t="shared" si="104"/>
        <v>India)</v>
      </c>
      <c r="E1094">
        <f t="shared" si="105"/>
        <v>2</v>
      </c>
      <c r="F1094" t="str">
        <f t="shared" si="106"/>
        <v xml:space="preserve">V </v>
      </c>
      <c r="G1094">
        <f t="shared" si="107"/>
        <v>15</v>
      </c>
    </row>
    <row r="1095" spans="1:7" x14ac:dyDescent="0.3">
      <c r="A1095" s="1" t="s">
        <v>79</v>
      </c>
      <c r="B1095">
        <f t="shared" si="102"/>
        <v>12</v>
      </c>
      <c r="C1095">
        <f t="shared" si="103"/>
        <v>15</v>
      </c>
      <c r="D1095" t="str">
        <f t="shared" si="104"/>
        <v>Aus)</v>
      </c>
      <c r="E1095">
        <f t="shared" si="105"/>
        <v>3</v>
      </c>
      <c r="F1095" t="str">
        <f t="shared" si="106"/>
        <v xml:space="preserve">MJ </v>
      </c>
      <c r="G1095">
        <f t="shared" si="107"/>
        <v>15</v>
      </c>
    </row>
    <row r="1096" spans="1:7" x14ac:dyDescent="0.3">
      <c r="A1096" s="1" t="s">
        <v>166</v>
      </c>
      <c r="B1096">
        <f t="shared" si="102"/>
        <v>12</v>
      </c>
      <c r="C1096">
        <f t="shared" si="103"/>
        <v>14</v>
      </c>
      <c r="D1096" t="str">
        <f t="shared" si="104"/>
        <v>SA)</v>
      </c>
      <c r="E1096">
        <f t="shared" si="105"/>
        <v>3</v>
      </c>
      <c r="F1096" t="str">
        <f t="shared" si="106"/>
        <v xml:space="preserve">JP </v>
      </c>
      <c r="G1096">
        <f t="shared" si="107"/>
        <v>14</v>
      </c>
    </row>
    <row r="1097" spans="1:7" x14ac:dyDescent="0.3">
      <c r="A1097" s="1" t="s">
        <v>238</v>
      </c>
      <c r="B1097">
        <f t="shared" si="102"/>
        <v>17</v>
      </c>
      <c r="C1097">
        <f t="shared" si="103"/>
        <v>19</v>
      </c>
      <c r="D1097" t="str">
        <f t="shared" si="104"/>
        <v>SA)</v>
      </c>
      <c r="E1097">
        <f t="shared" si="105"/>
        <v>3</v>
      </c>
      <c r="F1097" t="str">
        <f t="shared" si="106"/>
        <v xml:space="preserve">AB </v>
      </c>
      <c r="G1097">
        <f t="shared" si="107"/>
        <v>19</v>
      </c>
    </row>
    <row r="1098" spans="1:7" x14ac:dyDescent="0.3">
      <c r="A1098" s="1" t="s">
        <v>351</v>
      </c>
      <c r="B1098">
        <f t="shared" si="102"/>
        <v>15</v>
      </c>
      <c r="C1098">
        <f t="shared" si="103"/>
        <v>18</v>
      </c>
      <c r="D1098" t="str">
        <f t="shared" si="104"/>
        <v>Pak)</v>
      </c>
      <c r="E1098">
        <f t="shared" si="105"/>
        <v>6</v>
      </c>
      <c r="F1098" t="str">
        <f t="shared" si="106"/>
        <v xml:space="preserve">Abdul </v>
      </c>
      <c r="G1098">
        <f t="shared" si="107"/>
        <v>18</v>
      </c>
    </row>
    <row r="1099" spans="1:7" x14ac:dyDescent="0.3">
      <c r="A1099" s="1" t="s">
        <v>291</v>
      </c>
      <c r="B1099">
        <f t="shared" si="102"/>
        <v>12</v>
      </c>
      <c r="C1099">
        <f t="shared" si="103"/>
        <v>14</v>
      </c>
      <c r="D1099" t="str">
        <f t="shared" si="104"/>
        <v>SA)</v>
      </c>
      <c r="E1099">
        <f t="shared" si="105"/>
        <v>3</v>
      </c>
      <c r="F1099" t="str">
        <f t="shared" si="106"/>
        <v xml:space="preserve">CA </v>
      </c>
      <c r="G1099">
        <f t="shared" si="107"/>
        <v>14</v>
      </c>
    </row>
    <row r="1100" spans="1:7" x14ac:dyDescent="0.3">
      <c r="A1100" s="1" t="s">
        <v>155</v>
      </c>
      <c r="B1100">
        <f t="shared" si="102"/>
        <v>10</v>
      </c>
      <c r="C1100">
        <f t="shared" si="103"/>
        <v>12</v>
      </c>
      <c r="D1100" t="str">
        <f t="shared" si="104"/>
        <v>SA)</v>
      </c>
      <c r="E1100">
        <f t="shared" si="105"/>
        <v>3</v>
      </c>
      <c r="F1100" t="str">
        <f t="shared" si="106"/>
        <v xml:space="preserve">HM </v>
      </c>
      <c r="G1100">
        <f t="shared" si="107"/>
        <v>12</v>
      </c>
    </row>
    <row r="1101" spans="1:7" x14ac:dyDescent="0.3">
      <c r="A1101" s="1" t="s">
        <v>148</v>
      </c>
      <c r="B1101">
        <f t="shared" si="102"/>
        <v>10</v>
      </c>
      <c r="C1101">
        <f t="shared" si="103"/>
        <v>15</v>
      </c>
      <c r="D1101" t="str">
        <f t="shared" si="104"/>
        <v>India)</v>
      </c>
      <c r="E1101">
        <f t="shared" si="105"/>
        <v>2</v>
      </c>
      <c r="F1101" t="str">
        <f t="shared" si="106"/>
        <v xml:space="preserve">V </v>
      </c>
      <c r="G1101">
        <f t="shared" si="107"/>
        <v>15</v>
      </c>
    </row>
    <row r="1102" spans="1:7" x14ac:dyDescent="0.3">
      <c r="A1102" s="1" t="s">
        <v>108</v>
      </c>
      <c r="B1102">
        <f t="shared" si="102"/>
        <v>12</v>
      </c>
      <c r="C1102">
        <f t="shared" si="103"/>
        <v>17</v>
      </c>
      <c r="D1102" t="str">
        <f t="shared" si="104"/>
        <v>India)</v>
      </c>
      <c r="E1102">
        <f t="shared" si="105"/>
        <v>2</v>
      </c>
      <c r="F1102" t="str">
        <f t="shared" si="106"/>
        <v xml:space="preserve">G </v>
      </c>
      <c r="G1102">
        <f t="shared" si="107"/>
        <v>17</v>
      </c>
    </row>
    <row r="1103" spans="1:7" x14ac:dyDescent="0.3">
      <c r="A1103" s="1" t="s">
        <v>108</v>
      </c>
      <c r="B1103">
        <f t="shared" si="102"/>
        <v>12</v>
      </c>
      <c r="C1103">
        <f t="shared" si="103"/>
        <v>17</v>
      </c>
      <c r="D1103" t="str">
        <f t="shared" si="104"/>
        <v>India)</v>
      </c>
      <c r="E1103">
        <f t="shared" si="105"/>
        <v>2</v>
      </c>
      <c r="F1103" t="str">
        <f t="shared" si="106"/>
        <v xml:space="preserve">G </v>
      </c>
      <c r="G1103">
        <f t="shared" si="107"/>
        <v>17</v>
      </c>
    </row>
    <row r="1104" spans="1:7" x14ac:dyDescent="0.3">
      <c r="A1104" s="1" t="s">
        <v>295</v>
      </c>
      <c r="B1104">
        <f t="shared" si="102"/>
        <v>12</v>
      </c>
      <c r="C1104">
        <f t="shared" si="103"/>
        <v>17</v>
      </c>
      <c r="D1104" t="str">
        <f t="shared" si="104"/>
        <v>India)</v>
      </c>
      <c r="E1104">
        <f t="shared" si="105"/>
        <v>3</v>
      </c>
      <c r="F1104" t="str">
        <f t="shared" si="106"/>
        <v xml:space="preserve">YK </v>
      </c>
      <c r="G1104">
        <f t="shared" si="107"/>
        <v>17</v>
      </c>
    </row>
    <row r="1105" spans="1:7" x14ac:dyDescent="0.3">
      <c r="A1105" s="1" t="s">
        <v>113</v>
      </c>
      <c r="B1105">
        <f t="shared" si="102"/>
        <v>12</v>
      </c>
      <c r="C1105">
        <f t="shared" si="103"/>
        <v>15</v>
      </c>
      <c r="D1105" t="str">
        <f t="shared" si="104"/>
        <v>Aus)</v>
      </c>
      <c r="E1105">
        <f t="shared" si="105"/>
        <v>3</v>
      </c>
      <c r="F1105" t="str">
        <f t="shared" si="106"/>
        <v xml:space="preserve">SR </v>
      </c>
      <c r="G1105">
        <f t="shared" si="107"/>
        <v>15</v>
      </c>
    </row>
    <row r="1106" spans="1:7" x14ac:dyDescent="0.3">
      <c r="A1106" s="1" t="s">
        <v>353</v>
      </c>
      <c r="B1106">
        <f t="shared" si="102"/>
        <v>11</v>
      </c>
      <c r="C1106">
        <f t="shared" si="103"/>
        <v>14</v>
      </c>
      <c r="D1106" t="str">
        <f t="shared" si="104"/>
        <v>Aus)</v>
      </c>
      <c r="E1106">
        <f t="shared" si="105"/>
        <v>3</v>
      </c>
      <c r="F1106" t="str">
        <f t="shared" si="106"/>
        <v xml:space="preserve">SE </v>
      </c>
      <c r="G1106">
        <f t="shared" si="107"/>
        <v>14</v>
      </c>
    </row>
    <row r="1107" spans="1:7" x14ac:dyDescent="0.3">
      <c r="A1107" s="1" t="s">
        <v>155</v>
      </c>
      <c r="B1107">
        <f t="shared" si="102"/>
        <v>10</v>
      </c>
      <c r="C1107">
        <f t="shared" si="103"/>
        <v>12</v>
      </c>
      <c r="D1107" t="str">
        <f t="shared" si="104"/>
        <v>SA)</v>
      </c>
      <c r="E1107">
        <f t="shared" si="105"/>
        <v>3</v>
      </c>
      <c r="F1107" t="str">
        <f t="shared" si="106"/>
        <v xml:space="preserve">HM </v>
      </c>
      <c r="G1107">
        <f t="shared" si="107"/>
        <v>12</v>
      </c>
    </row>
    <row r="1108" spans="1:7" x14ac:dyDescent="0.3">
      <c r="A1108" s="1" t="s">
        <v>295</v>
      </c>
      <c r="B1108">
        <f t="shared" si="102"/>
        <v>12</v>
      </c>
      <c r="C1108">
        <f t="shared" si="103"/>
        <v>17</v>
      </c>
      <c r="D1108" t="str">
        <f t="shared" si="104"/>
        <v>India)</v>
      </c>
      <c r="E1108">
        <f t="shared" si="105"/>
        <v>3</v>
      </c>
      <c r="F1108" t="str">
        <f t="shared" si="106"/>
        <v xml:space="preserve">YK </v>
      </c>
      <c r="G1108">
        <f t="shared" si="107"/>
        <v>17</v>
      </c>
    </row>
    <row r="1109" spans="1:7" x14ac:dyDescent="0.3">
      <c r="A1109" s="1" t="s">
        <v>189</v>
      </c>
      <c r="B1109">
        <f t="shared" si="102"/>
        <v>12</v>
      </c>
      <c r="C1109">
        <f t="shared" si="103"/>
        <v>15</v>
      </c>
      <c r="D1109" t="str">
        <f t="shared" si="104"/>
        <v>Eng)</v>
      </c>
      <c r="E1109">
        <f t="shared" si="105"/>
        <v>4</v>
      </c>
      <c r="F1109" t="str">
        <f t="shared" si="106"/>
        <v xml:space="preserve">IJL </v>
      </c>
      <c r="G1109">
        <f t="shared" si="107"/>
        <v>15</v>
      </c>
    </row>
    <row r="1110" spans="1:7" x14ac:dyDescent="0.3">
      <c r="A1110" s="1" t="s">
        <v>164</v>
      </c>
      <c r="B1110">
        <f t="shared" si="102"/>
        <v>18</v>
      </c>
      <c r="C1110">
        <f t="shared" si="103"/>
        <v>21</v>
      </c>
      <c r="D1110" t="str">
        <f t="shared" si="104"/>
        <v>Pak)</v>
      </c>
      <c r="E1110">
        <f t="shared" si="105"/>
        <v>9</v>
      </c>
      <c r="F1110" t="str">
        <f t="shared" si="106"/>
        <v xml:space="preserve">Mohammad </v>
      </c>
      <c r="G1110">
        <f t="shared" si="107"/>
        <v>21</v>
      </c>
    </row>
    <row r="1111" spans="1:7" x14ac:dyDescent="0.3">
      <c r="A1111" s="1" t="s">
        <v>349</v>
      </c>
      <c r="B1111">
        <f t="shared" si="102"/>
        <v>12</v>
      </c>
      <c r="C1111">
        <f t="shared" si="103"/>
        <v>14</v>
      </c>
      <c r="D1111" t="str">
        <f t="shared" si="104"/>
        <v>WI)</v>
      </c>
      <c r="E1111">
        <f t="shared" si="105"/>
        <v>3</v>
      </c>
      <c r="F1111" t="str">
        <f t="shared" si="106"/>
        <v xml:space="preserve">AB </v>
      </c>
      <c r="G1111">
        <f t="shared" si="107"/>
        <v>14</v>
      </c>
    </row>
    <row r="1112" spans="1:7" x14ac:dyDescent="0.3">
      <c r="A1112" s="1" t="s">
        <v>189</v>
      </c>
      <c r="B1112">
        <f t="shared" si="102"/>
        <v>12</v>
      </c>
      <c r="C1112">
        <f t="shared" si="103"/>
        <v>15</v>
      </c>
      <c r="D1112" t="str">
        <f t="shared" si="104"/>
        <v>Eng)</v>
      </c>
      <c r="E1112">
        <f t="shared" si="105"/>
        <v>4</v>
      </c>
      <c r="F1112" t="str">
        <f t="shared" si="106"/>
        <v xml:space="preserve">IJL </v>
      </c>
      <c r="G1112">
        <f t="shared" si="107"/>
        <v>15</v>
      </c>
    </row>
    <row r="1113" spans="1:7" x14ac:dyDescent="0.3">
      <c r="A1113" s="1" t="s">
        <v>335</v>
      </c>
      <c r="B1113">
        <f t="shared" si="102"/>
        <v>16</v>
      </c>
      <c r="C1113">
        <f t="shared" si="103"/>
        <v>19</v>
      </c>
      <c r="D1113" t="str">
        <f t="shared" si="104"/>
        <v>Pak)</v>
      </c>
      <c r="E1113">
        <f t="shared" si="105"/>
        <v>6</v>
      </c>
      <c r="F1113" t="str">
        <f t="shared" si="106"/>
        <v xml:space="preserve">Ahmed </v>
      </c>
      <c r="G1113">
        <f t="shared" si="107"/>
        <v>19</v>
      </c>
    </row>
    <row r="1114" spans="1:7" x14ac:dyDescent="0.3">
      <c r="A1114" s="1" t="s">
        <v>268</v>
      </c>
      <c r="B1114">
        <f t="shared" si="102"/>
        <v>14</v>
      </c>
      <c r="C1114">
        <f t="shared" si="103"/>
        <v>16</v>
      </c>
      <c r="D1114" t="str">
        <f t="shared" si="104"/>
        <v>SL)</v>
      </c>
      <c r="E1114">
        <f t="shared" si="105"/>
        <v>3</v>
      </c>
      <c r="F1114" t="str">
        <f t="shared" si="106"/>
        <v xml:space="preserve">WU </v>
      </c>
      <c r="G1114">
        <f t="shared" si="107"/>
        <v>16</v>
      </c>
    </row>
    <row r="1115" spans="1:7" x14ac:dyDescent="0.3">
      <c r="A1115" s="1" t="s">
        <v>383</v>
      </c>
      <c r="B1115">
        <f t="shared" si="102"/>
        <v>11</v>
      </c>
      <c r="C1115">
        <f t="shared" si="103"/>
        <v>13</v>
      </c>
      <c r="D1115" t="str">
        <f t="shared" si="104"/>
        <v>NZ)</v>
      </c>
      <c r="E1115">
        <f t="shared" si="105"/>
        <v>3</v>
      </c>
      <c r="F1115" t="str">
        <f t="shared" si="106"/>
        <v xml:space="preserve">JD </v>
      </c>
      <c r="G1115">
        <f t="shared" si="107"/>
        <v>13</v>
      </c>
    </row>
    <row r="1116" spans="1:7" x14ac:dyDescent="0.3">
      <c r="A1116" s="1" t="s">
        <v>213</v>
      </c>
      <c r="B1116">
        <f t="shared" si="102"/>
        <v>11</v>
      </c>
      <c r="C1116">
        <f t="shared" si="103"/>
        <v>16</v>
      </c>
      <c r="D1116" t="str">
        <f t="shared" si="104"/>
        <v>India)</v>
      </c>
      <c r="E1116">
        <f t="shared" si="105"/>
        <v>2</v>
      </c>
      <c r="F1116" t="str">
        <f t="shared" si="106"/>
        <v xml:space="preserve">V </v>
      </c>
      <c r="G1116">
        <f t="shared" si="107"/>
        <v>16</v>
      </c>
    </row>
    <row r="1117" spans="1:7" x14ac:dyDescent="0.3">
      <c r="A1117" s="1" t="s">
        <v>148</v>
      </c>
      <c r="B1117">
        <f t="shared" si="102"/>
        <v>10</v>
      </c>
      <c r="C1117">
        <f t="shared" si="103"/>
        <v>15</v>
      </c>
      <c r="D1117" t="str">
        <f t="shared" si="104"/>
        <v>India)</v>
      </c>
      <c r="E1117">
        <f t="shared" si="105"/>
        <v>2</v>
      </c>
      <c r="F1117" t="str">
        <f t="shared" si="106"/>
        <v xml:space="preserve">V </v>
      </c>
      <c r="G1117">
        <f t="shared" si="107"/>
        <v>15</v>
      </c>
    </row>
    <row r="1118" spans="1:7" x14ac:dyDescent="0.3">
      <c r="A1118" s="1" t="s">
        <v>244</v>
      </c>
      <c r="B1118">
        <f t="shared" si="102"/>
        <v>19</v>
      </c>
      <c r="C1118">
        <f t="shared" si="103"/>
        <v>21</v>
      </c>
      <c r="D1118" t="str">
        <f t="shared" si="104"/>
        <v>SL)</v>
      </c>
      <c r="E1118">
        <f t="shared" si="105"/>
        <v>5</v>
      </c>
      <c r="F1118" t="str">
        <f t="shared" si="106"/>
        <v xml:space="preserve">DPMD </v>
      </c>
      <c r="G1118">
        <f t="shared" si="107"/>
        <v>21</v>
      </c>
    </row>
    <row r="1119" spans="1:7" x14ac:dyDescent="0.3">
      <c r="A1119" s="1" t="s">
        <v>311</v>
      </c>
      <c r="B1119">
        <f t="shared" si="102"/>
        <v>19</v>
      </c>
      <c r="C1119">
        <f t="shared" si="103"/>
        <v>23</v>
      </c>
      <c r="D1119" t="str">
        <f t="shared" si="104"/>
        <v>Neth)</v>
      </c>
      <c r="E1119">
        <f t="shared" si="105"/>
        <v>3</v>
      </c>
      <c r="F1119" t="str">
        <f t="shared" si="106"/>
        <v xml:space="preserve">RN </v>
      </c>
      <c r="G1119">
        <f t="shared" si="107"/>
        <v>23</v>
      </c>
    </row>
    <row r="1120" spans="1:7" x14ac:dyDescent="0.3">
      <c r="A1120" s="1" t="s">
        <v>238</v>
      </c>
      <c r="B1120">
        <f t="shared" si="102"/>
        <v>17</v>
      </c>
      <c r="C1120">
        <f t="shared" si="103"/>
        <v>19</v>
      </c>
      <c r="D1120" t="str">
        <f t="shared" si="104"/>
        <v>SA)</v>
      </c>
      <c r="E1120">
        <f t="shared" si="105"/>
        <v>3</v>
      </c>
      <c r="F1120" t="str">
        <f t="shared" si="106"/>
        <v xml:space="preserve">AB </v>
      </c>
      <c r="G1120">
        <f t="shared" si="107"/>
        <v>19</v>
      </c>
    </row>
    <row r="1121" spans="1:7" x14ac:dyDescent="0.3">
      <c r="A1121" s="1" t="s">
        <v>112</v>
      </c>
      <c r="B1121">
        <f t="shared" si="102"/>
        <v>13</v>
      </c>
      <c r="C1121">
        <f t="shared" si="103"/>
        <v>16</v>
      </c>
      <c r="D1121" t="str">
        <f t="shared" si="104"/>
        <v>Eng)</v>
      </c>
      <c r="E1121">
        <f t="shared" si="105"/>
        <v>3</v>
      </c>
      <c r="F1121" t="str">
        <f t="shared" si="106"/>
        <v xml:space="preserve">AJ </v>
      </c>
      <c r="G1121">
        <f t="shared" si="107"/>
        <v>16</v>
      </c>
    </row>
    <row r="1122" spans="1:7" x14ac:dyDescent="0.3">
      <c r="A1122" s="1" t="s">
        <v>60</v>
      </c>
      <c r="B1122">
        <f t="shared" si="102"/>
        <v>15</v>
      </c>
      <c r="C1122">
        <f t="shared" si="103"/>
        <v>20</v>
      </c>
      <c r="D1122" t="str">
        <f t="shared" si="104"/>
        <v>India)</v>
      </c>
      <c r="E1122">
        <f t="shared" si="105"/>
        <v>3</v>
      </c>
      <c r="F1122" t="str">
        <f t="shared" si="106"/>
        <v xml:space="preserve">SR </v>
      </c>
      <c r="G1122">
        <f t="shared" si="107"/>
        <v>20</v>
      </c>
    </row>
    <row r="1123" spans="1:7" x14ac:dyDescent="0.3">
      <c r="A1123" s="1" t="s">
        <v>247</v>
      </c>
      <c r="B1123">
        <f t="shared" si="102"/>
        <v>13</v>
      </c>
      <c r="C1123">
        <f t="shared" si="103"/>
        <v>16</v>
      </c>
      <c r="D1123" t="str">
        <f t="shared" si="104"/>
        <v>Ire)</v>
      </c>
      <c r="E1123">
        <f t="shared" si="105"/>
        <v>3</v>
      </c>
      <c r="F1123" t="str">
        <f t="shared" si="106"/>
        <v xml:space="preserve">KJ </v>
      </c>
      <c r="G1123">
        <f t="shared" si="107"/>
        <v>16</v>
      </c>
    </row>
    <row r="1124" spans="1:7" x14ac:dyDescent="0.3">
      <c r="A1124" s="1" t="s">
        <v>238</v>
      </c>
      <c r="B1124">
        <f t="shared" si="102"/>
        <v>17</v>
      </c>
      <c r="C1124">
        <f t="shared" si="103"/>
        <v>19</v>
      </c>
      <c r="D1124" t="str">
        <f t="shared" si="104"/>
        <v>SA)</v>
      </c>
      <c r="E1124">
        <f t="shared" si="105"/>
        <v>3</v>
      </c>
      <c r="F1124" t="str">
        <f t="shared" si="106"/>
        <v xml:space="preserve">AB </v>
      </c>
      <c r="G1124">
        <f t="shared" si="107"/>
        <v>19</v>
      </c>
    </row>
    <row r="1125" spans="1:7" x14ac:dyDescent="0.3">
      <c r="A1125" s="1" t="s">
        <v>155</v>
      </c>
      <c r="B1125">
        <f t="shared" si="102"/>
        <v>10</v>
      </c>
      <c r="C1125">
        <f t="shared" si="103"/>
        <v>12</v>
      </c>
      <c r="D1125" t="str">
        <f t="shared" si="104"/>
        <v>SA)</v>
      </c>
      <c r="E1125">
        <f t="shared" si="105"/>
        <v>3</v>
      </c>
      <c r="F1125" t="str">
        <f t="shared" si="106"/>
        <v xml:space="preserve">HM </v>
      </c>
      <c r="G1125">
        <f t="shared" si="107"/>
        <v>12</v>
      </c>
    </row>
    <row r="1126" spans="1:7" x14ac:dyDescent="0.3">
      <c r="A1126" s="1" t="s">
        <v>136</v>
      </c>
      <c r="B1126">
        <f t="shared" si="102"/>
        <v>14</v>
      </c>
      <c r="C1126">
        <f t="shared" si="103"/>
        <v>16</v>
      </c>
      <c r="D1126" t="str">
        <f t="shared" si="104"/>
        <v>NZ)</v>
      </c>
      <c r="E1126">
        <f t="shared" si="105"/>
        <v>5</v>
      </c>
      <c r="F1126" t="str">
        <f t="shared" si="106"/>
        <v xml:space="preserve">LRPL </v>
      </c>
      <c r="G1126">
        <f t="shared" si="107"/>
        <v>16</v>
      </c>
    </row>
    <row r="1127" spans="1:7" x14ac:dyDescent="0.3">
      <c r="A1127" s="1" t="s">
        <v>89</v>
      </c>
      <c r="B1127">
        <f t="shared" si="102"/>
        <v>13</v>
      </c>
      <c r="C1127">
        <f t="shared" si="103"/>
        <v>15</v>
      </c>
      <c r="D1127" t="str">
        <f t="shared" si="104"/>
        <v>SL)</v>
      </c>
      <c r="E1127">
        <f t="shared" si="105"/>
        <v>3</v>
      </c>
      <c r="F1127" t="str">
        <f t="shared" si="106"/>
        <v xml:space="preserve">TM </v>
      </c>
      <c r="G1127">
        <f t="shared" si="107"/>
        <v>15</v>
      </c>
    </row>
    <row r="1128" spans="1:7" x14ac:dyDescent="0.3">
      <c r="A1128" s="1" t="s">
        <v>268</v>
      </c>
      <c r="B1128">
        <f t="shared" si="102"/>
        <v>14</v>
      </c>
      <c r="C1128">
        <f t="shared" si="103"/>
        <v>16</v>
      </c>
      <c r="D1128" t="str">
        <f t="shared" si="104"/>
        <v>SL)</v>
      </c>
      <c r="E1128">
        <f t="shared" si="105"/>
        <v>3</v>
      </c>
      <c r="F1128" t="str">
        <f t="shared" si="106"/>
        <v xml:space="preserve">WU </v>
      </c>
      <c r="G1128">
        <f t="shared" si="107"/>
        <v>16</v>
      </c>
    </row>
    <row r="1129" spans="1:7" x14ac:dyDescent="0.3">
      <c r="A1129" s="1" t="s">
        <v>384</v>
      </c>
      <c r="B1129">
        <f t="shared" si="102"/>
        <v>11</v>
      </c>
      <c r="C1129">
        <f t="shared" si="103"/>
        <v>13</v>
      </c>
      <c r="D1129" t="str">
        <f t="shared" si="104"/>
        <v>WI)</v>
      </c>
      <c r="E1129">
        <f t="shared" si="105"/>
        <v>3</v>
      </c>
      <c r="F1129" t="str">
        <f t="shared" si="106"/>
        <v xml:space="preserve">DS </v>
      </c>
      <c r="G1129">
        <f t="shared" si="107"/>
        <v>13</v>
      </c>
    </row>
    <row r="1130" spans="1:7" x14ac:dyDescent="0.3">
      <c r="A1130" s="1" t="s">
        <v>60</v>
      </c>
      <c r="B1130">
        <f t="shared" si="102"/>
        <v>15</v>
      </c>
      <c r="C1130">
        <f t="shared" si="103"/>
        <v>20</v>
      </c>
      <c r="D1130" t="str">
        <f t="shared" si="104"/>
        <v>India)</v>
      </c>
      <c r="E1130">
        <f t="shared" si="105"/>
        <v>3</v>
      </c>
      <c r="F1130" t="str">
        <f t="shared" si="106"/>
        <v xml:space="preserve">SR </v>
      </c>
      <c r="G1130">
        <f t="shared" si="107"/>
        <v>20</v>
      </c>
    </row>
    <row r="1131" spans="1:7" x14ac:dyDescent="0.3">
      <c r="A1131" s="1" t="s">
        <v>114</v>
      </c>
      <c r="B1131">
        <f t="shared" si="102"/>
        <v>14</v>
      </c>
      <c r="C1131">
        <f t="shared" si="103"/>
        <v>16</v>
      </c>
      <c r="D1131" t="str">
        <f t="shared" si="104"/>
        <v>NZ)</v>
      </c>
      <c r="E1131">
        <f t="shared" si="105"/>
        <v>3</v>
      </c>
      <c r="F1131" t="str">
        <f t="shared" si="106"/>
        <v xml:space="preserve">BB </v>
      </c>
      <c r="G1131">
        <f t="shared" si="107"/>
        <v>16</v>
      </c>
    </row>
    <row r="1132" spans="1:7" x14ac:dyDescent="0.3">
      <c r="A1132" s="1" t="s">
        <v>260</v>
      </c>
      <c r="B1132">
        <f t="shared" si="102"/>
        <v>16</v>
      </c>
      <c r="C1132">
        <f t="shared" si="103"/>
        <v>18</v>
      </c>
      <c r="D1132" t="str">
        <f t="shared" si="104"/>
        <v>SL)</v>
      </c>
      <c r="E1132">
        <f t="shared" si="105"/>
        <v>3</v>
      </c>
      <c r="F1132" t="str">
        <f t="shared" si="106"/>
        <v xml:space="preserve">KC </v>
      </c>
      <c r="G1132">
        <f t="shared" si="107"/>
        <v>18</v>
      </c>
    </row>
    <row r="1133" spans="1:7" x14ac:dyDescent="0.3">
      <c r="A1133" s="1" t="s">
        <v>311</v>
      </c>
      <c r="B1133">
        <f t="shared" si="102"/>
        <v>19</v>
      </c>
      <c r="C1133">
        <f t="shared" si="103"/>
        <v>23</v>
      </c>
      <c r="D1133" t="str">
        <f t="shared" si="104"/>
        <v>Neth)</v>
      </c>
      <c r="E1133">
        <f t="shared" si="105"/>
        <v>3</v>
      </c>
      <c r="F1133" t="str">
        <f t="shared" si="106"/>
        <v xml:space="preserve">RN </v>
      </c>
      <c r="G1133">
        <f t="shared" si="107"/>
        <v>23</v>
      </c>
    </row>
    <row r="1134" spans="1:7" x14ac:dyDescent="0.3">
      <c r="A1134" s="1" t="s">
        <v>220</v>
      </c>
      <c r="B1134">
        <f t="shared" si="102"/>
        <v>14</v>
      </c>
      <c r="C1134">
        <f t="shared" si="103"/>
        <v>17</v>
      </c>
      <c r="D1134" t="str">
        <f t="shared" si="104"/>
        <v>Ire)</v>
      </c>
      <c r="E1134">
        <f t="shared" si="105"/>
        <v>3</v>
      </c>
      <c r="F1134" t="str">
        <f t="shared" si="106"/>
        <v xml:space="preserve">PR </v>
      </c>
      <c r="G1134">
        <f t="shared" si="107"/>
        <v>17</v>
      </c>
    </row>
    <row r="1135" spans="1:7" x14ac:dyDescent="0.3">
      <c r="A1135" s="1" t="s">
        <v>256</v>
      </c>
      <c r="B1135">
        <f t="shared" si="102"/>
        <v>15</v>
      </c>
      <c r="C1135">
        <f t="shared" si="103"/>
        <v>20</v>
      </c>
      <c r="D1135" t="str">
        <f t="shared" si="104"/>
        <v>India)</v>
      </c>
      <c r="E1135">
        <f t="shared" si="105"/>
        <v>7</v>
      </c>
      <c r="F1135" t="str">
        <f t="shared" si="106"/>
        <v xml:space="preserve">Yuvraj </v>
      </c>
      <c r="G1135">
        <f t="shared" si="107"/>
        <v>20</v>
      </c>
    </row>
    <row r="1136" spans="1:7" x14ac:dyDescent="0.3">
      <c r="A1136" s="1" t="s">
        <v>225</v>
      </c>
      <c r="B1136">
        <f t="shared" si="102"/>
        <v>13</v>
      </c>
      <c r="C1136">
        <f t="shared" si="103"/>
        <v>16</v>
      </c>
      <c r="D1136" t="str">
        <f t="shared" si="104"/>
        <v>Aus)</v>
      </c>
      <c r="E1136">
        <f t="shared" si="105"/>
        <v>3</v>
      </c>
      <c r="F1136" t="str">
        <f t="shared" si="106"/>
        <v xml:space="preserve">RT </v>
      </c>
      <c r="G1136">
        <f t="shared" si="107"/>
        <v>16</v>
      </c>
    </row>
    <row r="1137" spans="1:7" x14ac:dyDescent="0.3">
      <c r="A1137" s="1" t="s">
        <v>89</v>
      </c>
      <c r="B1137">
        <f t="shared" si="102"/>
        <v>13</v>
      </c>
      <c r="C1137">
        <f t="shared" si="103"/>
        <v>15</v>
      </c>
      <c r="D1137" t="str">
        <f t="shared" si="104"/>
        <v>SL)</v>
      </c>
      <c r="E1137">
        <f t="shared" si="105"/>
        <v>3</v>
      </c>
      <c r="F1137" t="str">
        <f t="shared" si="106"/>
        <v xml:space="preserve">TM </v>
      </c>
      <c r="G1137">
        <f t="shared" si="107"/>
        <v>15</v>
      </c>
    </row>
    <row r="1138" spans="1:7" x14ac:dyDescent="0.3">
      <c r="A1138" s="1" t="s">
        <v>268</v>
      </c>
      <c r="B1138">
        <f t="shared" si="102"/>
        <v>14</v>
      </c>
      <c r="C1138">
        <f t="shared" si="103"/>
        <v>16</v>
      </c>
      <c r="D1138" t="str">
        <f t="shared" si="104"/>
        <v>SL)</v>
      </c>
      <c r="E1138">
        <f t="shared" si="105"/>
        <v>3</v>
      </c>
      <c r="F1138" t="str">
        <f t="shared" si="106"/>
        <v xml:space="preserve">WU </v>
      </c>
      <c r="G1138">
        <f t="shared" si="107"/>
        <v>16</v>
      </c>
    </row>
    <row r="1139" spans="1:7" x14ac:dyDescent="0.3">
      <c r="A1139" s="1" t="s">
        <v>244</v>
      </c>
      <c r="B1139">
        <f t="shared" si="102"/>
        <v>19</v>
      </c>
      <c r="C1139">
        <f t="shared" si="103"/>
        <v>21</v>
      </c>
      <c r="D1139" t="str">
        <f t="shared" si="104"/>
        <v>SL)</v>
      </c>
      <c r="E1139">
        <f t="shared" si="105"/>
        <v>5</v>
      </c>
      <c r="F1139" t="str">
        <f t="shared" si="106"/>
        <v xml:space="preserve">DPMD </v>
      </c>
      <c r="G1139">
        <f t="shared" si="107"/>
        <v>21</v>
      </c>
    </row>
    <row r="1140" spans="1:7" x14ac:dyDescent="0.3">
      <c r="A1140" s="1" t="s">
        <v>79</v>
      </c>
      <c r="B1140">
        <f t="shared" si="102"/>
        <v>12</v>
      </c>
      <c r="C1140">
        <f t="shared" si="103"/>
        <v>15</v>
      </c>
      <c r="D1140" t="str">
        <f t="shared" si="104"/>
        <v>Aus)</v>
      </c>
      <c r="E1140">
        <f t="shared" si="105"/>
        <v>3</v>
      </c>
      <c r="F1140" t="str">
        <f t="shared" si="106"/>
        <v xml:space="preserve">MJ </v>
      </c>
      <c r="G1140">
        <f t="shared" si="107"/>
        <v>15</v>
      </c>
    </row>
    <row r="1141" spans="1:7" x14ac:dyDescent="0.3">
      <c r="A1141" s="1" t="s">
        <v>113</v>
      </c>
      <c r="B1141">
        <f t="shared" si="102"/>
        <v>12</v>
      </c>
      <c r="C1141">
        <f t="shared" si="103"/>
        <v>15</v>
      </c>
      <c r="D1141" t="str">
        <f t="shared" si="104"/>
        <v>Aus)</v>
      </c>
      <c r="E1141">
        <f t="shared" si="105"/>
        <v>3</v>
      </c>
      <c r="F1141" t="str">
        <f t="shared" si="106"/>
        <v xml:space="preserve">SR </v>
      </c>
      <c r="G1141">
        <f t="shared" si="107"/>
        <v>15</v>
      </c>
    </row>
    <row r="1142" spans="1:7" x14ac:dyDescent="0.3">
      <c r="A1142" s="1" t="s">
        <v>100</v>
      </c>
      <c r="B1142">
        <f t="shared" si="102"/>
        <v>13</v>
      </c>
      <c r="C1142">
        <f t="shared" si="103"/>
        <v>16</v>
      </c>
      <c r="D1142" t="str">
        <f t="shared" si="104"/>
        <v>Aus)</v>
      </c>
      <c r="E1142">
        <f t="shared" si="105"/>
        <v>4</v>
      </c>
      <c r="F1142" t="str">
        <f t="shared" si="106"/>
        <v xml:space="preserve">MEK </v>
      </c>
      <c r="G1142">
        <f t="shared" si="107"/>
        <v>16</v>
      </c>
    </row>
    <row r="1143" spans="1:7" x14ac:dyDescent="0.3">
      <c r="A1143" s="1" t="s">
        <v>335</v>
      </c>
      <c r="B1143">
        <f t="shared" si="102"/>
        <v>16</v>
      </c>
      <c r="C1143">
        <f t="shared" si="103"/>
        <v>19</v>
      </c>
      <c r="D1143" t="str">
        <f t="shared" si="104"/>
        <v>Pak)</v>
      </c>
      <c r="E1143">
        <f t="shared" si="105"/>
        <v>6</v>
      </c>
      <c r="F1143" t="str">
        <f t="shared" si="106"/>
        <v xml:space="preserve">Ahmed </v>
      </c>
      <c r="G1143">
        <f t="shared" si="107"/>
        <v>19</v>
      </c>
    </row>
    <row r="1144" spans="1:7" x14ac:dyDescent="0.3">
      <c r="A1144" s="1" t="s">
        <v>164</v>
      </c>
      <c r="B1144">
        <f t="shared" si="102"/>
        <v>18</v>
      </c>
      <c r="C1144">
        <f t="shared" si="103"/>
        <v>21</v>
      </c>
      <c r="D1144" t="str">
        <f t="shared" si="104"/>
        <v>Pak)</v>
      </c>
      <c r="E1144">
        <f t="shared" si="105"/>
        <v>9</v>
      </c>
      <c r="F1144" t="str">
        <f t="shared" si="106"/>
        <v xml:space="preserve">Mohammad </v>
      </c>
      <c r="G1144">
        <f t="shared" si="107"/>
        <v>21</v>
      </c>
    </row>
    <row r="1145" spans="1:7" x14ac:dyDescent="0.3">
      <c r="A1145" s="1" t="s">
        <v>220</v>
      </c>
      <c r="B1145">
        <f t="shared" si="102"/>
        <v>14</v>
      </c>
      <c r="C1145">
        <f t="shared" si="103"/>
        <v>17</v>
      </c>
      <c r="D1145" t="str">
        <f t="shared" si="104"/>
        <v>Ire)</v>
      </c>
      <c r="E1145">
        <f t="shared" si="105"/>
        <v>3</v>
      </c>
      <c r="F1145" t="str">
        <f t="shared" si="106"/>
        <v xml:space="preserve">PR </v>
      </c>
      <c r="G1145">
        <f t="shared" si="107"/>
        <v>17</v>
      </c>
    </row>
    <row r="1146" spans="1:7" x14ac:dyDescent="0.3">
      <c r="A1146" s="1" t="s">
        <v>244</v>
      </c>
      <c r="B1146">
        <f t="shared" si="102"/>
        <v>19</v>
      </c>
      <c r="C1146">
        <f t="shared" si="103"/>
        <v>21</v>
      </c>
      <c r="D1146" t="str">
        <f t="shared" si="104"/>
        <v>SL)</v>
      </c>
      <c r="E1146">
        <f t="shared" si="105"/>
        <v>5</v>
      </c>
      <c r="F1146" t="str">
        <f t="shared" si="106"/>
        <v xml:space="preserve">DPMD </v>
      </c>
      <c r="G1146">
        <f t="shared" si="107"/>
        <v>21</v>
      </c>
    </row>
    <row r="1147" spans="1:7" x14ac:dyDescent="0.3">
      <c r="A1147" s="1" t="s">
        <v>312</v>
      </c>
      <c r="B1147">
        <f t="shared" si="102"/>
        <v>10</v>
      </c>
      <c r="C1147">
        <f t="shared" si="103"/>
        <v>13</v>
      </c>
      <c r="D1147" t="str">
        <f t="shared" si="104"/>
        <v>Eng)</v>
      </c>
      <c r="E1147">
        <f t="shared" si="105"/>
        <v>3</v>
      </c>
      <c r="F1147" t="str">
        <f t="shared" si="106"/>
        <v xml:space="preserve">AN </v>
      </c>
      <c r="G1147">
        <f t="shared" si="107"/>
        <v>13</v>
      </c>
    </row>
    <row r="1148" spans="1:7" x14ac:dyDescent="0.3">
      <c r="A1148" s="1" t="s">
        <v>359</v>
      </c>
      <c r="B1148">
        <f t="shared" si="102"/>
        <v>15</v>
      </c>
      <c r="C1148">
        <f t="shared" si="103"/>
        <v>17</v>
      </c>
      <c r="D1148" t="str">
        <f t="shared" si="104"/>
        <v>SL)</v>
      </c>
      <c r="E1148">
        <f t="shared" si="105"/>
        <v>3</v>
      </c>
      <c r="F1148" t="str">
        <f t="shared" si="106"/>
        <v xml:space="preserve">LD </v>
      </c>
      <c r="G1148">
        <f t="shared" si="107"/>
        <v>17</v>
      </c>
    </row>
    <row r="1149" spans="1:7" x14ac:dyDescent="0.3">
      <c r="A1149" s="1" t="s">
        <v>220</v>
      </c>
      <c r="B1149">
        <f t="shared" si="102"/>
        <v>14</v>
      </c>
      <c r="C1149">
        <f t="shared" si="103"/>
        <v>17</v>
      </c>
      <c r="D1149" t="str">
        <f t="shared" si="104"/>
        <v>Ire)</v>
      </c>
      <c r="E1149">
        <f t="shared" si="105"/>
        <v>3</v>
      </c>
      <c r="F1149" t="str">
        <f t="shared" si="106"/>
        <v xml:space="preserve">PR </v>
      </c>
      <c r="G1149">
        <f t="shared" si="107"/>
        <v>17</v>
      </c>
    </row>
    <row r="1150" spans="1:7" x14ac:dyDescent="0.3">
      <c r="A1150" s="1" t="s">
        <v>268</v>
      </c>
      <c r="B1150">
        <f t="shared" si="102"/>
        <v>14</v>
      </c>
      <c r="C1150">
        <f t="shared" si="103"/>
        <v>16</v>
      </c>
      <c r="D1150" t="str">
        <f t="shared" si="104"/>
        <v>SL)</v>
      </c>
      <c r="E1150">
        <f t="shared" si="105"/>
        <v>3</v>
      </c>
      <c r="F1150" t="str">
        <f t="shared" si="106"/>
        <v xml:space="preserve">WU </v>
      </c>
      <c r="G1150">
        <f t="shared" si="107"/>
        <v>16</v>
      </c>
    </row>
    <row r="1151" spans="1:7" x14ac:dyDescent="0.3">
      <c r="A1151" s="1" t="s">
        <v>178</v>
      </c>
      <c r="B1151">
        <f t="shared" si="102"/>
        <v>18</v>
      </c>
      <c r="C1151">
        <f t="shared" si="103"/>
        <v>21</v>
      </c>
      <c r="D1151" t="str">
        <f t="shared" si="104"/>
        <v>Ban)</v>
      </c>
      <c r="E1151">
        <f t="shared" si="105"/>
        <v>10</v>
      </c>
      <c r="F1151" t="str">
        <f t="shared" si="106"/>
        <v xml:space="preserve">Mushfiqur </v>
      </c>
      <c r="G1151">
        <f t="shared" si="107"/>
        <v>21</v>
      </c>
    </row>
    <row r="1152" spans="1:7" x14ac:dyDescent="0.3">
      <c r="A1152" s="1" t="s">
        <v>117</v>
      </c>
      <c r="B1152">
        <f t="shared" si="102"/>
        <v>13</v>
      </c>
      <c r="C1152">
        <f t="shared" si="103"/>
        <v>16</v>
      </c>
      <c r="D1152" t="str">
        <f t="shared" si="104"/>
        <v>Zim)</v>
      </c>
      <c r="E1152">
        <f t="shared" si="105"/>
        <v>4</v>
      </c>
      <c r="F1152" t="str">
        <f t="shared" si="106"/>
        <v xml:space="preserve">BRM </v>
      </c>
      <c r="G1152">
        <f t="shared" si="107"/>
        <v>16</v>
      </c>
    </row>
    <row r="1153" spans="1:7" x14ac:dyDescent="0.3">
      <c r="A1153" s="1" t="s">
        <v>164</v>
      </c>
      <c r="B1153">
        <f t="shared" si="102"/>
        <v>18</v>
      </c>
      <c r="C1153">
        <f t="shared" si="103"/>
        <v>21</v>
      </c>
      <c r="D1153" t="str">
        <f t="shared" si="104"/>
        <v>Pak)</v>
      </c>
      <c r="E1153">
        <f t="shared" si="105"/>
        <v>9</v>
      </c>
      <c r="F1153" t="str">
        <f t="shared" si="106"/>
        <v xml:space="preserve">Mohammad </v>
      </c>
      <c r="G1153">
        <f t="shared" si="107"/>
        <v>21</v>
      </c>
    </row>
    <row r="1154" spans="1:7" x14ac:dyDescent="0.3">
      <c r="A1154" s="1" t="s">
        <v>148</v>
      </c>
      <c r="B1154">
        <f t="shared" si="102"/>
        <v>10</v>
      </c>
      <c r="C1154">
        <f t="shared" si="103"/>
        <v>15</v>
      </c>
      <c r="D1154" t="str">
        <f t="shared" si="104"/>
        <v>India)</v>
      </c>
      <c r="E1154">
        <f t="shared" si="105"/>
        <v>2</v>
      </c>
      <c r="F1154" t="str">
        <f t="shared" si="106"/>
        <v xml:space="preserve">V </v>
      </c>
      <c r="G1154">
        <f t="shared" si="107"/>
        <v>15</v>
      </c>
    </row>
    <row r="1155" spans="1:7" x14ac:dyDescent="0.3">
      <c r="A1155" s="1" t="s">
        <v>301</v>
      </c>
      <c r="B1155">
        <f t="shared" ref="B1155:B1165" si="108">SEARCH("(",A1155,1)+1</f>
        <v>14</v>
      </c>
      <c r="C1155">
        <f t="shared" ref="C1155:C1165" si="109">SEARCH(")",A1155,1)</f>
        <v>16</v>
      </c>
      <c r="D1155" t="str">
        <f t="shared" ref="D1155:D1165" si="110">MID(A1155,B1155,C1155-1)</f>
        <v>WI)</v>
      </c>
      <c r="E1155">
        <f t="shared" ref="E1155:E1165" si="111">SEARCH(" ",A1155,1)</f>
        <v>4</v>
      </c>
      <c r="F1155" t="str">
        <f t="shared" ref="F1155:F1165" si="112">LEFT(A1155,E1155)</f>
        <v xml:space="preserve">LMP </v>
      </c>
      <c r="G1155">
        <f t="shared" ref="G1155:G1165" si="113">LEN(A1155)</f>
        <v>16</v>
      </c>
    </row>
    <row r="1156" spans="1:7" x14ac:dyDescent="0.3">
      <c r="A1156" s="1" t="s">
        <v>148</v>
      </c>
      <c r="B1156">
        <f t="shared" si="108"/>
        <v>10</v>
      </c>
      <c r="C1156">
        <f t="shared" si="109"/>
        <v>15</v>
      </c>
      <c r="D1156" t="str">
        <f t="shared" si="110"/>
        <v>India)</v>
      </c>
      <c r="E1156">
        <f t="shared" si="111"/>
        <v>2</v>
      </c>
      <c r="F1156" t="str">
        <f t="shared" si="112"/>
        <v xml:space="preserve">V </v>
      </c>
      <c r="G1156">
        <f t="shared" si="113"/>
        <v>15</v>
      </c>
    </row>
    <row r="1157" spans="1:7" x14ac:dyDescent="0.3">
      <c r="A1157" s="1" t="s">
        <v>117</v>
      </c>
      <c r="B1157">
        <f t="shared" si="108"/>
        <v>13</v>
      </c>
      <c r="C1157">
        <f t="shared" si="109"/>
        <v>16</v>
      </c>
      <c r="D1157" t="str">
        <f t="shared" si="110"/>
        <v>Zim)</v>
      </c>
      <c r="E1157">
        <f t="shared" si="111"/>
        <v>4</v>
      </c>
      <c r="F1157" t="str">
        <f t="shared" si="112"/>
        <v xml:space="preserve">BRM </v>
      </c>
      <c r="G1157">
        <f t="shared" si="113"/>
        <v>16</v>
      </c>
    </row>
    <row r="1158" spans="1:7" x14ac:dyDescent="0.3">
      <c r="A1158" s="1" t="s">
        <v>373</v>
      </c>
      <c r="B1158">
        <f t="shared" si="108"/>
        <v>11</v>
      </c>
      <c r="C1158">
        <f t="shared" si="109"/>
        <v>13</v>
      </c>
      <c r="D1158" t="str">
        <f t="shared" si="110"/>
        <v>NZ)</v>
      </c>
      <c r="E1158">
        <f t="shared" si="111"/>
        <v>3</v>
      </c>
      <c r="F1158" t="str">
        <f t="shared" si="112"/>
        <v xml:space="preserve">RJ </v>
      </c>
      <c r="G1158">
        <f t="shared" si="113"/>
        <v>13</v>
      </c>
    </row>
    <row r="1159" spans="1:7" x14ac:dyDescent="0.3">
      <c r="A1159" s="1" t="s">
        <v>117</v>
      </c>
      <c r="B1159">
        <f t="shared" si="108"/>
        <v>13</v>
      </c>
      <c r="C1159">
        <f t="shared" si="109"/>
        <v>16</v>
      </c>
      <c r="D1159" t="str">
        <f t="shared" si="110"/>
        <v>Zim)</v>
      </c>
      <c r="E1159">
        <f t="shared" si="111"/>
        <v>4</v>
      </c>
      <c r="F1159" t="str">
        <f t="shared" si="112"/>
        <v xml:space="preserve">BRM </v>
      </c>
      <c r="G1159">
        <f t="shared" si="113"/>
        <v>16</v>
      </c>
    </row>
    <row r="1160" spans="1:7" x14ac:dyDescent="0.3">
      <c r="A1160" s="1" t="s">
        <v>192</v>
      </c>
      <c r="B1160">
        <f t="shared" si="108"/>
        <v>13</v>
      </c>
      <c r="C1160">
        <f t="shared" si="109"/>
        <v>15</v>
      </c>
      <c r="D1160" t="str">
        <f t="shared" si="110"/>
        <v>NZ)</v>
      </c>
      <c r="E1160">
        <f t="shared" si="111"/>
        <v>3</v>
      </c>
      <c r="F1160" t="str">
        <f t="shared" si="112"/>
        <v xml:space="preserve">MJ </v>
      </c>
      <c r="G1160">
        <f t="shared" si="113"/>
        <v>15</v>
      </c>
    </row>
    <row r="1161" spans="1:7" x14ac:dyDescent="0.3">
      <c r="A1161" s="1" t="s">
        <v>136</v>
      </c>
      <c r="B1161">
        <f t="shared" si="108"/>
        <v>14</v>
      </c>
      <c r="C1161">
        <f t="shared" si="109"/>
        <v>16</v>
      </c>
      <c r="D1161" t="str">
        <f t="shared" si="110"/>
        <v>NZ)</v>
      </c>
      <c r="E1161">
        <f t="shared" si="111"/>
        <v>5</v>
      </c>
      <c r="F1161" t="str">
        <f t="shared" si="112"/>
        <v xml:space="preserve">LRPL </v>
      </c>
      <c r="G1161">
        <f t="shared" si="113"/>
        <v>16</v>
      </c>
    </row>
    <row r="1162" spans="1:7" x14ac:dyDescent="0.3">
      <c r="A1162" s="1" t="s">
        <v>374</v>
      </c>
      <c r="B1162">
        <f t="shared" si="108"/>
        <v>16</v>
      </c>
      <c r="C1162">
        <f t="shared" si="109"/>
        <v>18</v>
      </c>
      <c r="D1162" t="str">
        <f t="shared" si="110"/>
        <v>NZ)</v>
      </c>
      <c r="E1162">
        <f t="shared" si="111"/>
        <v>3</v>
      </c>
      <c r="F1162" t="str">
        <f t="shared" si="112"/>
        <v xml:space="preserve">KS </v>
      </c>
      <c r="G1162">
        <f t="shared" si="113"/>
        <v>18</v>
      </c>
    </row>
    <row r="1163" spans="1:7" x14ac:dyDescent="0.3">
      <c r="A1163" s="1" t="s">
        <v>148</v>
      </c>
      <c r="B1163">
        <f t="shared" si="108"/>
        <v>10</v>
      </c>
      <c r="C1163">
        <f t="shared" si="109"/>
        <v>15</v>
      </c>
      <c r="D1163" t="str">
        <f t="shared" si="110"/>
        <v>India)</v>
      </c>
      <c r="E1163">
        <f t="shared" si="111"/>
        <v>2</v>
      </c>
      <c r="F1163" t="str">
        <f t="shared" si="112"/>
        <v xml:space="preserve">V </v>
      </c>
      <c r="G1163">
        <f t="shared" si="113"/>
        <v>15</v>
      </c>
    </row>
    <row r="1164" spans="1:7" x14ac:dyDescent="0.3">
      <c r="A1164" s="1" t="s">
        <v>429</v>
      </c>
      <c r="B1164">
        <f t="shared" si="108"/>
        <v>16</v>
      </c>
      <c r="C1164">
        <f t="shared" si="109"/>
        <v>19</v>
      </c>
      <c r="D1164" t="str">
        <f t="shared" si="110"/>
        <v>Ban)</v>
      </c>
      <c r="E1164">
        <f t="shared" si="111"/>
        <v>6</v>
      </c>
      <c r="F1164" t="str">
        <f t="shared" si="112"/>
        <v xml:space="preserve">Nasir </v>
      </c>
      <c r="G1164">
        <f t="shared" si="113"/>
        <v>19</v>
      </c>
    </row>
    <row r="1165" spans="1:7" x14ac:dyDescent="0.3">
      <c r="A1165" s="1" t="s">
        <v>213</v>
      </c>
      <c r="B1165">
        <f t="shared" si="108"/>
        <v>11</v>
      </c>
      <c r="C1165">
        <f t="shared" si="109"/>
        <v>16</v>
      </c>
      <c r="D1165" t="str">
        <f t="shared" si="110"/>
        <v>India)</v>
      </c>
      <c r="E1165">
        <f t="shared" si="111"/>
        <v>2</v>
      </c>
      <c r="F1165" t="str">
        <f t="shared" si="112"/>
        <v xml:space="preserve">V </v>
      </c>
      <c r="G1165">
        <f t="shared" si="113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Centuries</vt:lpstr>
      <vt:lpstr>Queries</vt:lpstr>
      <vt:lpstr>Top 10</vt:lpstr>
      <vt:lpstr>Date</vt:lpstr>
      <vt:lpstr>Protection</vt:lpstr>
      <vt:lpstr>Sheet6</vt:lpstr>
      <vt:lpstr>Master</vt:lpstr>
      <vt:lpstr>Sheet2</vt:lpstr>
      <vt:lpstr>Pivot</vt:lpstr>
      <vt:lpstr>Sheet5</vt:lpstr>
      <vt:lpstr>Sheet9</vt:lpstr>
      <vt:lpstr>Scenario Summary</vt:lpstr>
      <vt:lpstr>Sheet1</vt:lpstr>
      <vt:lpstr>Sheet3</vt:lpstr>
      <vt:lpstr>Sheet4</vt:lpstr>
      <vt:lpstr>Sheet7</vt:lpstr>
      <vt:lpstr>Countries</vt:lpstr>
      <vt:lpstr>PlayerMaster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</dc:creator>
  <cp:lastModifiedBy>NARESH M</cp:lastModifiedBy>
  <dcterms:created xsi:type="dcterms:W3CDTF">2011-11-09T04:00:54Z</dcterms:created>
  <dcterms:modified xsi:type="dcterms:W3CDTF">2024-10-08T19:34:01Z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9&quot;/&gt;&lt;partner val=&quot;530&quot;/&gt;&lt;CXlWorkbook id=&quot;1&quot;&gt;&lt;m_cxllink/&gt;&lt;/CXlWorkbook&gt;&lt;/root&gt;">
    <vt:bool>false</vt:bool>
  </property>
</Properties>
</file>