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"/>
    </mc:Choice>
  </mc:AlternateContent>
  <xr:revisionPtr revIDLastSave="0" documentId="13_ncr:1_{91C76932-22A9-4E6F-A522-38ED13BE0E77}" xr6:coauthVersionLast="40" xr6:coauthVersionMax="40" xr10:uidLastSave="{00000000-0000-0000-0000-000000000000}"/>
  <bookViews>
    <workbookView xWindow="0" yWindow="120" windowWidth="15195" windowHeight="8700" activeTab="3" xr2:uid="{00000000-000D-0000-FFFF-FFFF00000000}"/>
  </bookViews>
  <sheets>
    <sheet name="Курс" sheetId="4" r:id="rId1"/>
    <sheet name="Лист1" sheetId="1" r:id="rId2"/>
    <sheet name="Лист2" sheetId="5" r:id="rId3"/>
    <sheet name="Лист3" sheetId="7" r:id="rId4"/>
    <sheet name="Лист4" sheetId="8" r:id="rId5"/>
  </sheets>
  <definedNames>
    <definedName name="_xlnm._FilterDatabase" localSheetId="1" hidden="1">Лист1!$A$2:$H$30</definedName>
    <definedName name="_xlnm._FilterDatabase" localSheetId="4" hidden="1">Лист4!$A$1:$I$115</definedName>
  </definedNames>
  <calcPr calcId="191029"/>
</workbook>
</file>

<file path=xl/calcChain.xml><?xml version="1.0" encoding="utf-8"?>
<calcChain xmlns="http://schemas.openxmlformats.org/spreadsheetml/2006/main">
  <c r="C8" i="5" l="1"/>
  <c r="B33" i="1"/>
  <c r="K3" i="1" s="1"/>
  <c r="B12" i="7" l="1"/>
  <c r="C13" i="5"/>
  <c r="B8" i="5"/>
  <c r="D8" i="5"/>
  <c r="B7" i="5"/>
  <c r="C7" i="5"/>
  <c r="C31" i="1"/>
  <c r="G5" i="1"/>
  <c r="G14" i="1"/>
  <c r="B31" i="1"/>
  <c r="G115" i="8" l="1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D2" i="7"/>
  <c r="C12" i="7"/>
  <c r="D3" i="7"/>
  <c r="D4" i="7"/>
  <c r="D7" i="7" s="1"/>
  <c r="D5" i="7"/>
  <c r="D6" i="7"/>
  <c r="B13" i="5"/>
  <c r="D3" i="5"/>
  <c r="D4" i="5"/>
  <c r="D5" i="5"/>
  <c r="D6" i="5"/>
  <c r="D2" i="5"/>
  <c r="D7" i="5"/>
  <c r="K2" i="1"/>
  <c r="B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0" i="1"/>
  <c r="E10" i="1"/>
  <c r="G10" i="1"/>
  <c r="D11" i="1"/>
  <c r="E11" i="1"/>
  <c r="G11" i="1"/>
  <c r="D12" i="1"/>
  <c r="E12" i="1"/>
  <c r="G12" i="1"/>
  <c r="D8" i="1"/>
  <c r="E8" i="1"/>
  <c r="G8" i="1"/>
  <c r="D9" i="1"/>
  <c r="E9" i="1"/>
  <c r="G9" i="1"/>
  <c r="D13" i="1"/>
  <c r="E13" i="1"/>
  <c r="G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" i="1"/>
  <c r="E3" i="1"/>
  <c r="G3" i="1"/>
  <c r="D4" i="1"/>
  <c r="E4" i="1"/>
  <c r="G4" i="1"/>
  <c r="D5" i="1"/>
  <c r="E5" i="1"/>
  <c r="D6" i="1"/>
  <c r="E6" i="1"/>
  <c r="G6" i="1"/>
  <c r="D7" i="1"/>
  <c r="E7" i="1"/>
  <c r="G7" i="1"/>
  <c r="E2" i="7" l="1"/>
  <c r="E3" i="7"/>
  <c r="E4" i="7"/>
  <c r="E5" i="7"/>
  <c r="E6" i="7"/>
  <c r="E7" i="7" l="1"/>
  <c r="F7" i="7" s="1"/>
  <c r="G7" i="7" l="1"/>
  <c r="B16" i="7" s="1"/>
  <c r="B116" i="8"/>
</calcChain>
</file>

<file path=xl/sharedStrings.xml><?xml version="1.0" encoding="utf-8"?>
<sst xmlns="http://schemas.openxmlformats.org/spreadsheetml/2006/main" count="618" uniqueCount="73">
  <si>
    <t>Товар</t>
  </si>
  <si>
    <t>Объем</t>
  </si>
  <si>
    <t>Цена</t>
  </si>
  <si>
    <t>Брак</t>
  </si>
  <si>
    <t>Некондиция</t>
  </si>
  <si>
    <t>Поставщик</t>
  </si>
  <si>
    <t>Затраты</t>
  </si>
  <si>
    <t>Менеджер</t>
  </si>
  <si>
    <t>Люкс</t>
  </si>
  <si>
    <t>Ланта</t>
  </si>
  <si>
    <t>Сидоров</t>
  </si>
  <si>
    <t>Ирис</t>
  </si>
  <si>
    <t>Григорьев</t>
  </si>
  <si>
    <t>Вечерний звон</t>
  </si>
  <si>
    <t>Иванов</t>
  </si>
  <si>
    <t>Мечта</t>
  </si>
  <si>
    <t>Пингвин</t>
  </si>
  <si>
    <t>Петров</t>
  </si>
  <si>
    <t>Федоров</t>
  </si>
  <si>
    <t>Сливочный</t>
  </si>
  <si>
    <t>Колизей</t>
  </si>
  <si>
    <t>Российский</t>
  </si>
  <si>
    <t>Гришин</t>
  </si>
  <si>
    <t>Корона</t>
  </si>
  <si>
    <t>Попов</t>
  </si>
  <si>
    <t>Дата</t>
  </si>
  <si>
    <t>Средний размер партии</t>
  </si>
  <si>
    <t>Курс доллара</t>
  </si>
  <si>
    <t>Средний цена, $</t>
  </si>
  <si>
    <t>Город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</si>
  <si>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</si>
  <si>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</si>
  <si>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</si>
  <si>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</si>
  <si>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</si>
  <si>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</si>
  <si>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</si>
  <si>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</si>
  <si>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</si>
  <si>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</si>
  <si>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</si>
  <si>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</si>
  <si>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</si>
  <si>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</si>
  <si>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</si>
  <si>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</si>
  <si>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</si>
  <si>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</si>
  <si>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</si>
  <si>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</si>
  <si>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</si>
  <si>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</si>
  <si>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</si>
  <si>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</si>
  <si>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</si>
  <si>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</si>
  <si>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</si>
  <si>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</si>
  <si>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Гривна</t>
  </si>
  <si>
    <t>Стоимость</t>
  </si>
  <si>
    <t>Курс</t>
  </si>
  <si>
    <t>ИТОГО</t>
  </si>
  <si>
    <t>На Украине</t>
  </si>
  <si>
    <t>К оплате</t>
  </si>
  <si>
    <t>Налог</t>
  </si>
  <si>
    <t>Всего</t>
  </si>
  <si>
    <t>Реализация</t>
  </si>
  <si>
    <t>март</t>
  </si>
  <si>
    <t>апрель</t>
  </si>
  <si>
    <t>июль</t>
  </si>
  <si>
    <t>февраль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</si>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</sst>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&quot;р.&quot;_-;\-* #,##0&quot;р.&quot;_-;_-* &quot;-&quot;??&quot;р.&quot;_-;_-@_-"/>
  </numFmts>
  <fonts count="11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6" fillId="0" borderId="0" xfId="0" applyFont="1"/>
    <xf numFmtId="14" fontId="6" fillId="0" borderId="0" xfId="0" applyNumberFormat="1" applyFont="1"/>
    <xf numFmtId="166" fontId="6" fillId="0" borderId="0" xfId="1" applyNumberFormat="1" applyFont="1"/>
    <xf numFmtId="0" fontId="6" fillId="0" borderId="0" xfId="1" applyNumberFormat="1" applyFont="1"/>
    <xf numFmtId="0" fontId="7" fillId="0" borderId="1" xfId="0" applyFont="1" applyBorder="1" applyAlignment="1">
      <alignment vertical="top"/>
    </xf>
    <xf numFmtId="166" fontId="7" fillId="0" borderId="1" xfId="1" applyNumberFormat="1" applyFont="1" applyBorder="1" applyAlignment="1">
      <alignment vertical="top"/>
    </xf>
    <xf numFmtId="0" fontId="7" fillId="0" borderId="1" xfId="1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/>
    <xf numFmtId="166" fontId="6" fillId="0" borderId="1" xfId="1" applyNumberFormat="1" applyFont="1" applyBorder="1"/>
    <xf numFmtId="2" fontId="6" fillId="0" borderId="1" xfId="3" applyNumberFormat="1" applyFont="1" applyBorder="1"/>
    <xf numFmtId="0" fontId="6" fillId="0" borderId="1" xfId="0" applyFont="1" applyFill="1" applyBorder="1"/>
    <xf numFmtId="0" fontId="6" fillId="0" borderId="1" xfId="1" applyNumberFormat="1" applyFont="1" applyBorder="1"/>
    <xf numFmtId="0" fontId="6" fillId="0" borderId="0" xfId="0" applyFont="1" applyFill="1" applyBorder="1"/>
    <xf numFmtId="2" fontId="6" fillId="0" borderId="1" xfId="0" applyNumberFormat="1" applyFont="1" applyBorder="1"/>
    <xf numFmtId="0" fontId="6" fillId="0" borderId="0" xfId="0" applyFont="1" applyBorder="1"/>
    <xf numFmtId="2" fontId="6" fillId="0" borderId="0" xfId="0" applyNumberFormat="1" applyFont="1" applyBorder="1"/>
    <xf numFmtId="0" fontId="7" fillId="0" borderId="0" xfId="0" applyFont="1"/>
    <xf numFmtId="0" fontId="4" fillId="2" borderId="1" xfId="2" applyFont="1" applyFill="1" applyBorder="1" applyAlignment="1">
      <alignment vertical="top"/>
    </xf>
    <xf numFmtId="0" fontId="5" fillId="0" borderId="1" xfId="0" applyFont="1" applyBorder="1"/>
    <xf numFmtId="166" fontId="5" fillId="0" borderId="1" xfId="1" applyNumberFormat="1" applyFont="1" applyBorder="1"/>
    <xf numFmtId="2" fontId="5" fillId="0" borderId="1" xfId="0" applyNumberFormat="1" applyFont="1" applyBorder="1"/>
    <xf numFmtId="0" fontId="5" fillId="0" borderId="1" xfId="0" applyFont="1" applyFill="1" applyBorder="1"/>
    <xf numFmtId="0" fontId="4" fillId="3" borderId="1" xfId="2" applyFont="1" applyFill="1" applyBorder="1" applyAlignment="1">
      <alignment vertical="top"/>
    </xf>
    <xf numFmtId="0" fontId="4" fillId="3" borderId="1" xfId="0" applyFont="1" applyFill="1" applyBorder="1"/>
    <xf numFmtId="0" fontId="8" fillId="0" borderId="0" xfId="4" applyFont="1" applyAlignment="1">
      <alignment vertical="top" wrapText="1"/>
    </xf>
    <xf numFmtId="0" fontId="1" fillId="0" borderId="0" xfId="4" applyFont="1"/>
    <xf numFmtId="166" fontId="1" fillId="0" borderId="0" xfId="1" applyNumberFormat="1" applyFont="1"/>
    <xf numFmtId="0" fontId="1" fillId="0" borderId="0" xfId="1" applyNumberFormat="1" applyFont="1"/>
    <xf numFmtId="14" fontId="1" fillId="0" borderId="0" xfId="4" applyNumberFormat="1" applyFont="1"/>
    <xf numFmtId="0" fontId="10" fillId="2" borderId="1" xfId="4" applyFont="1" applyFill="1" applyBorder="1" applyAlignment="1">
      <alignment vertical="top" wrapText="1"/>
    </xf>
    <xf numFmtId="166" fontId="10" fillId="2" borderId="1" xfId="1" applyNumberFormat="1" applyFont="1" applyFill="1" applyBorder="1" applyAlignment="1">
      <alignment vertical="top" wrapText="1"/>
    </xf>
    <xf numFmtId="0" fontId="10" fillId="2" borderId="1" xfId="1" applyNumberFormat="1" applyFont="1" applyFill="1" applyBorder="1" applyAlignment="1">
      <alignment vertical="top" wrapText="1"/>
    </xf>
    <xf numFmtId="14" fontId="10" fillId="2" borderId="1" xfId="4" applyNumberFormat="1" applyFont="1" applyFill="1" applyBorder="1" applyAlignment="1">
      <alignment vertical="top" wrapText="1"/>
    </xf>
    <xf numFmtId="0" fontId="10" fillId="2" borderId="1" xfId="4" applyFont="1" applyFill="1" applyBorder="1" applyAlignment="1">
      <alignment vertical="top"/>
    </xf>
    <xf numFmtId="0" fontId="9" fillId="0" borderId="1" xfId="4" applyFont="1" applyBorder="1"/>
    <xf numFmtId="166" fontId="9" fillId="0" borderId="1" xfId="1" applyNumberFormat="1" applyFont="1" applyBorder="1"/>
    <xf numFmtId="2" fontId="9" fillId="0" borderId="1" xfId="3" applyNumberFormat="1" applyFont="1" applyBorder="1"/>
    <xf numFmtId="14" fontId="9" fillId="0" borderId="1" xfId="4" applyNumberFormat="1" applyFont="1" applyBorder="1"/>
    <xf numFmtId="0" fontId="9" fillId="0" borderId="1" xfId="4" applyFont="1" applyFill="1" applyBorder="1"/>
    <xf numFmtId="0" fontId="6" fillId="0" borderId="0" xfId="0" applyNumberFormat="1" applyFont="1"/>
  </cellXfs>
  <cellStyles count="5">
    <cellStyle name="Денежный" xfId="1" builtinId="4"/>
    <cellStyle name="Обычный" xfId="0" builtinId="0"/>
    <cellStyle name="Обычный 2" xfId="4" xr:uid="{00000000-0005-0000-0000-000002000000}"/>
    <cellStyle name="Обычный_Защита" xfId="2" xr:uid="{00000000-0005-0000-0000-000003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zoomScaleNormal="100" workbookViewId="0">
      <selection activeCell="B1" sqref="B1"/>
    </sheetView>
  </sheetViews>
  <sheetFormatPr defaultRowHeight="15" customHeight="1" x14ac:dyDescent="0.25"/>
  <cols>
    <col min="1" max="16384" width="9.140625" style="1"/>
  </cols>
  <sheetData>
    <row r="1" spans="1:2" ht="15" customHeight="1" x14ac:dyDescent="0.25">
      <c r="A1" s="1" t="s">
        <v>58</v>
      </c>
      <c r="B1" s="1">
        <v>5.2496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zoomScale="55" zoomScaleNormal="55" workbookViewId="0">
      <selection activeCell="I36" sqref="I36"/>
    </sheetView>
  </sheetViews>
  <sheetFormatPr defaultRowHeight="15" customHeight="1" x14ac:dyDescent="0.25"/>
  <cols>
    <col min="1" max="1" width="14.7109375" style="1" bestFit="1" customWidth="1"/>
    <col min="2" max="2" width="10.140625" style="1" bestFit="1" customWidth="1"/>
    <col min="3" max="3" width="9.7109375" style="3" bestFit="1" customWidth="1"/>
    <col min="4" max="4" width="7.28515625" style="4" hidden="1" customWidth="1"/>
    <col min="5" max="5" width="12.42578125" style="4" hidden="1" customWidth="1"/>
    <col min="6" max="6" width="11" style="1" bestFit="1" customWidth="1"/>
    <col min="7" max="7" width="12" style="3" bestFit="1" customWidth="1"/>
    <col min="8" max="8" width="11.42578125" style="1" bestFit="1" customWidth="1"/>
    <col min="9" max="9" width="14.140625" style="1" bestFit="1" customWidth="1"/>
    <col min="10" max="10" width="27" style="1" bestFit="1" customWidth="1"/>
    <col min="11" max="16384" width="9.140625" style="1"/>
  </cols>
  <sheetData>
    <row r="1" spans="1:11" ht="15" customHeight="1" x14ac:dyDescent="0.25">
      <c r="A1" s="1" t="s">
        <v>25</v>
      </c>
      <c r="B1" s="2" t="e">
        <f>СЕГОДНЯ</f>
        <v>#NAME?</v>
      </c>
    </row>
    <row r="2" spans="1:11" s="8" customFormat="1" ht="15" customHeight="1" x14ac:dyDescent="0.2">
      <c r="A2" s="5" t="s">
        <v>0</v>
      </c>
      <c r="B2" s="5" t="s">
        <v>1</v>
      </c>
      <c r="C2" s="6" t="s">
        <v>2</v>
      </c>
      <c r="D2" s="7" t="s">
        <v>3</v>
      </c>
      <c r="E2" s="7" t="s">
        <v>4</v>
      </c>
      <c r="F2" s="5" t="s">
        <v>5</v>
      </c>
      <c r="G2" s="6" t="s">
        <v>6</v>
      </c>
      <c r="H2" s="5" t="s">
        <v>7</v>
      </c>
      <c r="I2" s="5" t="s">
        <v>29</v>
      </c>
      <c r="J2" s="8" t="s">
        <v>26</v>
      </c>
      <c r="K2" s="8">
        <f>AVERAGE(B3:B30)</f>
        <v>59.785714285714285</v>
      </c>
    </row>
    <row r="3" spans="1:11" ht="15" customHeight="1" x14ac:dyDescent="0.25">
      <c r="A3" s="9" t="s">
        <v>8</v>
      </c>
      <c r="B3" s="9">
        <v>57</v>
      </c>
      <c r="C3" s="10">
        <v>1439</v>
      </c>
      <c r="D3" s="11">
        <f>B3*0.037</f>
        <v>2.109</v>
      </c>
      <c r="E3" s="11">
        <f>B3*0.067</f>
        <v>3.8190000000000004</v>
      </c>
      <c r="F3" s="9" t="s">
        <v>9</v>
      </c>
      <c r="G3" s="10">
        <f>B3*C3</f>
        <v>82023</v>
      </c>
      <c r="H3" s="9" t="s">
        <v>10</v>
      </c>
      <c r="I3" s="9" t="s">
        <v>30</v>
      </c>
      <c r="J3" s="8" t="s">
        <v>28</v>
      </c>
      <c r="K3" s="41">
        <f>C31/B33</f>
        <v>204.60062263247269</v>
      </c>
    </row>
    <row r="4" spans="1:11" ht="15" customHeight="1" x14ac:dyDescent="0.25">
      <c r="A4" s="9" t="s">
        <v>8</v>
      </c>
      <c r="B4" s="9">
        <v>8</v>
      </c>
      <c r="C4" s="10">
        <v>1447</v>
      </c>
      <c r="D4" s="11">
        <f>B4*0.037</f>
        <v>0.29599999999999999</v>
      </c>
      <c r="E4" s="11">
        <f>B4*0.067</f>
        <v>0.53600000000000003</v>
      </c>
      <c r="F4" s="9" t="s">
        <v>11</v>
      </c>
      <c r="G4" s="10">
        <f>B4*C4</f>
        <v>11576</v>
      </c>
      <c r="H4" s="9" t="s">
        <v>12</v>
      </c>
      <c r="I4" s="9" t="s">
        <v>31</v>
      </c>
    </row>
    <row r="5" spans="1:11" ht="15" customHeight="1" x14ac:dyDescent="0.25">
      <c r="A5" s="12" t="s">
        <v>13</v>
      </c>
      <c r="B5" s="9">
        <v>73</v>
      </c>
      <c r="C5" s="10">
        <v>1252</v>
      </c>
      <c r="D5" s="11">
        <f>B5*0.037</f>
        <v>2.7010000000000001</v>
      </c>
      <c r="E5" s="11">
        <f>B5*0.067</f>
        <v>4.891</v>
      </c>
      <c r="F5" s="9" t="s">
        <v>9</v>
      </c>
      <c r="G5" s="10">
        <f>B5*C5</f>
        <v>91396</v>
      </c>
      <c r="H5" s="9" t="s">
        <v>14</v>
      </c>
      <c r="I5" s="9" t="s">
        <v>32</v>
      </c>
    </row>
    <row r="6" spans="1:11" ht="15" customHeight="1" x14ac:dyDescent="0.25">
      <c r="A6" s="9" t="s">
        <v>15</v>
      </c>
      <c r="B6" s="9">
        <v>77</v>
      </c>
      <c r="C6" s="10">
        <v>822</v>
      </c>
      <c r="D6" s="11">
        <f>B6*0.037</f>
        <v>2.8489999999999998</v>
      </c>
      <c r="E6" s="11">
        <f>B6*0.067</f>
        <v>5.1590000000000007</v>
      </c>
      <c r="F6" s="9" t="s">
        <v>11</v>
      </c>
      <c r="G6" s="10">
        <f>B6*C6</f>
        <v>63294</v>
      </c>
      <c r="H6" s="9" t="s">
        <v>14</v>
      </c>
      <c r="I6" s="9" t="s">
        <v>33</v>
      </c>
    </row>
    <row r="7" spans="1:11" ht="15" customHeight="1" x14ac:dyDescent="0.25">
      <c r="A7" s="9" t="s">
        <v>15</v>
      </c>
      <c r="B7" s="9">
        <v>18</v>
      </c>
      <c r="C7" s="10">
        <v>788</v>
      </c>
      <c r="D7" s="11">
        <f>B7*0.037</f>
        <v>0.66599999999999993</v>
      </c>
      <c r="E7" s="11">
        <f>B7*0.067</f>
        <v>1.206</v>
      </c>
      <c r="F7" s="9" t="s">
        <v>11</v>
      </c>
      <c r="G7" s="10">
        <f>B7*C7</f>
        <v>14184</v>
      </c>
      <c r="H7" s="9" t="s">
        <v>14</v>
      </c>
      <c r="I7" s="9" t="s">
        <v>34</v>
      </c>
    </row>
    <row r="8" spans="1:11" ht="15" customHeight="1" x14ac:dyDescent="0.25">
      <c r="A8" s="9" t="s">
        <v>15</v>
      </c>
      <c r="B8" s="9">
        <v>45</v>
      </c>
      <c r="C8" s="10">
        <v>788</v>
      </c>
      <c r="D8" s="11">
        <f t="shared" ref="D8:D30" si="0">B8*0.037</f>
        <v>1.6649999999999998</v>
      </c>
      <c r="E8" s="11">
        <f t="shared" ref="E8:E30" si="1">B8*0.067</f>
        <v>3.0150000000000001</v>
      </c>
      <c r="F8" s="9" t="s">
        <v>11</v>
      </c>
      <c r="G8" s="10">
        <f t="shared" ref="G8:G30" si="2">B8*C8</f>
        <v>35460</v>
      </c>
      <c r="H8" s="9" t="s">
        <v>10</v>
      </c>
      <c r="I8" s="9" t="s">
        <v>35</v>
      </c>
    </row>
    <row r="9" spans="1:11" ht="15" customHeight="1" x14ac:dyDescent="0.25">
      <c r="A9" s="9" t="s">
        <v>15</v>
      </c>
      <c r="B9" s="9">
        <v>77</v>
      </c>
      <c r="C9" s="10">
        <v>822</v>
      </c>
      <c r="D9" s="11">
        <f t="shared" si="0"/>
        <v>2.8489999999999998</v>
      </c>
      <c r="E9" s="11">
        <f t="shared" si="1"/>
        <v>5.1590000000000007</v>
      </c>
      <c r="F9" s="9" t="s">
        <v>20</v>
      </c>
      <c r="G9" s="10">
        <f t="shared" si="2"/>
        <v>63294</v>
      </c>
      <c r="H9" s="9" t="s">
        <v>22</v>
      </c>
      <c r="I9" s="9" t="s">
        <v>36</v>
      </c>
    </row>
    <row r="10" spans="1:11" ht="15" customHeight="1" x14ac:dyDescent="0.25">
      <c r="A10" s="12" t="s">
        <v>13</v>
      </c>
      <c r="B10" s="9">
        <v>11</v>
      </c>
      <c r="C10" s="10">
        <v>1265</v>
      </c>
      <c r="D10" s="11">
        <f t="shared" si="0"/>
        <v>0.40699999999999997</v>
      </c>
      <c r="E10" s="11">
        <f t="shared" si="1"/>
        <v>0.7370000000000001</v>
      </c>
      <c r="F10" s="9" t="s">
        <v>9</v>
      </c>
      <c r="G10" s="10">
        <f t="shared" si="2"/>
        <v>13915</v>
      </c>
      <c r="H10" s="9" t="s">
        <v>24</v>
      </c>
      <c r="I10" s="9" t="s">
        <v>37</v>
      </c>
    </row>
    <row r="11" spans="1:11" ht="15" customHeight="1" x14ac:dyDescent="0.25">
      <c r="A11" s="9" t="s">
        <v>15</v>
      </c>
      <c r="B11" s="9">
        <v>1</v>
      </c>
      <c r="C11" s="10">
        <v>788</v>
      </c>
      <c r="D11" s="11">
        <f t="shared" si="0"/>
        <v>3.6999999999999998E-2</v>
      </c>
      <c r="E11" s="11">
        <f t="shared" si="1"/>
        <v>6.7000000000000004E-2</v>
      </c>
      <c r="F11" s="9" t="s">
        <v>20</v>
      </c>
      <c r="G11" s="10">
        <f t="shared" si="2"/>
        <v>788</v>
      </c>
      <c r="H11" s="9" t="s">
        <v>14</v>
      </c>
      <c r="I11" s="9" t="s">
        <v>38</v>
      </c>
    </row>
    <row r="12" spans="1:11" ht="15" customHeight="1" x14ac:dyDescent="0.25">
      <c r="A12" s="9" t="s">
        <v>19</v>
      </c>
      <c r="B12" s="9">
        <v>99</v>
      </c>
      <c r="C12" s="10">
        <v>1032</v>
      </c>
      <c r="D12" s="11">
        <f t="shared" si="0"/>
        <v>3.6629999999999998</v>
      </c>
      <c r="E12" s="11">
        <f t="shared" si="1"/>
        <v>6.633</v>
      </c>
      <c r="F12" s="9" t="s">
        <v>9</v>
      </c>
      <c r="G12" s="10">
        <f t="shared" si="2"/>
        <v>102168</v>
      </c>
      <c r="H12" s="9" t="s">
        <v>14</v>
      </c>
      <c r="I12" s="9" t="s">
        <v>39</v>
      </c>
    </row>
    <row r="13" spans="1:11" ht="15" customHeight="1" x14ac:dyDescent="0.25">
      <c r="A13" s="9" t="s">
        <v>19</v>
      </c>
      <c r="B13" s="9">
        <v>68</v>
      </c>
      <c r="C13" s="10">
        <v>1040</v>
      </c>
      <c r="D13" s="11">
        <f t="shared" si="0"/>
        <v>2.516</v>
      </c>
      <c r="E13" s="11">
        <f t="shared" si="1"/>
        <v>4.556</v>
      </c>
      <c r="F13" s="9" t="s">
        <v>11</v>
      </c>
      <c r="G13" s="10">
        <f t="shared" si="2"/>
        <v>70720</v>
      </c>
      <c r="H13" s="9" t="s">
        <v>17</v>
      </c>
      <c r="I13" s="9" t="s">
        <v>40</v>
      </c>
    </row>
    <row r="14" spans="1:11" ht="15" customHeight="1" x14ac:dyDescent="0.25">
      <c r="A14" s="9" t="s">
        <v>15</v>
      </c>
      <c r="B14" s="9">
        <v>77</v>
      </c>
      <c r="C14" s="10">
        <v>788</v>
      </c>
      <c r="D14" s="11">
        <f t="shared" si="0"/>
        <v>2.8489999999999998</v>
      </c>
      <c r="E14" s="11">
        <f t="shared" si="1"/>
        <v>5.1590000000000007</v>
      </c>
      <c r="F14" s="9" t="s">
        <v>9</v>
      </c>
      <c r="G14" s="10">
        <f t="shared" si="2"/>
        <v>60676</v>
      </c>
      <c r="H14" s="9" t="s">
        <v>18</v>
      </c>
      <c r="I14" s="9" t="s">
        <v>41</v>
      </c>
    </row>
    <row r="15" spans="1:11" ht="15" customHeight="1" x14ac:dyDescent="0.25">
      <c r="A15" s="9" t="s">
        <v>15</v>
      </c>
      <c r="B15" s="9">
        <v>75</v>
      </c>
      <c r="C15" s="10">
        <v>822</v>
      </c>
      <c r="D15" s="11">
        <f t="shared" si="0"/>
        <v>2.7749999999999999</v>
      </c>
      <c r="E15" s="11">
        <f t="shared" si="1"/>
        <v>5.0250000000000004</v>
      </c>
      <c r="F15" s="9" t="s">
        <v>11</v>
      </c>
      <c r="G15" s="10">
        <f t="shared" si="2"/>
        <v>61650</v>
      </c>
      <c r="H15" s="9" t="s">
        <v>18</v>
      </c>
      <c r="I15" s="9" t="s">
        <v>42</v>
      </c>
    </row>
    <row r="16" spans="1:11" ht="15" customHeight="1" x14ac:dyDescent="0.25">
      <c r="A16" s="9" t="s">
        <v>19</v>
      </c>
      <c r="B16" s="9">
        <v>79</v>
      </c>
      <c r="C16" s="10">
        <v>1032</v>
      </c>
      <c r="D16" s="11">
        <f t="shared" si="0"/>
        <v>2.923</v>
      </c>
      <c r="E16" s="11">
        <f t="shared" si="1"/>
        <v>5.2930000000000001</v>
      </c>
      <c r="F16" s="9" t="s">
        <v>20</v>
      </c>
      <c r="G16" s="10">
        <f t="shared" si="2"/>
        <v>81528</v>
      </c>
      <c r="H16" s="9" t="s">
        <v>24</v>
      </c>
      <c r="I16" s="9" t="s">
        <v>43</v>
      </c>
    </row>
    <row r="17" spans="1:9" ht="15" customHeight="1" x14ac:dyDescent="0.25">
      <c r="A17" s="9" t="s">
        <v>15</v>
      </c>
      <c r="B17" s="9">
        <v>87</v>
      </c>
      <c r="C17" s="10">
        <v>822</v>
      </c>
      <c r="D17" s="11">
        <f t="shared" si="0"/>
        <v>3.2189999999999999</v>
      </c>
      <c r="E17" s="11">
        <f t="shared" si="1"/>
        <v>5.8290000000000006</v>
      </c>
      <c r="F17" s="9" t="s">
        <v>9</v>
      </c>
      <c r="G17" s="10">
        <f t="shared" si="2"/>
        <v>71514</v>
      </c>
      <c r="H17" s="9" t="s">
        <v>12</v>
      </c>
      <c r="I17" s="9" t="s">
        <v>44</v>
      </c>
    </row>
    <row r="18" spans="1:9" ht="15" customHeight="1" x14ac:dyDescent="0.25">
      <c r="A18" s="9" t="s">
        <v>21</v>
      </c>
      <c r="B18" s="9">
        <v>5</v>
      </c>
      <c r="C18" s="10">
        <v>1120</v>
      </c>
      <c r="D18" s="11">
        <f t="shared" si="0"/>
        <v>0.185</v>
      </c>
      <c r="E18" s="11">
        <f t="shared" si="1"/>
        <v>0.33500000000000002</v>
      </c>
      <c r="F18" s="9" t="s">
        <v>23</v>
      </c>
      <c r="G18" s="10">
        <f t="shared" si="2"/>
        <v>5600</v>
      </c>
      <c r="H18" s="9" t="s">
        <v>17</v>
      </c>
      <c r="I18" s="9" t="s">
        <v>45</v>
      </c>
    </row>
    <row r="19" spans="1:9" ht="15" customHeight="1" x14ac:dyDescent="0.25">
      <c r="A19" s="9" t="s">
        <v>8</v>
      </c>
      <c r="B19" s="9">
        <v>59</v>
      </c>
      <c r="C19" s="10">
        <v>1480</v>
      </c>
      <c r="D19" s="11">
        <f t="shared" si="0"/>
        <v>2.1829999999999998</v>
      </c>
      <c r="E19" s="11">
        <f t="shared" si="1"/>
        <v>3.9530000000000003</v>
      </c>
      <c r="F19" s="9" t="s">
        <v>9</v>
      </c>
      <c r="G19" s="10">
        <f t="shared" si="2"/>
        <v>87320</v>
      </c>
      <c r="H19" s="9" t="s">
        <v>14</v>
      </c>
      <c r="I19" s="9" t="s">
        <v>46</v>
      </c>
    </row>
    <row r="20" spans="1:9" ht="15" customHeight="1" x14ac:dyDescent="0.25">
      <c r="A20" s="9" t="s">
        <v>19</v>
      </c>
      <c r="B20" s="9">
        <v>98</v>
      </c>
      <c r="C20" s="10">
        <v>1040</v>
      </c>
      <c r="D20" s="11">
        <f t="shared" si="0"/>
        <v>3.6259999999999999</v>
      </c>
      <c r="E20" s="11">
        <f t="shared" si="1"/>
        <v>6.5660000000000007</v>
      </c>
      <c r="F20" s="9" t="s">
        <v>23</v>
      </c>
      <c r="G20" s="10">
        <f t="shared" si="2"/>
        <v>101920</v>
      </c>
      <c r="H20" s="9" t="s">
        <v>14</v>
      </c>
      <c r="I20" s="9" t="s">
        <v>47</v>
      </c>
    </row>
    <row r="21" spans="1:9" ht="15" customHeight="1" x14ac:dyDescent="0.25">
      <c r="A21" s="9" t="s">
        <v>15</v>
      </c>
      <c r="B21" s="9">
        <v>94</v>
      </c>
      <c r="C21" s="10">
        <v>810</v>
      </c>
      <c r="D21" s="11">
        <f t="shared" si="0"/>
        <v>3.4779999999999998</v>
      </c>
      <c r="E21" s="11">
        <f t="shared" si="1"/>
        <v>6.298</v>
      </c>
      <c r="F21" s="9" t="s">
        <v>9</v>
      </c>
      <c r="G21" s="10">
        <f t="shared" si="2"/>
        <v>76140</v>
      </c>
      <c r="H21" s="9" t="s">
        <v>18</v>
      </c>
      <c r="I21" s="9" t="s">
        <v>48</v>
      </c>
    </row>
    <row r="22" spans="1:9" ht="15" customHeight="1" x14ac:dyDescent="0.25">
      <c r="A22" s="9" t="s">
        <v>19</v>
      </c>
      <c r="B22" s="9">
        <v>42</v>
      </c>
      <c r="C22" s="10">
        <v>1040</v>
      </c>
      <c r="D22" s="11">
        <f t="shared" si="0"/>
        <v>1.5539999999999998</v>
      </c>
      <c r="E22" s="11">
        <f t="shared" si="1"/>
        <v>2.8140000000000001</v>
      </c>
      <c r="F22" s="9" t="s">
        <v>11</v>
      </c>
      <c r="G22" s="10">
        <f t="shared" si="2"/>
        <v>43680</v>
      </c>
      <c r="H22" s="9" t="s">
        <v>10</v>
      </c>
      <c r="I22" s="9" t="s">
        <v>49</v>
      </c>
    </row>
    <row r="23" spans="1:9" ht="15" customHeight="1" x14ac:dyDescent="0.25">
      <c r="A23" s="9" t="s">
        <v>8</v>
      </c>
      <c r="B23" s="9">
        <v>58</v>
      </c>
      <c r="C23" s="10">
        <v>1500</v>
      </c>
      <c r="D23" s="11">
        <f t="shared" si="0"/>
        <v>2.1459999999999999</v>
      </c>
      <c r="E23" s="11">
        <f t="shared" si="1"/>
        <v>3.8860000000000001</v>
      </c>
      <c r="F23" s="9" t="s">
        <v>9</v>
      </c>
      <c r="G23" s="10">
        <f t="shared" si="2"/>
        <v>87000</v>
      </c>
      <c r="H23" s="9" t="s">
        <v>17</v>
      </c>
      <c r="I23" s="9" t="s">
        <v>50</v>
      </c>
    </row>
    <row r="24" spans="1:9" ht="15" customHeight="1" x14ac:dyDescent="0.25">
      <c r="A24" s="9" t="s">
        <v>8</v>
      </c>
      <c r="B24" s="9">
        <v>14</v>
      </c>
      <c r="C24" s="10">
        <v>1447</v>
      </c>
      <c r="D24" s="11">
        <f t="shared" si="0"/>
        <v>0.51800000000000002</v>
      </c>
      <c r="E24" s="11">
        <f t="shared" si="1"/>
        <v>0.93800000000000006</v>
      </c>
      <c r="F24" s="9" t="s">
        <v>9</v>
      </c>
      <c r="G24" s="10">
        <f t="shared" si="2"/>
        <v>20258</v>
      </c>
      <c r="H24" s="9" t="s">
        <v>22</v>
      </c>
      <c r="I24" s="9" t="s">
        <v>51</v>
      </c>
    </row>
    <row r="25" spans="1:9" ht="15" customHeight="1" x14ac:dyDescent="0.25">
      <c r="A25" s="9" t="s">
        <v>21</v>
      </c>
      <c r="B25" s="9">
        <v>54</v>
      </c>
      <c r="C25" s="10">
        <v>1104</v>
      </c>
      <c r="D25" s="11">
        <f t="shared" si="0"/>
        <v>1.998</v>
      </c>
      <c r="E25" s="11">
        <f t="shared" si="1"/>
        <v>3.6180000000000003</v>
      </c>
      <c r="F25" s="9" t="s">
        <v>9</v>
      </c>
      <c r="G25" s="10">
        <f t="shared" si="2"/>
        <v>59616</v>
      </c>
      <c r="H25" s="9" t="s">
        <v>17</v>
      </c>
      <c r="I25" s="9" t="s">
        <v>52</v>
      </c>
    </row>
    <row r="26" spans="1:9" ht="15" customHeight="1" x14ac:dyDescent="0.25">
      <c r="A26" s="9" t="s">
        <v>8</v>
      </c>
      <c r="B26" s="9">
        <v>89</v>
      </c>
      <c r="C26" s="10">
        <v>1439</v>
      </c>
      <c r="D26" s="11">
        <f t="shared" si="0"/>
        <v>3.2929999999999997</v>
      </c>
      <c r="E26" s="11">
        <f t="shared" si="1"/>
        <v>5.9630000000000001</v>
      </c>
      <c r="F26" s="9" t="s">
        <v>11</v>
      </c>
      <c r="G26" s="10">
        <f t="shared" si="2"/>
        <v>128071</v>
      </c>
      <c r="H26" s="9" t="s">
        <v>12</v>
      </c>
      <c r="I26" s="9" t="s">
        <v>53</v>
      </c>
    </row>
    <row r="27" spans="1:9" ht="15" customHeight="1" x14ac:dyDescent="0.25">
      <c r="A27" s="12" t="s">
        <v>13</v>
      </c>
      <c r="B27" s="9">
        <v>97</v>
      </c>
      <c r="C27" s="10">
        <v>1265</v>
      </c>
      <c r="D27" s="11">
        <f t="shared" si="0"/>
        <v>3.589</v>
      </c>
      <c r="E27" s="11">
        <f t="shared" si="1"/>
        <v>6.4990000000000006</v>
      </c>
      <c r="F27" s="9" t="s">
        <v>11</v>
      </c>
      <c r="G27" s="10">
        <f t="shared" si="2"/>
        <v>122705</v>
      </c>
      <c r="H27" s="9" t="s">
        <v>10</v>
      </c>
      <c r="I27" s="9" t="s">
        <v>54</v>
      </c>
    </row>
    <row r="28" spans="1:9" ht="15" customHeight="1" x14ac:dyDescent="0.25">
      <c r="A28" s="9" t="s">
        <v>15</v>
      </c>
      <c r="B28" s="9">
        <v>63</v>
      </c>
      <c r="C28" s="10">
        <v>822</v>
      </c>
      <c r="D28" s="11">
        <f t="shared" si="0"/>
        <v>2.331</v>
      </c>
      <c r="E28" s="11">
        <f t="shared" si="1"/>
        <v>4.2210000000000001</v>
      </c>
      <c r="F28" s="9" t="s">
        <v>11</v>
      </c>
      <c r="G28" s="10">
        <f t="shared" si="2"/>
        <v>51786</v>
      </c>
      <c r="H28" s="9" t="s">
        <v>14</v>
      </c>
      <c r="I28" s="9" t="s">
        <v>55</v>
      </c>
    </row>
    <row r="29" spans="1:9" ht="15" customHeight="1" x14ac:dyDescent="0.25">
      <c r="A29" s="12" t="s">
        <v>13</v>
      </c>
      <c r="B29" s="9">
        <v>69</v>
      </c>
      <c r="C29" s="10">
        <v>1272</v>
      </c>
      <c r="D29" s="11">
        <f t="shared" si="0"/>
        <v>2.5529999999999999</v>
      </c>
      <c r="E29" s="11">
        <f t="shared" si="1"/>
        <v>4.6230000000000002</v>
      </c>
      <c r="F29" s="9" t="s">
        <v>20</v>
      </c>
      <c r="G29" s="10">
        <f t="shared" si="2"/>
        <v>87768</v>
      </c>
      <c r="H29" s="9" t="s">
        <v>14</v>
      </c>
      <c r="I29" s="9" t="s">
        <v>56</v>
      </c>
    </row>
    <row r="30" spans="1:9" ht="15" customHeight="1" x14ac:dyDescent="0.25">
      <c r="A30" s="9" t="s">
        <v>15</v>
      </c>
      <c r="B30" s="9">
        <v>80</v>
      </c>
      <c r="C30" s="10">
        <v>788</v>
      </c>
      <c r="D30" s="11">
        <f t="shared" si="0"/>
        <v>2.96</v>
      </c>
      <c r="E30" s="11">
        <f t="shared" si="1"/>
        <v>5.36</v>
      </c>
      <c r="F30" s="9" t="s">
        <v>16</v>
      </c>
      <c r="G30" s="10">
        <f t="shared" si="2"/>
        <v>63040</v>
      </c>
      <c r="H30" s="9" t="s">
        <v>18</v>
      </c>
      <c r="I30" s="9" t="s">
        <v>57</v>
      </c>
    </row>
    <row r="31" spans="1:9" ht="15" customHeight="1" x14ac:dyDescent="0.25">
      <c r="A31" s="9"/>
      <c r="B31" s="9">
        <f>SUM(B3,B30)</f>
        <v>137</v>
      </c>
      <c r="C31" s="10">
        <f>AVERAGE(C3:C30)</f>
        <v>1074.0714285714287</v>
      </c>
      <c r="D31" s="13"/>
      <c r="E31" s="13"/>
      <c r="F31" s="9"/>
      <c r="G31" s="10">
        <f>SUM(G15:G30)</f>
        <v>1149596</v>
      </c>
      <c r="H31" s="9"/>
      <c r="I31" s="9"/>
    </row>
    <row r="33" spans="1:2" ht="15" customHeight="1" x14ac:dyDescent="0.25">
      <c r="A33" s="14" t="s">
        <v>27</v>
      </c>
      <c r="B33" s="1">
        <f>Курс!B1</f>
        <v>5.2496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13" sqref="C13"/>
    </sheetView>
  </sheetViews>
  <sheetFormatPr defaultRowHeight="15" customHeight="1" x14ac:dyDescent="0.25"/>
  <cols>
    <col min="1" max="1" width="14.7109375" style="1" bestFit="1" customWidth="1"/>
    <col min="2" max="2" width="9.42578125" style="1" customWidth="1"/>
    <col min="3" max="3" width="9.140625" style="1"/>
    <col min="4" max="4" width="12.7109375" style="1" customWidth="1"/>
    <col min="5" max="16384" width="9.140625" style="1"/>
  </cols>
  <sheetData>
    <row r="1" spans="1:4" ht="15" customHeight="1" x14ac:dyDescent="0.25">
      <c r="A1" s="19" t="s">
        <v>0</v>
      </c>
      <c r="B1" s="19" t="s">
        <v>1</v>
      </c>
      <c r="C1" s="19" t="s">
        <v>2</v>
      </c>
      <c r="D1" s="19" t="s">
        <v>59</v>
      </c>
    </row>
    <row r="2" spans="1:4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</row>
    <row r="3" spans="1:4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</row>
    <row r="4" spans="1:4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</row>
    <row r="5" spans="1:4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</row>
    <row r="6" spans="1:4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</row>
    <row r="7" spans="1:4" ht="15" customHeight="1" x14ac:dyDescent="0.25">
      <c r="A7" s="23" t="s">
        <v>61</v>
      </c>
      <c r="B7" s="22">
        <f t="shared" ref="B7:C7" si="0">SUM(B2:B6)</f>
        <v>225</v>
      </c>
      <c r="C7" s="22">
        <f t="shared" si="0"/>
        <v>5631</v>
      </c>
      <c r="D7" s="22">
        <f>SUM(D2:D6)</f>
        <v>272259</v>
      </c>
    </row>
    <row r="8" spans="1:4" ht="15" customHeight="1" x14ac:dyDescent="0.25">
      <c r="A8" s="23" t="s">
        <v>62</v>
      </c>
      <c r="B8" s="22">
        <f>B7</f>
        <v>225</v>
      </c>
      <c r="C8" s="22">
        <f>C7/B13</f>
        <v>1072.6531545260591</v>
      </c>
      <c r="D8" s="22">
        <f>D7/C13</f>
        <v>51858.857142857145</v>
      </c>
    </row>
    <row r="9" spans="1:4" ht="15" customHeight="1" x14ac:dyDescent="0.25">
      <c r="A9" s="14"/>
      <c r="B9" s="16"/>
      <c r="C9" s="16"/>
      <c r="D9" s="17"/>
    </row>
    <row r="10" spans="1:4" ht="15" customHeight="1" x14ac:dyDescent="0.25">
      <c r="A10" s="14"/>
      <c r="B10" s="16"/>
      <c r="C10" s="16"/>
      <c r="D10" s="17"/>
    </row>
    <row r="11" spans="1:4" ht="15" customHeight="1" x14ac:dyDescent="0.25">
      <c r="A11" s="14"/>
      <c r="B11" s="16"/>
      <c r="C11" s="16"/>
      <c r="D11" s="17"/>
    </row>
    <row r="12" spans="1:4" ht="15" customHeight="1" x14ac:dyDescent="0.25">
      <c r="D12" s="18"/>
    </row>
    <row r="13" spans="1:4" ht="15" customHeight="1" x14ac:dyDescent="0.25">
      <c r="A13" s="2" t="s">
        <v>60</v>
      </c>
      <c r="B13" s="1">
        <f>Курс!B1</f>
        <v>5.2496</v>
      </c>
      <c r="C13" s="1">
        <f>ROUND(B13,2)</f>
        <v>5.25</v>
      </c>
      <c r="D13" s="18"/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C6" sqref="C6"/>
    </sheetView>
  </sheetViews>
  <sheetFormatPr defaultRowHeight="15" customHeight="1" x14ac:dyDescent="0.25"/>
  <cols>
    <col min="1" max="1" width="14.7109375" style="1" bestFit="1" customWidth="1"/>
    <col min="2" max="2" width="12" style="1" bestFit="1" customWidth="1"/>
    <col min="3" max="3" width="8.5703125" style="1" bestFit="1" customWidth="1"/>
    <col min="4" max="4" width="12.7109375" style="1" customWidth="1"/>
    <col min="5" max="5" width="13.5703125" style="1" customWidth="1"/>
    <col min="6" max="7" width="11.7109375" style="1" customWidth="1"/>
    <col min="8" max="16384" width="9.140625" style="1"/>
  </cols>
  <sheetData>
    <row r="1" spans="1:7" ht="15" customHeight="1" x14ac:dyDescent="0.25">
      <c r="A1" s="24" t="s">
        <v>0</v>
      </c>
      <c r="B1" s="24" t="s">
        <v>1</v>
      </c>
      <c r="C1" s="24" t="s">
        <v>2</v>
      </c>
      <c r="D1" s="24" t="s">
        <v>59</v>
      </c>
      <c r="E1" s="25" t="s">
        <v>62</v>
      </c>
      <c r="F1" s="24" t="s">
        <v>63</v>
      </c>
      <c r="G1" s="24" t="s">
        <v>64</v>
      </c>
    </row>
    <row r="2" spans="1:7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  <c r="E2" s="20">
        <f>D2/$C$12</f>
        <v>15623.428571428571</v>
      </c>
      <c r="F2" s="20"/>
      <c r="G2" s="20"/>
    </row>
    <row r="3" spans="1:7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  <c r="E3" s="20">
        <f>D3/$C$12</f>
        <v>17408.761904761905</v>
      </c>
      <c r="F3" s="20"/>
      <c r="G3" s="20"/>
    </row>
    <row r="4" spans="1:7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  <c r="E4" s="20">
        <f>D4/$C$12</f>
        <v>2701.7142857142858</v>
      </c>
      <c r="F4" s="20"/>
      <c r="G4" s="20"/>
    </row>
    <row r="5" spans="1:7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  <c r="E5" s="20">
        <f>D5/$C$12</f>
        <v>3538.2857142857142</v>
      </c>
      <c r="F5" s="20"/>
      <c r="G5" s="20"/>
    </row>
    <row r="6" spans="1:7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  <c r="E6" s="20">
        <f>D6/$C$12</f>
        <v>12586.666666666666</v>
      </c>
      <c r="F6" s="20"/>
      <c r="G6" s="20"/>
    </row>
    <row r="7" spans="1:7" ht="15" customHeight="1" x14ac:dyDescent="0.25">
      <c r="A7" s="12" t="s">
        <v>65</v>
      </c>
      <c r="B7" s="9"/>
      <c r="C7" s="9"/>
      <c r="D7" s="15">
        <f>SUM(D2:D6)</f>
        <v>272259</v>
      </c>
      <c r="E7" s="9">
        <f>SUM(E2:E6)</f>
        <v>51858.857142857138</v>
      </c>
      <c r="F7" s="9">
        <f>ROUND(E7,3)</f>
        <v>51858.857000000004</v>
      </c>
      <c r="G7" s="9">
        <f>14%*F7</f>
        <v>7260.2399800000012</v>
      </c>
    </row>
    <row r="8" spans="1:7" ht="15" customHeight="1" x14ac:dyDescent="0.25">
      <c r="A8" s="14"/>
      <c r="B8" s="16"/>
      <c r="C8" s="16"/>
      <c r="D8" s="17"/>
    </row>
    <row r="9" spans="1:7" ht="15" customHeight="1" x14ac:dyDescent="0.25">
      <c r="A9" s="14"/>
      <c r="B9" s="16"/>
      <c r="C9" s="16"/>
      <c r="D9" s="17"/>
    </row>
    <row r="10" spans="1:7" ht="15" customHeight="1" x14ac:dyDescent="0.25">
      <c r="A10" s="14"/>
      <c r="B10" s="16"/>
      <c r="C10" s="16"/>
      <c r="D10" s="17"/>
    </row>
    <row r="11" spans="1:7" ht="15" customHeight="1" x14ac:dyDescent="0.25">
      <c r="D11" s="18"/>
    </row>
    <row r="12" spans="1:7" ht="15" customHeight="1" x14ac:dyDescent="0.25">
      <c r="A12" s="2" t="s">
        <v>60</v>
      </c>
      <c r="B12" s="1">
        <f>Курс!B1</f>
        <v>5.2496</v>
      </c>
      <c r="C12" s="1">
        <f>ROUND(B12,2)</f>
        <v>5.25</v>
      </c>
      <c r="D12" s="18"/>
    </row>
    <row r="16" spans="1:7" ht="15" customHeight="1" x14ac:dyDescent="0.25">
      <c r="A16" s="12" t="s">
        <v>61</v>
      </c>
      <c r="B16" s="9">
        <f>F7+G7</f>
        <v>59119.096980000002</v>
      </c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"/>
  <sheetViews>
    <sheetView workbookViewId="0"/>
  </sheetViews>
  <sheetFormatPr defaultRowHeight="12.75" x14ac:dyDescent="0.2"/>
  <cols>
    <col min="1" max="1" width="13.85546875" style="27" bestFit="1" customWidth="1"/>
    <col min="2" max="2" width="7.28515625" style="27" bestFit="1" customWidth="1"/>
    <col min="3" max="3" width="8.28515625" style="28" bestFit="1" customWidth="1"/>
    <col min="4" max="4" width="5.5703125" style="29" bestFit="1" customWidth="1"/>
    <col min="5" max="5" width="12.42578125" style="29" bestFit="1" customWidth="1"/>
    <col min="6" max="6" width="11.140625" style="27" bestFit="1" customWidth="1"/>
    <col min="7" max="7" width="10.28515625" style="28" bestFit="1" customWidth="1"/>
    <col min="8" max="8" width="12.42578125" style="30" bestFit="1" customWidth="1"/>
    <col min="9" max="9" width="10.85546875" style="27" bestFit="1" customWidth="1"/>
    <col min="10" max="256" width="9.140625" style="27"/>
    <col min="257" max="257" width="13.85546875" style="27" bestFit="1" customWidth="1"/>
    <col min="258" max="258" width="7.28515625" style="27" bestFit="1" customWidth="1"/>
    <col min="259" max="259" width="8.28515625" style="27" bestFit="1" customWidth="1"/>
    <col min="260" max="261" width="0" style="27" hidden="1" customWidth="1"/>
    <col min="262" max="262" width="11.140625" style="27" bestFit="1" customWidth="1"/>
    <col min="263" max="263" width="10.28515625" style="27" bestFit="1" customWidth="1"/>
    <col min="264" max="264" width="12.28515625" style="27" bestFit="1" customWidth="1"/>
    <col min="265" max="265" width="10.85546875" style="27" bestFit="1" customWidth="1"/>
    <col min="266" max="512" width="9.140625" style="27"/>
    <col min="513" max="513" width="13.85546875" style="27" bestFit="1" customWidth="1"/>
    <col min="514" max="514" width="7.28515625" style="27" bestFit="1" customWidth="1"/>
    <col min="515" max="515" width="8.28515625" style="27" bestFit="1" customWidth="1"/>
    <col min="516" max="517" width="0" style="27" hidden="1" customWidth="1"/>
    <col min="518" max="518" width="11.140625" style="27" bestFit="1" customWidth="1"/>
    <col min="519" max="519" width="10.28515625" style="27" bestFit="1" customWidth="1"/>
    <col min="520" max="520" width="12.28515625" style="27" bestFit="1" customWidth="1"/>
    <col min="521" max="521" width="10.85546875" style="27" bestFit="1" customWidth="1"/>
    <col min="522" max="768" width="9.140625" style="27"/>
    <col min="769" max="769" width="13.85546875" style="27" bestFit="1" customWidth="1"/>
    <col min="770" max="770" width="7.28515625" style="27" bestFit="1" customWidth="1"/>
    <col min="771" max="771" width="8.28515625" style="27" bestFit="1" customWidth="1"/>
    <col min="772" max="773" width="0" style="27" hidden="1" customWidth="1"/>
    <col min="774" max="774" width="11.140625" style="27" bestFit="1" customWidth="1"/>
    <col min="775" max="775" width="10.28515625" style="27" bestFit="1" customWidth="1"/>
    <col min="776" max="776" width="12.28515625" style="27" bestFit="1" customWidth="1"/>
    <col min="777" max="777" width="10.85546875" style="27" bestFit="1" customWidth="1"/>
    <col min="778" max="1024" width="9.140625" style="27"/>
    <col min="1025" max="1025" width="13.85546875" style="27" bestFit="1" customWidth="1"/>
    <col min="1026" max="1026" width="7.28515625" style="27" bestFit="1" customWidth="1"/>
    <col min="1027" max="1027" width="8.28515625" style="27" bestFit="1" customWidth="1"/>
    <col min="1028" max="1029" width="0" style="27" hidden="1" customWidth="1"/>
    <col min="1030" max="1030" width="11.140625" style="27" bestFit="1" customWidth="1"/>
    <col min="1031" max="1031" width="10.28515625" style="27" bestFit="1" customWidth="1"/>
    <col min="1032" max="1032" width="12.28515625" style="27" bestFit="1" customWidth="1"/>
    <col min="1033" max="1033" width="10.85546875" style="27" bestFit="1" customWidth="1"/>
    <col min="1034" max="1280" width="9.140625" style="27"/>
    <col min="1281" max="1281" width="13.85546875" style="27" bestFit="1" customWidth="1"/>
    <col min="1282" max="1282" width="7.28515625" style="27" bestFit="1" customWidth="1"/>
    <col min="1283" max="1283" width="8.28515625" style="27" bestFit="1" customWidth="1"/>
    <col min="1284" max="1285" width="0" style="27" hidden="1" customWidth="1"/>
    <col min="1286" max="1286" width="11.140625" style="27" bestFit="1" customWidth="1"/>
    <col min="1287" max="1287" width="10.28515625" style="27" bestFit="1" customWidth="1"/>
    <col min="1288" max="1288" width="12.28515625" style="27" bestFit="1" customWidth="1"/>
    <col min="1289" max="1289" width="10.85546875" style="27" bestFit="1" customWidth="1"/>
    <col min="1290" max="1536" width="9.140625" style="27"/>
    <col min="1537" max="1537" width="13.85546875" style="27" bestFit="1" customWidth="1"/>
    <col min="1538" max="1538" width="7.28515625" style="27" bestFit="1" customWidth="1"/>
    <col min="1539" max="1539" width="8.28515625" style="27" bestFit="1" customWidth="1"/>
    <col min="1540" max="1541" width="0" style="27" hidden="1" customWidth="1"/>
    <col min="1542" max="1542" width="11.140625" style="27" bestFit="1" customWidth="1"/>
    <col min="1543" max="1543" width="10.28515625" style="27" bestFit="1" customWidth="1"/>
    <col min="1544" max="1544" width="12.28515625" style="27" bestFit="1" customWidth="1"/>
    <col min="1545" max="1545" width="10.85546875" style="27" bestFit="1" customWidth="1"/>
    <col min="1546" max="1792" width="9.140625" style="27"/>
    <col min="1793" max="1793" width="13.85546875" style="27" bestFit="1" customWidth="1"/>
    <col min="1794" max="1794" width="7.28515625" style="27" bestFit="1" customWidth="1"/>
    <col min="1795" max="1795" width="8.28515625" style="27" bestFit="1" customWidth="1"/>
    <col min="1796" max="1797" width="0" style="27" hidden="1" customWidth="1"/>
    <col min="1798" max="1798" width="11.140625" style="27" bestFit="1" customWidth="1"/>
    <col min="1799" max="1799" width="10.28515625" style="27" bestFit="1" customWidth="1"/>
    <col min="1800" max="1800" width="12.28515625" style="27" bestFit="1" customWidth="1"/>
    <col min="1801" max="1801" width="10.85546875" style="27" bestFit="1" customWidth="1"/>
    <col min="1802" max="2048" width="9.140625" style="27"/>
    <col min="2049" max="2049" width="13.85546875" style="27" bestFit="1" customWidth="1"/>
    <col min="2050" max="2050" width="7.28515625" style="27" bestFit="1" customWidth="1"/>
    <col min="2051" max="2051" width="8.28515625" style="27" bestFit="1" customWidth="1"/>
    <col min="2052" max="2053" width="0" style="27" hidden="1" customWidth="1"/>
    <col min="2054" max="2054" width="11.140625" style="27" bestFit="1" customWidth="1"/>
    <col min="2055" max="2055" width="10.28515625" style="27" bestFit="1" customWidth="1"/>
    <col min="2056" max="2056" width="12.28515625" style="27" bestFit="1" customWidth="1"/>
    <col min="2057" max="2057" width="10.85546875" style="27" bestFit="1" customWidth="1"/>
    <col min="2058" max="2304" width="9.140625" style="27"/>
    <col min="2305" max="2305" width="13.85546875" style="27" bestFit="1" customWidth="1"/>
    <col min="2306" max="2306" width="7.28515625" style="27" bestFit="1" customWidth="1"/>
    <col min="2307" max="2307" width="8.28515625" style="27" bestFit="1" customWidth="1"/>
    <col min="2308" max="2309" width="0" style="27" hidden="1" customWidth="1"/>
    <col min="2310" max="2310" width="11.140625" style="27" bestFit="1" customWidth="1"/>
    <col min="2311" max="2311" width="10.28515625" style="27" bestFit="1" customWidth="1"/>
    <col min="2312" max="2312" width="12.28515625" style="27" bestFit="1" customWidth="1"/>
    <col min="2313" max="2313" width="10.85546875" style="27" bestFit="1" customWidth="1"/>
    <col min="2314" max="2560" width="9.140625" style="27"/>
    <col min="2561" max="2561" width="13.85546875" style="27" bestFit="1" customWidth="1"/>
    <col min="2562" max="2562" width="7.28515625" style="27" bestFit="1" customWidth="1"/>
    <col min="2563" max="2563" width="8.28515625" style="27" bestFit="1" customWidth="1"/>
    <col min="2564" max="2565" width="0" style="27" hidden="1" customWidth="1"/>
    <col min="2566" max="2566" width="11.140625" style="27" bestFit="1" customWidth="1"/>
    <col min="2567" max="2567" width="10.28515625" style="27" bestFit="1" customWidth="1"/>
    <col min="2568" max="2568" width="12.28515625" style="27" bestFit="1" customWidth="1"/>
    <col min="2569" max="2569" width="10.85546875" style="27" bestFit="1" customWidth="1"/>
    <col min="2570" max="2816" width="9.140625" style="27"/>
    <col min="2817" max="2817" width="13.85546875" style="27" bestFit="1" customWidth="1"/>
    <col min="2818" max="2818" width="7.28515625" style="27" bestFit="1" customWidth="1"/>
    <col min="2819" max="2819" width="8.28515625" style="27" bestFit="1" customWidth="1"/>
    <col min="2820" max="2821" width="0" style="27" hidden="1" customWidth="1"/>
    <col min="2822" max="2822" width="11.140625" style="27" bestFit="1" customWidth="1"/>
    <col min="2823" max="2823" width="10.28515625" style="27" bestFit="1" customWidth="1"/>
    <col min="2824" max="2824" width="12.28515625" style="27" bestFit="1" customWidth="1"/>
    <col min="2825" max="2825" width="10.85546875" style="27" bestFit="1" customWidth="1"/>
    <col min="2826" max="3072" width="9.140625" style="27"/>
    <col min="3073" max="3073" width="13.85546875" style="27" bestFit="1" customWidth="1"/>
    <col min="3074" max="3074" width="7.28515625" style="27" bestFit="1" customWidth="1"/>
    <col min="3075" max="3075" width="8.28515625" style="27" bestFit="1" customWidth="1"/>
    <col min="3076" max="3077" width="0" style="27" hidden="1" customWidth="1"/>
    <col min="3078" max="3078" width="11.140625" style="27" bestFit="1" customWidth="1"/>
    <col min="3079" max="3079" width="10.28515625" style="27" bestFit="1" customWidth="1"/>
    <col min="3080" max="3080" width="12.28515625" style="27" bestFit="1" customWidth="1"/>
    <col min="3081" max="3081" width="10.85546875" style="27" bestFit="1" customWidth="1"/>
    <col min="3082" max="3328" width="9.140625" style="27"/>
    <col min="3329" max="3329" width="13.85546875" style="27" bestFit="1" customWidth="1"/>
    <col min="3330" max="3330" width="7.28515625" style="27" bestFit="1" customWidth="1"/>
    <col min="3331" max="3331" width="8.28515625" style="27" bestFit="1" customWidth="1"/>
    <col min="3332" max="3333" width="0" style="27" hidden="1" customWidth="1"/>
    <col min="3334" max="3334" width="11.140625" style="27" bestFit="1" customWidth="1"/>
    <col min="3335" max="3335" width="10.28515625" style="27" bestFit="1" customWidth="1"/>
    <col min="3336" max="3336" width="12.28515625" style="27" bestFit="1" customWidth="1"/>
    <col min="3337" max="3337" width="10.85546875" style="27" bestFit="1" customWidth="1"/>
    <col min="3338" max="3584" width="9.140625" style="27"/>
    <col min="3585" max="3585" width="13.85546875" style="27" bestFit="1" customWidth="1"/>
    <col min="3586" max="3586" width="7.28515625" style="27" bestFit="1" customWidth="1"/>
    <col min="3587" max="3587" width="8.28515625" style="27" bestFit="1" customWidth="1"/>
    <col min="3588" max="3589" width="0" style="27" hidden="1" customWidth="1"/>
    <col min="3590" max="3590" width="11.140625" style="27" bestFit="1" customWidth="1"/>
    <col min="3591" max="3591" width="10.28515625" style="27" bestFit="1" customWidth="1"/>
    <col min="3592" max="3592" width="12.28515625" style="27" bestFit="1" customWidth="1"/>
    <col min="3593" max="3593" width="10.85546875" style="27" bestFit="1" customWidth="1"/>
    <col min="3594" max="3840" width="9.140625" style="27"/>
    <col min="3841" max="3841" width="13.85546875" style="27" bestFit="1" customWidth="1"/>
    <col min="3842" max="3842" width="7.28515625" style="27" bestFit="1" customWidth="1"/>
    <col min="3843" max="3843" width="8.28515625" style="27" bestFit="1" customWidth="1"/>
    <col min="3844" max="3845" width="0" style="27" hidden="1" customWidth="1"/>
    <col min="3846" max="3846" width="11.140625" style="27" bestFit="1" customWidth="1"/>
    <col min="3847" max="3847" width="10.28515625" style="27" bestFit="1" customWidth="1"/>
    <col min="3848" max="3848" width="12.28515625" style="27" bestFit="1" customWidth="1"/>
    <col min="3849" max="3849" width="10.85546875" style="27" bestFit="1" customWidth="1"/>
    <col min="3850" max="4096" width="9.140625" style="27"/>
    <col min="4097" max="4097" width="13.85546875" style="27" bestFit="1" customWidth="1"/>
    <col min="4098" max="4098" width="7.28515625" style="27" bestFit="1" customWidth="1"/>
    <col min="4099" max="4099" width="8.28515625" style="27" bestFit="1" customWidth="1"/>
    <col min="4100" max="4101" width="0" style="27" hidden="1" customWidth="1"/>
    <col min="4102" max="4102" width="11.140625" style="27" bestFit="1" customWidth="1"/>
    <col min="4103" max="4103" width="10.28515625" style="27" bestFit="1" customWidth="1"/>
    <col min="4104" max="4104" width="12.28515625" style="27" bestFit="1" customWidth="1"/>
    <col min="4105" max="4105" width="10.85546875" style="27" bestFit="1" customWidth="1"/>
    <col min="4106" max="4352" width="9.140625" style="27"/>
    <col min="4353" max="4353" width="13.85546875" style="27" bestFit="1" customWidth="1"/>
    <col min="4354" max="4354" width="7.28515625" style="27" bestFit="1" customWidth="1"/>
    <col min="4355" max="4355" width="8.28515625" style="27" bestFit="1" customWidth="1"/>
    <col min="4356" max="4357" width="0" style="27" hidden="1" customWidth="1"/>
    <col min="4358" max="4358" width="11.140625" style="27" bestFit="1" customWidth="1"/>
    <col min="4359" max="4359" width="10.28515625" style="27" bestFit="1" customWidth="1"/>
    <col min="4360" max="4360" width="12.28515625" style="27" bestFit="1" customWidth="1"/>
    <col min="4361" max="4361" width="10.85546875" style="27" bestFit="1" customWidth="1"/>
    <col min="4362" max="4608" width="9.140625" style="27"/>
    <col min="4609" max="4609" width="13.85546875" style="27" bestFit="1" customWidth="1"/>
    <col min="4610" max="4610" width="7.28515625" style="27" bestFit="1" customWidth="1"/>
    <col min="4611" max="4611" width="8.28515625" style="27" bestFit="1" customWidth="1"/>
    <col min="4612" max="4613" width="0" style="27" hidden="1" customWidth="1"/>
    <col min="4614" max="4614" width="11.140625" style="27" bestFit="1" customWidth="1"/>
    <col min="4615" max="4615" width="10.28515625" style="27" bestFit="1" customWidth="1"/>
    <col min="4616" max="4616" width="12.28515625" style="27" bestFit="1" customWidth="1"/>
    <col min="4617" max="4617" width="10.85546875" style="27" bestFit="1" customWidth="1"/>
    <col min="4618" max="4864" width="9.140625" style="27"/>
    <col min="4865" max="4865" width="13.85546875" style="27" bestFit="1" customWidth="1"/>
    <col min="4866" max="4866" width="7.28515625" style="27" bestFit="1" customWidth="1"/>
    <col min="4867" max="4867" width="8.28515625" style="27" bestFit="1" customWidth="1"/>
    <col min="4868" max="4869" width="0" style="27" hidden="1" customWidth="1"/>
    <col min="4870" max="4870" width="11.140625" style="27" bestFit="1" customWidth="1"/>
    <col min="4871" max="4871" width="10.28515625" style="27" bestFit="1" customWidth="1"/>
    <col min="4872" max="4872" width="12.28515625" style="27" bestFit="1" customWidth="1"/>
    <col min="4873" max="4873" width="10.85546875" style="27" bestFit="1" customWidth="1"/>
    <col min="4874" max="5120" width="9.140625" style="27"/>
    <col min="5121" max="5121" width="13.85546875" style="27" bestFit="1" customWidth="1"/>
    <col min="5122" max="5122" width="7.28515625" style="27" bestFit="1" customWidth="1"/>
    <col min="5123" max="5123" width="8.28515625" style="27" bestFit="1" customWidth="1"/>
    <col min="5124" max="5125" width="0" style="27" hidden="1" customWidth="1"/>
    <col min="5126" max="5126" width="11.140625" style="27" bestFit="1" customWidth="1"/>
    <col min="5127" max="5127" width="10.28515625" style="27" bestFit="1" customWidth="1"/>
    <col min="5128" max="5128" width="12.28515625" style="27" bestFit="1" customWidth="1"/>
    <col min="5129" max="5129" width="10.85546875" style="27" bestFit="1" customWidth="1"/>
    <col min="5130" max="5376" width="9.140625" style="27"/>
    <col min="5377" max="5377" width="13.85546875" style="27" bestFit="1" customWidth="1"/>
    <col min="5378" max="5378" width="7.28515625" style="27" bestFit="1" customWidth="1"/>
    <col min="5379" max="5379" width="8.28515625" style="27" bestFit="1" customWidth="1"/>
    <col min="5380" max="5381" width="0" style="27" hidden="1" customWidth="1"/>
    <col min="5382" max="5382" width="11.140625" style="27" bestFit="1" customWidth="1"/>
    <col min="5383" max="5383" width="10.28515625" style="27" bestFit="1" customWidth="1"/>
    <col min="5384" max="5384" width="12.28515625" style="27" bestFit="1" customWidth="1"/>
    <col min="5385" max="5385" width="10.85546875" style="27" bestFit="1" customWidth="1"/>
    <col min="5386" max="5632" width="9.140625" style="27"/>
    <col min="5633" max="5633" width="13.85546875" style="27" bestFit="1" customWidth="1"/>
    <col min="5634" max="5634" width="7.28515625" style="27" bestFit="1" customWidth="1"/>
    <col min="5635" max="5635" width="8.28515625" style="27" bestFit="1" customWidth="1"/>
    <col min="5636" max="5637" width="0" style="27" hidden="1" customWidth="1"/>
    <col min="5638" max="5638" width="11.140625" style="27" bestFit="1" customWidth="1"/>
    <col min="5639" max="5639" width="10.28515625" style="27" bestFit="1" customWidth="1"/>
    <col min="5640" max="5640" width="12.28515625" style="27" bestFit="1" customWidth="1"/>
    <col min="5641" max="5641" width="10.85546875" style="27" bestFit="1" customWidth="1"/>
    <col min="5642" max="5888" width="9.140625" style="27"/>
    <col min="5889" max="5889" width="13.85546875" style="27" bestFit="1" customWidth="1"/>
    <col min="5890" max="5890" width="7.28515625" style="27" bestFit="1" customWidth="1"/>
    <col min="5891" max="5891" width="8.28515625" style="27" bestFit="1" customWidth="1"/>
    <col min="5892" max="5893" width="0" style="27" hidden="1" customWidth="1"/>
    <col min="5894" max="5894" width="11.140625" style="27" bestFit="1" customWidth="1"/>
    <col min="5895" max="5895" width="10.28515625" style="27" bestFit="1" customWidth="1"/>
    <col min="5896" max="5896" width="12.28515625" style="27" bestFit="1" customWidth="1"/>
    <col min="5897" max="5897" width="10.85546875" style="27" bestFit="1" customWidth="1"/>
    <col min="5898" max="6144" width="9.140625" style="27"/>
    <col min="6145" max="6145" width="13.85546875" style="27" bestFit="1" customWidth="1"/>
    <col min="6146" max="6146" width="7.28515625" style="27" bestFit="1" customWidth="1"/>
    <col min="6147" max="6147" width="8.28515625" style="27" bestFit="1" customWidth="1"/>
    <col min="6148" max="6149" width="0" style="27" hidden="1" customWidth="1"/>
    <col min="6150" max="6150" width="11.140625" style="27" bestFit="1" customWidth="1"/>
    <col min="6151" max="6151" width="10.28515625" style="27" bestFit="1" customWidth="1"/>
    <col min="6152" max="6152" width="12.28515625" style="27" bestFit="1" customWidth="1"/>
    <col min="6153" max="6153" width="10.85546875" style="27" bestFit="1" customWidth="1"/>
    <col min="6154" max="6400" width="9.140625" style="27"/>
    <col min="6401" max="6401" width="13.85546875" style="27" bestFit="1" customWidth="1"/>
    <col min="6402" max="6402" width="7.28515625" style="27" bestFit="1" customWidth="1"/>
    <col min="6403" max="6403" width="8.28515625" style="27" bestFit="1" customWidth="1"/>
    <col min="6404" max="6405" width="0" style="27" hidden="1" customWidth="1"/>
    <col min="6406" max="6406" width="11.140625" style="27" bestFit="1" customWidth="1"/>
    <col min="6407" max="6407" width="10.28515625" style="27" bestFit="1" customWidth="1"/>
    <col min="6408" max="6408" width="12.28515625" style="27" bestFit="1" customWidth="1"/>
    <col min="6409" max="6409" width="10.85546875" style="27" bestFit="1" customWidth="1"/>
    <col min="6410" max="6656" width="9.140625" style="27"/>
    <col min="6657" max="6657" width="13.85546875" style="27" bestFit="1" customWidth="1"/>
    <col min="6658" max="6658" width="7.28515625" style="27" bestFit="1" customWidth="1"/>
    <col min="6659" max="6659" width="8.28515625" style="27" bestFit="1" customWidth="1"/>
    <col min="6660" max="6661" width="0" style="27" hidden="1" customWidth="1"/>
    <col min="6662" max="6662" width="11.140625" style="27" bestFit="1" customWidth="1"/>
    <col min="6663" max="6663" width="10.28515625" style="27" bestFit="1" customWidth="1"/>
    <col min="6664" max="6664" width="12.28515625" style="27" bestFit="1" customWidth="1"/>
    <col min="6665" max="6665" width="10.85546875" style="27" bestFit="1" customWidth="1"/>
    <col min="6666" max="6912" width="9.140625" style="27"/>
    <col min="6913" max="6913" width="13.85546875" style="27" bestFit="1" customWidth="1"/>
    <col min="6914" max="6914" width="7.28515625" style="27" bestFit="1" customWidth="1"/>
    <col min="6915" max="6915" width="8.28515625" style="27" bestFit="1" customWidth="1"/>
    <col min="6916" max="6917" width="0" style="27" hidden="1" customWidth="1"/>
    <col min="6918" max="6918" width="11.140625" style="27" bestFit="1" customWidth="1"/>
    <col min="6919" max="6919" width="10.28515625" style="27" bestFit="1" customWidth="1"/>
    <col min="6920" max="6920" width="12.28515625" style="27" bestFit="1" customWidth="1"/>
    <col min="6921" max="6921" width="10.85546875" style="27" bestFit="1" customWidth="1"/>
    <col min="6922" max="7168" width="9.140625" style="27"/>
    <col min="7169" max="7169" width="13.85546875" style="27" bestFit="1" customWidth="1"/>
    <col min="7170" max="7170" width="7.28515625" style="27" bestFit="1" customWidth="1"/>
    <col min="7171" max="7171" width="8.28515625" style="27" bestFit="1" customWidth="1"/>
    <col min="7172" max="7173" width="0" style="27" hidden="1" customWidth="1"/>
    <col min="7174" max="7174" width="11.140625" style="27" bestFit="1" customWidth="1"/>
    <col min="7175" max="7175" width="10.28515625" style="27" bestFit="1" customWidth="1"/>
    <col min="7176" max="7176" width="12.28515625" style="27" bestFit="1" customWidth="1"/>
    <col min="7177" max="7177" width="10.85546875" style="27" bestFit="1" customWidth="1"/>
    <col min="7178" max="7424" width="9.140625" style="27"/>
    <col min="7425" max="7425" width="13.85546875" style="27" bestFit="1" customWidth="1"/>
    <col min="7426" max="7426" width="7.28515625" style="27" bestFit="1" customWidth="1"/>
    <col min="7427" max="7427" width="8.28515625" style="27" bestFit="1" customWidth="1"/>
    <col min="7428" max="7429" width="0" style="27" hidden="1" customWidth="1"/>
    <col min="7430" max="7430" width="11.140625" style="27" bestFit="1" customWidth="1"/>
    <col min="7431" max="7431" width="10.28515625" style="27" bestFit="1" customWidth="1"/>
    <col min="7432" max="7432" width="12.28515625" style="27" bestFit="1" customWidth="1"/>
    <col min="7433" max="7433" width="10.85546875" style="27" bestFit="1" customWidth="1"/>
    <col min="7434" max="7680" width="9.140625" style="27"/>
    <col min="7681" max="7681" width="13.85546875" style="27" bestFit="1" customWidth="1"/>
    <col min="7682" max="7682" width="7.28515625" style="27" bestFit="1" customWidth="1"/>
    <col min="7683" max="7683" width="8.28515625" style="27" bestFit="1" customWidth="1"/>
    <col min="7684" max="7685" width="0" style="27" hidden="1" customWidth="1"/>
    <col min="7686" max="7686" width="11.140625" style="27" bestFit="1" customWidth="1"/>
    <col min="7687" max="7687" width="10.28515625" style="27" bestFit="1" customWidth="1"/>
    <col min="7688" max="7688" width="12.28515625" style="27" bestFit="1" customWidth="1"/>
    <col min="7689" max="7689" width="10.85546875" style="27" bestFit="1" customWidth="1"/>
    <col min="7690" max="7936" width="9.140625" style="27"/>
    <col min="7937" max="7937" width="13.85546875" style="27" bestFit="1" customWidth="1"/>
    <col min="7938" max="7938" width="7.28515625" style="27" bestFit="1" customWidth="1"/>
    <col min="7939" max="7939" width="8.28515625" style="27" bestFit="1" customWidth="1"/>
    <col min="7940" max="7941" width="0" style="27" hidden="1" customWidth="1"/>
    <col min="7942" max="7942" width="11.140625" style="27" bestFit="1" customWidth="1"/>
    <col min="7943" max="7943" width="10.28515625" style="27" bestFit="1" customWidth="1"/>
    <col min="7944" max="7944" width="12.28515625" style="27" bestFit="1" customWidth="1"/>
    <col min="7945" max="7945" width="10.85546875" style="27" bestFit="1" customWidth="1"/>
    <col min="7946" max="8192" width="9.140625" style="27"/>
    <col min="8193" max="8193" width="13.85546875" style="27" bestFit="1" customWidth="1"/>
    <col min="8194" max="8194" width="7.28515625" style="27" bestFit="1" customWidth="1"/>
    <col min="8195" max="8195" width="8.28515625" style="27" bestFit="1" customWidth="1"/>
    <col min="8196" max="8197" width="0" style="27" hidden="1" customWidth="1"/>
    <col min="8198" max="8198" width="11.140625" style="27" bestFit="1" customWidth="1"/>
    <col min="8199" max="8199" width="10.28515625" style="27" bestFit="1" customWidth="1"/>
    <col min="8200" max="8200" width="12.28515625" style="27" bestFit="1" customWidth="1"/>
    <col min="8201" max="8201" width="10.85546875" style="27" bestFit="1" customWidth="1"/>
    <col min="8202" max="8448" width="9.140625" style="27"/>
    <col min="8449" max="8449" width="13.85546875" style="27" bestFit="1" customWidth="1"/>
    <col min="8450" max="8450" width="7.28515625" style="27" bestFit="1" customWidth="1"/>
    <col min="8451" max="8451" width="8.28515625" style="27" bestFit="1" customWidth="1"/>
    <col min="8452" max="8453" width="0" style="27" hidden="1" customWidth="1"/>
    <col min="8454" max="8454" width="11.140625" style="27" bestFit="1" customWidth="1"/>
    <col min="8455" max="8455" width="10.28515625" style="27" bestFit="1" customWidth="1"/>
    <col min="8456" max="8456" width="12.28515625" style="27" bestFit="1" customWidth="1"/>
    <col min="8457" max="8457" width="10.85546875" style="27" bestFit="1" customWidth="1"/>
    <col min="8458" max="8704" width="9.140625" style="27"/>
    <col min="8705" max="8705" width="13.85546875" style="27" bestFit="1" customWidth="1"/>
    <col min="8706" max="8706" width="7.28515625" style="27" bestFit="1" customWidth="1"/>
    <col min="8707" max="8707" width="8.28515625" style="27" bestFit="1" customWidth="1"/>
    <col min="8708" max="8709" width="0" style="27" hidden="1" customWidth="1"/>
    <col min="8710" max="8710" width="11.140625" style="27" bestFit="1" customWidth="1"/>
    <col min="8711" max="8711" width="10.28515625" style="27" bestFit="1" customWidth="1"/>
    <col min="8712" max="8712" width="12.28515625" style="27" bestFit="1" customWidth="1"/>
    <col min="8713" max="8713" width="10.85546875" style="27" bestFit="1" customWidth="1"/>
    <col min="8714" max="8960" width="9.140625" style="27"/>
    <col min="8961" max="8961" width="13.85546875" style="27" bestFit="1" customWidth="1"/>
    <col min="8962" max="8962" width="7.28515625" style="27" bestFit="1" customWidth="1"/>
    <col min="8963" max="8963" width="8.28515625" style="27" bestFit="1" customWidth="1"/>
    <col min="8964" max="8965" width="0" style="27" hidden="1" customWidth="1"/>
    <col min="8966" max="8966" width="11.140625" style="27" bestFit="1" customWidth="1"/>
    <col min="8967" max="8967" width="10.28515625" style="27" bestFit="1" customWidth="1"/>
    <col min="8968" max="8968" width="12.28515625" style="27" bestFit="1" customWidth="1"/>
    <col min="8969" max="8969" width="10.85546875" style="27" bestFit="1" customWidth="1"/>
    <col min="8970" max="9216" width="9.140625" style="27"/>
    <col min="9217" max="9217" width="13.85546875" style="27" bestFit="1" customWidth="1"/>
    <col min="9218" max="9218" width="7.28515625" style="27" bestFit="1" customWidth="1"/>
    <col min="9219" max="9219" width="8.28515625" style="27" bestFit="1" customWidth="1"/>
    <col min="9220" max="9221" width="0" style="27" hidden="1" customWidth="1"/>
    <col min="9222" max="9222" width="11.140625" style="27" bestFit="1" customWidth="1"/>
    <col min="9223" max="9223" width="10.28515625" style="27" bestFit="1" customWidth="1"/>
    <col min="9224" max="9224" width="12.28515625" style="27" bestFit="1" customWidth="1"/>
    <col min="9225" max="9225" width="10.85546875" style="27" bestFit="1" customWidth="1"/>
    <col min="9226" max="9472" width="9.140625" style="27"/>
    <col min="9473" max="9473" width="13.85546875" style="27" bestFit="1" customWidth="1"/>
    <col min="9474" max="9474" width="7.28515625" style="27" bestFit="1" customWidth="1"/>
    <col min="9475" max="9475" width="8.28515625" style="27" bestFit="1" customWidth="1"/>
    <col min="9476" max="9477" width="0" style="27" hidden="1" customWidth="1"/>
    <col min="9478" max="9478" width="11.140625" style="27" bestFit="1" customWidth="1"/>
    <col min="9479" max="9479" width="10.28515625" style="27" bestFit="1" customWidth="1"/>
    <col min="9480" max="9480" width="12.28515625" style="27" bestFit="1" customWidth="1"/>
    <col min="9481" max="9481" width="10.85546875" style="27" bestFit="1" customWidth="1"/>
    <col min="9482" max="9728" width="9.140625" style="27"/>
    <col min="9729" max="9729" width="13.85546875" style="27" bestFit="1" customWidth="1"/>
    <col min="9730" max="9730" width="7.28515625" style="27" bestFit="1" customWidth="1"/>
    <col min="9731" max="9731" width="8.28515625" style="27" bestFit="1" customWidth="1"/>
    <col min="9732" max="9733" width="0" style="27" hidden="1" customWidth="1"/>
    <col min="9734" max="9734" width="11.140625" style="27" bestFit="1" customWidth="1"/>
    <col min="9735" max="9735" width="10.28515625" style="27" bestFit="1" customWidth="1"/>
    <col min="9736" max="9736" width="12.28515625" style="27" bestFit="1" customWidth="1"/>
    <col min="9737" max="9737" width="10.85546875" style="27" bestFit="1" customWidth="1"/>
    <col min="9738" max="9984" width="9.140625" style="27"/>
    <col min="9985" max="9985" width="13.85546875" style="27" bestFit="1" customWidth="1"/>
    <col min="9986" max="9986" width="7.28515625" style="27" bestFit="1" customWidth="1"/>
    <col min="9987" max="9987" width="8.28515625" style="27" bestFit="1" customWidth="1"/>
    <col min="9988" max="9989" width="0" style="27" hidden="1" customWidth="1"/>
    <col min="9990" max="9990" width="11.140625" style="27" bestFit="1" customWidth="1"/>
    <col min="9991" max="9991" width="10.28515625" style="27" bestFit="1" customWidth="1"/>
    <col min="9992" max="9992" width="12.28515625" style="27" bestFit="1" customWidth="1"/>
    <col min="9993" max="9993" width="10.85546875" style="27" bestFit="1" customWidth="1"/>
    <col min="9994" max="10240" width="9.140625" style="27"/>
    <col min="10241" max="10241" width="13.85546875" style="27" bestFit="1" customWidth="1"/>
    <col min="10242" max="10242" width="7.28515625" style="27" bestFit="1" customWidth="1"/>
    <col min="10243" max="10243" width="8.28515625" style="27" bestFit="1" customWidth="1"/>
    <col min="10244" max="10245" width="0" style="27" hidden="1" customWidth="1"/>
    <col min="10246" max="10246" width="11.140625" style="27" bestFit="1" customWidth="1"/>
    <col min="10247" max="10247" width="10.28515625" style="27" bestFit="1" customWidth="1"/>
    <col min="10248" max="10248" width="12.28515625" style="27" bestFit="1" customWidth="1"/>
    <col min="10249" max="10249" width="10.85546875" style="27" bestFit="1" customWidth="1"/>
    <col min="10250" max="10496" width="9.140625" style="27"/>
    <col min="10497" max="10497" width="13.85546875" style="27" bestFit="1" customWidth="1"/>
    <col min="10498" max="10498" width="7.28515625" style="27" bestFit="1" customWidth="1"/>
    <col min="10499" max="10499" width="8.28515625" style="27" bestFit="1" customWidth="1"/>
    <col min="10500" max="10501" width="0" style="27" hidden="1" customWidth="1"/>
    <col min="10502" max="10502" width="11.140625" style="27" bestFit="1" customWidth="1"/>
    <col min="10503" max="10503" width="10.28515625" style="27" bestFit="1" customWidth="1"/>
    <col min="10504" max="10504" width="12.28515625" style="27" bestFit="1" customWidth="1"/>
    <col min="10505" max="10505" width="10.85546875" style="27" bestFit="1" customWidth="1"/>
    <col min="10506" max="10752" width="9.140625" style="27"/>
    <col min="10753" max="10753" width="13.85546875" style="27" bestFit="1" customWidth="1"/>
    <col min="10754" max="10754" width="7.28515625" style="27" bestFit="1" customWidth="1"/>
    <col min="10755" max="10755" width="8.28515625" style="27" bestFit="1" customWidth="1"/>
    <col min="10756" max="10757" width="0" style="27" hidden="1" customWidth="1"/>
    <col min="10758" max="10758" width="11.140625" style="27" bestFit="1" customWidth="1"/>
    <col min="10759" max="10759" width="10.28515625" style="27" bestFit="1" customWidth="1"/>
    <col min="10760" max="10760" width="12.28515625" style="27" bestFit="1" customWidth="1"/>
    <col min="10761" max="10761" width="10.85546875" style="27" bestFit="1" customWidth="1"/>
    <col min="10762" max="11008" width="9.140625" style="27"/>
    <col min="11009" max="11009" width="13.85546875" style="27" bestFit="1" customWidth="1"/>
    <col min="11010" max="11010" width="7.28515625" style="27" bestFit="1" customWidth="1"/>
    <col min="11011" max="11011" width="8.28515625" style="27" bestFit="1" customWidth="1"/>
    <col min="11012" max="11013" width="0" style="27" hidden="1" customWidth="1"/>
    <col min="11014" max="11014" width="11.140625" style="27" bestFit="1" customWidth="1"/>
    <col min="11015" max="11015" width="10.28515625" style="27" bestFit="1" customWidth="1"/>
    <col min="11016" max="11016" width="12.28515625" style="27" bestFit="1" customWidth="1"/>
    <col min="11017" max="11017" width="10.85546875" style="27" bestFit="1" customWidth="1"/>
    <col min="11018" max="11264" width="9.140625" style="27"/>
    <col min="11265" max="11265" width="13.85546875" style="27" bestFit="1" customWidth="1"/>
    <col min="11266" max="11266" width="7.28515625" style="27" bestFit="1" customWidth="1"/>
    <col min="11267" max="11267" width="8.28515625" style="27" bestFit="1" customWidth="1"/>
    <col min="11268" max="11269" width="0" style="27" hidden="1" customWidth="1"/>
    <col min="11270" max="11270" width="11.140625" style="27" bestFit="1" customWidth="1"/>
    <col min="11271" max="11271" width="10.28515625" style="27" bestFit="1" customWidth="1"/>
    <col min="11272" max="11272" width="12.28515625" style="27" bestFit="1" customWidth="1"/>
    <col min="11273" max="11273" width="10.85546875" style="27" bestFit="1" customWidth="1"/>
    <col min="11274" max="11520" width="9.140625" style="27"/>
    <col min="11521" max="11521" width="13.85546875" style="27" bestFit="1" customWidth="1"/>
    <col min="11522" max="11522" width="7.28515625" style="27" bestFit="1" customWidth="1"/>
    <col min="11523" max="11523" width="8.28515625" style="27" bestFit="1" customWidth="1"/>
    <col min="11524" max="11525" width="0" style="27" hidden="1" customWidth="1"/>
    <col min="11526" max="11526" width="11.140625" style="27" bestFit="1" customWidth="1"/>
    <col min="11527" max="11527" width="10.28515625" style="27" bestFit="1" customWidth="1"/>
    <col min="11528" max="11528" width="12.28515625" style="27" bestFit="1" customWidth="1"/>
    <col min="11529" max="11529" width="10.85546875" style="27" bestFit="1" customWidth="1"/>
    <col min="11530" max="11776" width="9.140625" style="27"/>
    <col min="11777" max="11777" width="13.85546875" style="27" bestFit="1" customWidth="1"/>
    <col min="11778" max="11778" width="7.28515625" style="27" bestFit="1" customWidth="1"/>
    <col min="11779" max="11779" width="8.28515625" style="27" bestFit="1" customWidth="1"/>
    <col min="11780" max="11781" width="0" style="27" hidden="1" customWidth="1"/>
    <col min="11782" max="11782" width="11.140625" style="27" bestFit="1" customWidth="1"/>
    <col min="11783" max="11783" width="10.28515625" style="27" bestFit="1" customWidth="1"/>
    <col min="11784" max="11784" width="12.28515625" style="27" bestFit="1" customWidth="1"/>
    <col min="11785" max="11785" width="10.85546875" style="27" bestFit="1" customWidth="1"/>
    <col min="11786" max="12032" width="9.140625" style="27"/>
    <col min="12033" max="12033" width="13.85546875" style="27" bestFit="1" customWidth="1"/>
    <col min="12034" max="12034" width="7.28515625" style="27" bestFit="1" customWidth="1"/>
    <col min="12035" max="12035" width="8.28515625" style="27" bestFit="1" customWidth="1"/>
    <col min="12036" max="12037" width="0" style="27" hidden="1" customWidth="1"/>
    <col min="12038" max="12038" width="11.140625" style="27" bestFit="1" customWidth="1"/>
    <col min="12039" max="12039" width="10.28515625" style="27" bestFit="1" customWidth="1"/>
    <col min="12040" max="12040" width="12.28515625" style="27" bestFit="1" customWidth="1"/>
    <col min="12041" max="12041" width="10.85546875" style="27" bestFit="1" customWidth="1"/>
    <col min="12042" max="12288" width="9.140625" style="27"/>
    <col min="12289" max="12289" width="13.85546875" style="27" bestFit="1" customWidth="1"/>
    <col min="12290" max="12290" width="7.28515625" style="27" bestFit="1" customWidth="1"/>
    <col min="12291" max="12291" width="8.28515625" style="27" bestFit="1" customWidth="1"/>
    <col min="12292" max="12293" width="0" style="27" hidden="1" customWidth="1"/>
    <col min="12294" max="12294" width="11.140625" style="27" bestFit="1" customWidth="1"/>
    <col min="12295" max="12295" width="10.28515625" style="27" bestFit="1" customWidth="1"/>
    <col min="12296" max="12296" width="12.28515625" style="27" bestFit="1" customWidth="1"/>
    <col min="12297" max="12297" width="10.85546875" style="27" bestFit="1" customWidth="1"/>
    <col min="12298" max="12544" width="9.140625" style="27"/>
    <col min="12545" max="12545" width="13.85546875" style="27" bestFit="1" customWidth="1"/>
    <col min="12546" max="12546" width="7.28515625" style="27" bestFit="1" customWidth="1"/>
    <col min="12547" max="12547" width="8.28515625" style="27" bestFit="1" customWidth="1"/>
    <col min="12548" max="12549" width="0" style="27" hidden="1" customWidth="1"/>
    <col min="12550" max="12550" width="11.140625" style="27" bestFit="1" customWidth="1"/>
    <col min="12551" max="12551" width="10.28515625" style="27" bestFit="1" customWidth="1"/>
    <col min="12552" max="12552" width="12.28515625" style="27" bestFit="1" customWidth="1"/>
    <col min="12553" max="12553" width="10.85546875" style="27" bestFit="1" customWidth="1"/>
    <col min="12554" max="12800" width="9.140625" style="27"/>
    <col min="12801" max="12801" width="13.85546875" style="27" bestFit="1" customWidth="1"/>
    <col min="12802" max="12802" width="7.28515625" style="27" bestFit="1" customWidth="1"/>
    <col min="12803" max="12803" width="8.28515625" style="27" bestFit="1" customWidth="1"/>
    <col min="12804" max="12805" width="0" style="27" hidden="1" customWidth="1"/>
    <col min="12806" max="12806" width="11.140625" style="27" bestFit="1" customWidth="1"/>
    <col min="12807" max="12807" width="10.28515625" style="27" bestFit="1" customWidth="1"/>
    <col min="12808" max="12808" width="12.28515625" style="27" bestFit="1" customWidth="1"/>
    <col min="12809" max="12809" width="10.85546875" style="27" bestFit="1" customWidth="1"/>
    <col min="12810" max="13056" width="9.140625" style="27"/>
    <col min="13057" max="13057" width="13.85546875" style="27" bestFit="1" customWidth="1"/>
    <col min="13058" max="13058" width="7.28515625" style="27" bestFit="1" customWidth="1"/>
    <col min="13059" max="13059" width="8.28515625" style="27" bestFit="1" customWidth="1"/>
    <col min="13060" max="13061" width="0" style="27" hidden="1" customWidth="1"/>
    <col min="13062" max="13062" width="11.140625" style="27" bestFit="1" customWidth="1"/>
    <col min="13063" max="13063" width="10.28515625" style="27" bestFit="1" customWidth="1"/>
    <col min="13064" max="13064" width="12.28515625" style="27" bestFit="1" customWidth="1"/>
    <col min="13065" max="13065" width="10.85546875" style="27" bestFit="1" customWidth="1"/>
    <col min="13066" max="13312" width="9.140625" style="27"/>
    <col min="13313" max="13313" width="13.85546875" style="27" bestFit="1" customWidth="1"/>
    <col min="13314" max="13314" width="7.28515625" style="27" bestFit="1" customWidth="1"/>
    <col min="13315" max="13315" width="8.28515625" style="27" bestFit="1" customWidth="1"/>
    <col min="13316" max="13317" width="0" style="27" hidden="1" customWidth="1"/>
    <col min="13318" max="13318" width="11.140625" style="27" bestFit="1" customWidth="1"/>
    <col min="13319" max="13319" width="10.28515625" style="27" bestFit="1" customWidth="1"/>
    <col min="13320" max="13320" width="12.28515625" style="27" bestFit="1" customWidth="1"/>
    <col min="13321" max="13321" width="10.85546875" style="27" bestFit="1" customWidth="1"/>
    <col min="13322" max="13568" width="9.140625" style="27"/>
    <col min="13569" max="13569" width="13.85546875" style="27" bestFit="1" customWidth="1"/>
    <col min="13570" max="13570" width="7.28515625" style="27" bestFit="1" customWidth="1"/>
    <col min="13571" max="13571" width="8.28515625" style="27" bestFit="1" customWidth="1"/>
    <col min="13572" max="13573" width="0" style="27" hidden="1" customWidth="1"/>
    <col min="13574" max="13574" width="11.140625" style="27" bestFit="1" customWidth="1"/>
    <col min="13575" max="13575" width="10.28515625" style="27" bestFit="1" customWidth="1"/>
    <col min="13576" max="13576" width="12.28515625" style="27" bestFit="1" customWidth="1"/>
    <col min="13577" max="13577" width="10.85546875" style="27" bestFit="1" customWidth="1"/>
    <col min="13578" max="13824" width="9.140625" style="27"/>
    <col min="13825" max="13825" width="13.85546875" style="27" bestFit="1" customWidth="1"/>
    <col min="13826" max="13826" width="7.28515625" style="27" bestFit="1" customWidth="1"/>
    <col min="13827" max="13827" width="8.28515625" style="27" bestFit="1" customWidth="1"/>
    <col min="13828" max="13829" width="0" style="27" hidden="1" customWidth="1"/>
    <col min="13830" max="13830" width="11.140625" style="27" bestFit="1" customWidth="1"/>
    <col min="13831" max="13831" width="10.28515625" style="27" bestFit="1" customWidth="1"/>
    <col min="13832" max="13832" width="12.28515625" style="27" bestFit="1" customWidth="1"/>
    <col min="13833" max="13833" width="10.85546875" style="27" bestFit="1" customWidth="1"/>
    <col min="13834" max="14080" width="9.140625" style="27"/>
    <col min="14081" max="14081" width="13.85546875" style="27" bestFit="1" customWidth="1"/>
    <col min="14082" max="14082" width="7.28515625" style="27" bestFit="1" customWidth="1"/>
    <col min="14083" max="14083" width="8.28515625" style="27" bestFit="1" customWidth="1"/>
    <col min="14084" max="14085" width="0" style="27" hidden="1" customWidth="1"/>
    <col min="14086" max="14086" width="11.140625" style="27" bestFit="1" customWidth="1"/>
    <col min="14087" max="14087" width="10.28515625" style="27" bestFit="1" customWidth="1"/>
    <col min="14088" max="14088" width="12.28515625" style="27" bestFit="1" customWidth="1"/>
    <col min="14089" max="14089" width="10.85546875" style="27" bestFit="1" customWidth="1"/>
    <col min="14090" max="14336" width="9.140625" style="27"/>
    <col min="14337" max="14337" width="13.85546875" style="27" bestFit="1" customWidth="1"/>
    <col min="14338" max="14338" width="7.28515625" style="27" bestFit="1" customWidth="1"/>
    <col min="14339" max="14339" width="8.28515625" style="27" bestFit="1" customWidth="1"/>
    <col min="14340" max="14341" width="0" style="27" hidden="1" customWidth="1"/>
    <col min="14342" max="14342" width="11.140625" style="27" bestFit="1" customWidth="1"/>
    <col min="14343" max="14343" width="10.28515625" style="27" bestFit="1" customWidth="1"/>
    <col min="14344" max="14344" width="12.28515625" style="27" bestFit="1" customWidth="1"/>
    <col min="14345" max="14345" width="10.85546875" style="27" bestFit="1" customWidth="1"/>
    <col min="14346" max="14592" width="9.140625" style="27"/>
    <col min="14593" max="14593" width="13.85546875" style="27" bestFit="1" customWidth="1"/>
    <col min="14594" max="14594" width="7.28515625" style="27" bestFit="1" customWidth="1"/>
    <col min="14595" max="14595" width="8.28515625" style="27" bestFit="1" customWidth="1"/>
    <col min="14596" max="14597" width="0" style="27" hidden="1" customWidth="1"/>
    <col min="14598" max="14598" width="11.140625" style="27" bestFit="1" customWidth="1"/>
    <col min="14599" max="14599" width="10.28515625" style="27" bestFit="1" customWidth="1"/>
    <col min="14600" max="14600" width="12.28515625" style="27" bestFit="1" customWidth="1"/>
    <col min="14601" max="14601" width="10.85546875" style="27" bestFit="1" customWidth="1"/>
    <col min="14602" max="14848" width="9.140625" style="27"/>
    <col min="14849" max="14849" width="13.85546875" style="27" bestFit="1" customWidth="1"/>
    <col min="14850" max="14850" width="7.28515625" style="27" bestFit="1" customWidth="1"/>
    <col min="14851" max="14851" width="8.28515625" style="27" bestFit="1" customWidth="1"/>
    <col min="14852" max="14853" width="0" style="27" hidden="1" customWidth="1"/>
    <col min="14854" max="14854" width="11.140625" style="27" bestFit="1" customWidth="1"/>
    <col min="14855" max="14855" width="10.28515625" style="27" bestFit="1" customWidth="1"/>
    <col min="14856" max="14856" width="12.28515625" style="27" bestFit="1" customWidth="1"/>
    <col min="14857" max="14857" width="10.85546875" style="27" bestFit="1" customWidth="1"/>
    <col min="14858" max="15104" width="9.140625" style="27"/>
    <col min="15105" max="15105" width="13.85546875" style="27" bestFit="1" customWidth="1"/>
    <col min="15106" max="15106" width="7.28515625" style="27" bestFit="1" customWidth="1"/>
    <col min="15107" max="15107" width="8.28515625" style="27" bestFit="1" customWidth="1"/>
    <col min="15108" max="15109" width="0" style="27" hidden="1" customWidth="1"/>
    <col min="15110" max="15110" width="11.140625" style="27" bestFit="1" customWidth="1"/>
    <col min="15111" max="15111" width="10.28515625" style="27" bestFit="1" customWidth="1"/>
    <col min="15112" max="15112" width="12.28515625" style="27" bestFit="1" customWidth="1"/>
    <col min="15113" max="15113" width="10.85546875" style="27" bestFit="1" customWidth="1"/>
    <col min="15114" max="15360" width="9.140625" style="27"/>
    <col min="15361" max="15361" width="13.85546875" style="27" bestFit="1" customWidth="1"/>
    <col min="15362" max="15362" width="7.28515625" style="27" bestFit="1" customWidth="1"/>
    <col min="15363" max="15363" width="8.28515625" style="27" bestFit="1" customWidth="1"/>
    <col min="15364" max="15365" width="0" style="27" hidden="1" customWidth="1"/>
    <col min="15366" max="15366" width="11.140625" style="27" bestFit="1" customWidth="1"/>
    <col min="15367" max="15367" width="10.28515625" style="27" bestFit="1" customWidth="1"/>
    <col min="15368" max="15368" width="12.28515625" style="27" bestFit="1" customWidth="1"/>
    <col min="15369" max="15369" width="10.85546875" style="27" bestFit="1" customWidth="1"/>
    <col min="15370" max="15616" width="9.140625" style="27"/>
    <col min="15617" max="15617" width="13.85546875" style="27" bestFit="1" customWidth="1"/>
    <col min="15618" max="15618" width="7.28515625" style="27" bestFit="1" customWidth="1"/>
    <col min="15619" max="15619" width="8.28515625" style="27" bestFit="1" customWidth="1"/>
    <col min="15620" max="15621" width="0" style="27" hidden="1" customWidth="1"/>
    <col min="15622" max="15622" width="11.140625" style="27" bestFit="1" customWidth="1"/>
    <col min="15623" max="15623" width="10.28515625" style="27" bestFit="1" customWidth="1"/>
    <col min="15624" max="15624" width="12.28515625" style="27" bestFit="1" customWidth="1"/>
    <col min="15625" max="15625" width="10.85546875" style="27" bestFit="1" customWidth="1"/>
    <col min="15626" max="15872" width="9.140625" style="27"/>
    <col min="15873" max="15873" width="13.85546875" style="27" bestFit="1" customWidth="1"/>
    <col min="15874" max="15874" width="7.28515625" style="27" bestFit="1" customWidth="1"/>
    <col min="15875" max="15875" width="8.28515625" style="27" bestFit="1" customWidth="1"/>
    <col min="15876" max="15877" width="0" style="27" hidden="1" customWidth="1"/>
    <col min="15878" max="15878" width="11.140625" style="27" bestFit="1" customWidth="1"/>
    <col min="15879" max="15879" width="10.28515625" style="27" bestFit="1" customWidth="1"/>
    <col min="15880" max="15880" width="12.28515625" style="27" bestFit="1" customWidth="1"/>
    <col min="15881" max="15881" width="10.85546875" style="27" bestFit="1" customWidth="1"/>
    <col min="15882" max="16128" width="9.140625" style="27"/>
    <col min="16129" max="16129" width="13.85546875" style="27" bestFit="1" customWidth="1"/>
    <col min="16130" max="16130" width="7.28515625" style="27" bestFit="1" customWidth="1"/>
    <col min="16131" max="16131" width="8.28515625" style="27" bestFit="1" customWidth="1"/>
    <col min="16132" max="16133" width="0" style="27" hidden="1" customWidth="1"/>
    <col min="16134" max="16134" width="11.140625" style="27" bestFit="1" customWidth="1"/>
    <col min="16135" max="16135" width="10.28515625" style="27" bestFit="1" customWidth="1"/>
    <col min="16136" max="16136" width="12.28515625" style="27" bestFit="1" customWidth="1"/>
    <col min="16137" max="16137" width="10.85546875" style="27" bestFit="1" customWidth="1"/>
    <col min="16138" max="16384" width="9.140625" style="27"/>
  </cols>
  <sheetData>
    <row r="1" spans="1:9" s="26" customFormat="1" x14ac:dyDescent="0.2">
      <c r="A1" s="31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1" t="s">
        <v>5</v>
      </c>
      <c r="G1" s="32" t="s">
        <v>6</v>
      </c>
      <c r="H1" s="34" t="s">
        <v>66</v>
      </c>
      <c r="I1" s="35" t="s">
        <v>7</v>
      </c>
    </row>
    <row r="2" spans="1:9" x14ac:dyDescent="0.2">
      <c r="A2" s="36" t="s">
        <v>8</v>
      </c>
      <c r="B2" s="36">
        <v>57</v>
      </c>
      <c r="C2" s="37">
        <v>1439</v>
      </c>
      <c r="D2" s="38">
        <f>B2*0.037</f>
        <v>2.109</v>
      </c>
      <c r="E2" s="38">
        <f>B2*0.067</f>
        <v>3.8190000000000004</v>
      </c>
      <c r="F2" s="36" t="s">
        <v>9</v>
      </c>
      <c r="G2" s="37">
        <f>B2*C2</f>
        <v>82023</v>
      </c>
      <c r="H2" s="39" t="s">
        <v>67</v>
      </c>
      <c r="I2" s="36" t="s">
        <v>10</v>
      </c>
    </row>
    <row r="3" spans="1:9" x14ac:dyDescent="0.2">
      <c r="A3" s="40" t="s">
        <v>13</v>
      </c>
      <c r="B3" s="36">
        <v>40</v>
      </c>
      <c r="C3" s="37">
        <v>1265</v>
      </c>
      <c r="D3" s="38">
        <f>B3*0.037</f>
        <v>1.48</v>
      </c>
      <c r="E3" s="38">
        <f>B3*0.067</f>
        <v>2.68</v>
      </c>
      <c r="F3" s="36" t="s">
        <v>11</v>
      </c>
      <c r="G3" s="37">
        <f>B3*C3</f>
        <v>50600</v>
      </c>
      <c r="H3" s="39" t="s">
        <v>67</v>
      </c>
      <c r="I3" s="36" t="s">
        <v>10</v>
      </c>
    </row>
    <row r="4" spans="1:9" x14ac:dyDescent="0.2">
      <c r="A4" s="36" t="s">
        <v>21</v>
      </c>
      <c r="B4" s="36">
        <v>84</v>
      </c>
      <c r="C4" s="37">
        <v>1104</v>
      </c>
      <c r="D4" s="38">
        <f t="shared" ref="D4:D67" si="0">B4*0.037</f>
        <v>3.1079999999999997</v>
      </c>
      <c r="E4" s="38">
        <f t="shared" ref="E4:E67" si="1">B4*0.067</f>
        <v>5.6280000000000001</v>
      </c>
      <c r="F4" s="36" t="s">
        <v>23</v>
      </c>
      <c r="G4" s="37">
        <f>B4*C4</f>
        <v>92736</v>
      </c>
      <c r="H4" s="39" t="s">
        <v>67</v>
      </c>
      <c r="I4" s="36" t="s">
        <v>18</v>
      </c>
    </row>
    <row r="5" spans="1:9" x14ac:dyDescent="0.2">
      <c r="A5" s="36" t="s">
        <v>8</v>
      </c>
      <c r="B5" s="36">
        <v>66</v>
      </c>
      <c r="C5" s="37">
        <v>1447</v>
      </c>
      <c r="D5" s="38">
        <f t="shared" si="0"/>
        <v>2.4419999999999997</v>
      </c>
      <c r="E5" s="38">
        <f t="shared" si="1"/>
        <v>4.4220000000000006</v>
      </c>
      <c r="F5" s="36" t="s">
        <v>9</v>
      </c>
      <c r="G5" s="37">
        <f>B5*C5</f>
        <v>95502</v>
      </c>
      <c r="H5" s="39" t="s">
        <v>68</v>
      </c>
      <c r="I5" s="36" t="s">
        <v>18</v>
      </c>
    </row>
    <row r="6" spans="1:9" x14ac:dyDescent="0.2">
      <c r="A6" s="36" t="s">
        <v>19</v>
      </c>
      <c r="B6" s="36">
        <v>77</v>
      </c>
      <c r="C6" s="37">
        <v>1032</v>
      </c>
      <c r="D6" s="38">
        <f t="shared" si="0"/>
        <v>2.8489999999999998</v>
      </c>
      <c r="E6" s="38">
        <f t="shared" si="1"/>
        <v>5.1590000000000007</v>
      </c>
      <c r="F6" s="36" t="s">
        <v>11</v>
      </c>
      <c r="G6" s="37">
        <f>B6*C6</f>
        <v>79464</v>
      </c>
      <c r="H6" s="39" t="s">
        <v>68</v>
      </c>
      <c r="I6" s="36" t="s">
        <v>17</v>
      </c>
    </row>
    <row r="7" spans="1:9" x14ac:dyDescent="0.2">
      <c r="A7" s="36" t="s">
        <v>19</v>
      </c>
      <c r="B7" s="36">
        <v>99</v>
      </c>
      <c r="C7" s="37">
        <v>1054</v>
      </c>
      <c r="D7" s="38">
        <f t="shared" si="0"/>
        <v>3.6629999999999998</v>
      </c>
      <c r="E7" s="38">
        <f t="shared" si="1"/>
        <v>6.633</v>
      </c>
      <c r="F7" s="36" t="s">
        <v>9</v>
      </c>
      <c r="G7" s="37">
        <f t="shared" ref="G7:G70" si="2">B7*C7</f>
        <v>104346</v>
      </c>
      <c r="H7" s="39" t="s">
        <v>69</v>
      </c>
      <c r="I7" s="36" t="s">
        <v>18</v>
      </c>
    </row>
    <row r="8" spans="1:9" x14ac:dyDescent="0.2">
      <c r="A8" s="36" t="s">
        <v>15</v>
      </c>
      <c r="B8" s="36">
        <v>3</v>
      </c>
      <c r="C8" s="37">
        <v>788</v>
      </c>
      <c r="D8" s="38">
        <f t="shared" si="0"/>
        <v>0.11099999999999999</v>
      </c>
      <c r="E8" s="38">
        <f t="shared" si="1"/>
        <v>0.20100000000000001</v>
      </c>
      <c r="F8" s="36" t="s">
        <v>20</v>
      </c>
      <c r="G8" s="37">
        <f t="shared" si="2"/>
        <v>2364</v>
      </c>
      <c r="H8" s="39" t="s">
        <v>67</v>
      </c>
      <c r="I8" s="36" t="s">
        <v>14</v>
      </c>
    </row>
    <row r="9" spans="1:9" x14ac:dyDescent="0.2">
      <c r="A9" s="40" t="s">
        <v>13</v>
      </c>
      <c r="B9" s="36">
        <v>21</v>
      </c>
      <c r="C9" s="37">
        <v>1252</v>
      </c>
      <c r="D9" s="38">
        <f t="shared" si="0"/>
        <v>0.77699999999999991</v>
      </c>
      <c r="E9" s="38">
        <f t="shared" si="1"/>
        <v>1.407</v>
      </c>
      <c r="F9" s="36" t="s">
        <v>9</v>
      </c>
      <c r="G9" s="37">
        <f t="shared" si="2"/>
        <v>26292</v>
      </c>
      <c r="H9" s="39" t="s">
        <v>68</v>
      </c>
      <c r="I9" s="36" t="s">
        <v>12</v>
      </c>
    </row>
    <row r="10" spans="1:9" x14ac:dyDescent="0.2">
      <c r="A10" s="36" t="s">
        <v>8</v>
      </c>
      <c r="B10" s="36">
        <v>36</v>
      </c>
      <c r="C10" s="37">
        <v>1480</v>
      </c>
      <c r="D10" s="38">
        <f t="shared" si="0"/>
        <v>1.3319999999999999</v>
      </c>
      <c r="E10" s="38">
        <f t="shared" si="1"/>
        <v>2.4119999999999999</v>
      </c>
      <c r="F10" s="36" t="s">
        <v>9</v>
      </c>
      <c r="G10" s="37">
        <f t="shared" si="2"/>
        <v>53280</v>
      </c>
      <c r="H10" s="39" t="s">
        <v>69</v>
      </c>
      <c r="I10" s="36" t="s">
        <v>24</v>
      </c>
    </row>
    <row r="11" spans="1:9" x14ac:dyDescent="0.2">
      <c r="A11" s="36" t="s">
        <v>21</v>
      </c>
      <c r="B11" s="36">
        <v>37</v>
      </c>
      <c r="C11" s="37">
        <v>1096</v>
      </c>
      <c r="D11" s="38">
        <f t="shared" si="0"/>
        <v>1.369</v>
      </c>
      <c r="E11" s="38">
        <f t="shared" si="1"/>
        <v>2.4790000000000001</v>
      </c>
      <c r="F11" s="36" t="s">
        <v>20</v>
      </c>
      <c r="G11" s="37">
        <f t="shared" si="2"/>
        <v>40552</v>
      </c>
      <c r="H11" s="39" t="s">
        <v>70</v>
      </c>
      <c r="I11" s="36" t="s">
        <v>12</v>
      </c>
    </row>
    <row r="12" spans="1:9" x14ac:dyDescent="0.2">
      <c r="A12" s="36" t="s">
        <v>15</v>
      </c>
      <c r="B12" s="36">
        <v>19</v>
      </c>
      <c r="C12" s="37">
        <v>788</v>
      </c>
      <c r="D12" s="38">
        <f t="shared" si="0"/>
        <v>0.70299999999999996</v>
      </c>
      <c r="E12" s="38">
        <f t="shared" si="1"/>
        <v>1.2730000000000001</v>
      </c>
      <c r="F12" s="36" t="s">
        <v>9</v>
      </c>
      <c r="G12" s="37">
        <f t="shared" si="2"/>
        <v>14972</v>
      </c>
      <c r="H12" s="39" t="s">
        <v>68</v>
      </c>
      <c r="I12" s="36" t="s">
        <v>10</v>
      </c>
    </row>
    <row r="13" spans="1:9" x14ac:dyDescent="0.2">
      <c r="A13" s="36" t="s">
        <v>8</v>
      </c>
      <c r="B13" s="36">
        <v>88</v>
      </c>
      <c r="C13" s="37">
        <v>1447</v>
      </c>
      <c r="D13" s="38">
        <f t="shared" si="0"/>
        <v>3.2559999999999998</v>
      </c>
      <c r="E13" s="38">
        <f t="shared" si="1"/>
        <v>5.8960000000000008</v>
      </c>
      <c r="F13" s="36" t="s">
        <v>16</v>
      </c>
      <c r="G13" s="37">
        <f t="shared" si="2"/>
        <v>127336</v>
      </c>
      <c r="H13" s="39" t="s">
        <v>67</v>
      </c>
      <c r="I13" s="36" t="s">
        <v>17</v>
      </c>
    </row>
    <row r="14" spans="1:9" x14ac:dyDescent="0.2">
      <c r="A14" s="36" t="s">
        <v>15</v>
      </c>
      <c r="B14" s="36">
        <v>67</v>
      </c>
      <c r="C14" s="37">
        <v>788</v>
      </c>
      <c r="D14" s="38">
        <f t="shared" si="0"/>
        <v>2.4790000000000001</v>
      </c>
      <c r="E14" s="38">
        <f t="shared" si="1"/>
        <v>4.4889999999999999</v>
      </c>
      <c r="F14" s="36" t="s">
        <v>9</v>
      </c>
      <c r="G14" s="37">
        <f t="shared" si="2"/>
        <v>52796</v>
      </c>
      <c r="H14" s="39" t="s">
        <v>70</v>
      </c>
      <c r="I14" s="36" t="s">
        <v>12</v>
      </c>
    </row>
    <row r="15" spans="1:9" x14ac:dyDescent="0.2">
      <c r="A15" s="36" t="s">
        <v>15</v>
      </c>
      <c r="B15" s="36">
        <v>73</v>
      </c>
      <c r="C15" s="37">
        <v>788</v>
      </c>
      <c r="D15" s="38">
        <f t="shared" si="0"/>
        <v>2.7010000000000001</v>
      </c>
      <c r="E15" s="38">
        <f t="shared" si="1"/>
        <v>4.891</v>
      </c>
      <c r="F15" s="36" t="s">
        <v>9</v>
      </c>
      <c r="G15" s="37">
        <f t="shared" si="2"/>
        <v>57524</v>
      </c>
      <c r="H15" s="39" t="s">
        <v>70</v>
      </c>
      <c r="I15" s="36" t="s">
        <v>17</v>
      </c>
    </row>
    <row r="16" spans="1:9" x14ac:dyDescent="0.2">
      <c r="A16" s="40" t="s">
        <v>13</v>
      </c>
      <c r="B16" s="36">
        <v>56</v>
      </c>
      <c r="C16" s="37">
        <v>1265</v>
      </c>
      <c r="D16" s="38">
        <f t="shared" si="0"/>
        <v>2.0720000000000001</v>
      </c>
      <c r="E16" s="38">
        <f t="shared" si="1"/>
        <v>3.7520000000000002</v>
      </c>
      <c r="F16" s="36" t="s">
        <v>9</v>
      </c>
      <c r="G16" s="37">
        <f t="shared" si="2"/>
        <v>70840</v>
      </c>
      <c r="H16" s="39" t="s">
        <v>67</v>
      </c>
      <c r="I16" s="36" t="s">
        <v>12</v>
      </c>
    </row>
    <row r="17" spans="1:9" x14ac:dyDescent="0.2">
      <c r="A17" s="40" t="s">
        <v>13</v>
      </c>
      <c r="B17" s="36">
        <v>63</v>
      </c>
      <c r="C17" s="37">
        <v>1252</v>
      </c>
      <c r="D17" s="38">
        <f t="shared" si="0"/>
        <v>2.331</v>
      </c>
      <c r="E17" s="38">
        <f t="shared" si="1"/>
        <v>4.2210000000000001</v>
      </c>
      <c r="F17" s="36" t="s">
        <v>9</v>
      </c>
      <c r="G17" s="37">
        <f t="shared" si="2"/>
        <v>78876</v>
      </c>
      <c r="H17" s="39" t="s">
        <v>68</v>
      </c>
      <c r="I17" s="36" t="s">
        <v>10</v>
      </c>
    </row>
    <row r="18" spans="1:9" x14ac:dyDescent="0.2">
      <c r="A18" s="40" t="s">
        <v>13</v>
      </c>
      <c r="B18" s="36">
        <v>1</v>
      </c>
      <c r="C18" s="37">
        <v>1252</v>
      </c>
      <c r="D18" s="38">
        <f t="shared" si="0"/>
        <v>3.6999999999999998E-2</v>
      </c>
      <c r="E18" s="38">
        <f t="shared" si="1"/>
        <v>6.7000000000000004E-2</v>
      </c>
      <c r="F18" s="36" t="s">
        <v>9</v>
      </c>
      <c r="G18" s="37">
        <f t="shared" si="2"/>
        <v>1252</v>
      </c>
      <c r="H18" s="39" t="s">
        <v>68</v>
      </c>
      <c r="I18" s="36" t="s">
        <v>17</v>
      </c>
    </row>
    <row r="19" spans="1:9" x14ac:dyDescent="0.2">
      <c r="A19" s="36" t="s">
        <v>15</v>
      </c>
      <c r="B19" s="36">
        <v>77</v>
      </c>
      <c r="C19" s="37">
        <v>810</v>
      </c>
      <c r="D19" s="38">
        <f t="shared" si="0"/>
        <v>2.8489999999999998</v>
      </c>
      <c r="E19" s="38">
        <f t="shared" si="1"/>
        <v>5.1590000000000007</v>
      </c>
      <c r="F19" s="36" t="s">
        <v>11</v>
      </c>
      <c r="G19" s="37">
        <f t="shared" si="2"/>
        <v>62370</v>
      </c>
      <c r="H19" s="39" t="s">
        <v>68</v>
      </c>
      <c r="I19" s="36" t="s">
        <v>10</v>
      </c>
    </row>
    <row r="20" spans="1:9" x14ac:dyDescent="0.2">
      <c r="A20" s="36" t="s">
        <v>8</v>
      </c>
      <c r="B20" s="36">
        <v>93</v>
      </c>
      <c r="C20" s="37">
        <v>1447</v>
      </c>
      <c r="D20" s="38">
        <f t="shared" si="0"/>
        <v>3.4409999999999998</v>
      </c>
      <c r="E20" s="38">
        <f t="shared" si="1"/>
        <v>6.2310000000000008</v>
      </c>
      <c r="F20" s="36" t="s">
        <v>11</v>
      </c>
      <c r="G20" s="37">
        <f t="shared" si="2"/>
        <v>134571</v>
      </c>
      <c r="H20" s="39" t="s">
        <v>71</v>
      </c>
      <c r="I20" s="36" t="s">
        <v>17</v>
      </c>
    </row>
    <row r="21" spans="1:9" x14ac:dyDescent="0.2">
      <c r="A21" s="36" t="s">
        <v>8</v>
      </c>
      <c r="B21" s="36">
        <v>11</v>
      </c>
      <c r="C21" s="37">
        <v>1439</v>
      </c>
      <c r="D21" s="38">
        <f t="shared" si="0"/>
        <v>0.40699999999999997</v>
      </c>
      <c r="E21" s="38">
        <f t="shared" si="1"/>
        <v>0.7370000000000001</v>
      </c>
      <c r="F21" s="36" t="s">
        <v>9</v>
      </c>
      <c r="G21" s="37">
        <f t="shared" si="2"/>
        <v>15829</v>
      </c>
      <c r="H21" s="39" t="s">
        <v>70</v>
      </c>
      <c r="I21" s="36" t="s">
        <v>12</v>
      </c>
    </row>
    <row r="22" spans="1:9" x14ac:dyDescent="0.2">
      <c r="A22" s="36" t="s">
        <v>15</v>
      </c>
      <c r="B22" s="36">
        <v>35</v>
      </c>
      <c r="C22" s="37">
        <v>822</v>
      </c>
      <c r="D22" s="38">
        <f t="shared" si="0"/>
        <v>1.2949999999999999</v>
      </c>
      <c r="E22" s="38">
        <f t="shared" si="1"/>
        <v>2.3450000000000002</v>
      </c>
      <c r="F22" s="36" t="s">
        <v>11</v>
      </c>
      <c r="G22" s="37">
        <f t="shared" si="2"/>
        <v>28770</v>
      </c>
      <c r="H22" s="39" t="s">
        <v>69</v>
      </c>
      <c r="I22" s="36" t="s">
        <v>10</v>
      </c>
    </row>
    <row r="23" spans="1:9" x14ac:dyDescent="0.2">
      <c r="A23" s="36" t="s">
        <v>8</v>
      </c>
      <c r="B23" s="36">
        <v>70</v>
      </c>
      <c r="C23" s="37">
        <v>1500</v>
      </c>
      <c r="D23" s="38">
        <f t="shared" si="0"/>
        <v>2.59</v>
      </c>
      <c r="E23" s="38">
        <f t="shared" si="1"/>
        <v>4.6900000000000004</v>
      </c>
      <c r="F23" s="36" t="s">
        <v>9</v>
      </c>
      <c r="G23" s="37">
        <f t="shared" si="2"/>
        <v>105000</v>
      </c>
      <c r="H23" s="39" t="s">
        <v>69</v>
      </c>
      <c r="I23" s="36" t="s">
        <v>10</v>
      </c>
    </row>
    <row r="24" spans="1:9" x14ac:dyDescent="0.2">
      <c r="A24" s="40" t="s">
        <v>13</v>
      </c>
      <c r="B24" s="36">
        <v>13</v>
      </c>
      <c r="C24" s="37">
        <v>1272</v>
      </c>
      <c r="D24" s="38">
        <f t="shared" si="0"/>
        <v>0.48099999999999998</v>
      </c>
      <c r="E24" s="38">
        <f t="shared" si="1"/>
        <v>0.871</v>
      </c>
      <c r="F24" s="36" t="s">
        <v>23</v>
      </c>
      <c r="G24" s="37">
        <f t="shared" si="2"/>
        <v>16536</v>
      </c>
      <c r="H24" s="39" t="s">
        <v>72</v>
      </c>
      <c r="I24" s="36" t="s">
        <v>14</v>
      </c>
    </row>
    <row r="25" spans="1:9" x14ac:dyDescent="0.2">
      <c r="A25" s="36" t="s">
        <v>8</v>
      </c>
      <c r="B25" s="36">
        <v>1</v>
      </c>
      <c r="C25" s="37">
        <v>1480</v>
      </c>
      <c r="D25" s="38">
        <f t="shared" si="0"/>
        <v>3.6999999999999998E-2</v>
      </c>
      <c r="E25" s="38">
        <f t="shared" si="1"/>
        <v>6.7000000000000004E-2</v>
      </c>
      <c r="F25" s="36" t="s">
        <v>9</v>
      </c>
      <c r="G25" s="37">
        <f t="shared" si="2"/>
        <v>1480</v>
      </c>
      <c r="H25" s="39" t="s">
        <v>72</v>
      </c>
      <c r="I25" s="36" t="s">
        <v>14</v>
      </c>
    </row>
    <row r="26" spans="1:9" x14ac:dyDescent="0.2">
      <c r="A26" s="36" t="s">
        <v>8</v>
      </c>
      <c r="B26" s="36">
        <v>74</v>
      </c>
      <c r="C26" s="37">
        <v>1439</v>
      </c>
      <c r="D26" s="38">
        <f t="shared" si="0"/>
        <v>2.738</v>
      </c>
      <c r="E26" s="38">
        <f t="shared" si="1"/>
        <v>4.9580000000000002</v>
      </c>
      <c r="F26" s="36" t="s">
        <v>16</v>
      </c>
      <c r="G26" s="37">
        <f t="shared" si="2"/>
        <v>106486</v>
      </c>
      <c r="H26" s="39" t="s">
        <v>70</v>
      </c>
      <c r="I26" s="36" t="s">
        <v>24</v>
      </c>
    </row>
    <row r="27" spans="1:9" x14ac:dyDescent="0.2">
      <c r="A27" s="36" t="s">
        <v>15</v>
      </c>
      <c r="B27" s="36">
        <v>40</v>
      </c>
      <c r="C27" s="37">
        <v>788</v>
      </c>
      <c r="D27" s="38">
        <f t="shared" si="0"/>
        <v>1.48</v>
      </c>
      <c r="E27" s="38">
        <f t="shared" si="1"/>
        <v>2.68</v>
      </c>
      <c r="F27" s="36" t="s">
        <v>9</v>
      </c>
      <c r="G27" s="37">
        <f t="shared" si="2"/>
        <v>31520</v>
      </c>
      <c r="H27" s="39" t="s">
        <v>68</v>
      </c>
      <c r="I27" s="36" t="s">
        <v>18</v>
      </c>
    </row>
    <row r="28" spans="1:9" x14ac:dyDescent="0.2">
      <c r="A28" s="36" t="s">
        <v>21</v>
      </c>
      <c r="B28" s="36">
        <v>44</v>
      </c>
      <c r="C28" s="37">
        <v>1096</v>
      </c>
      <c r="D28" s="38">
        <f t="shared" si="0"/>
        <v>1.6279999999999999</v>
      </c>
      <c r="E28" s="38">
        <f t="shared" si="1"/>
        <v>2.9480000000000004</v>
      </c>
      <c r="F28" s="36" t="s">
        <v>20</v>
      </c>
      <c r="G28" s="37">
        <f t="shared" si="2"/>
        <v>48224</v>
      </c>
      <c r="H28" s="39" t="s">
        <v>70</v>
      </c>
      <c r="I28" s="36" t="s">
        <v>14</v>
      </c>
    </row>
    <row r="29" spans="1:9" x14ac:dyDescent="0.2">
      <c r="A29" s="40" t="s">
        <v>15</v>
      </c>
      <c r="B29" s="36">
        <v>54</v>
      </c>
      <c r="C29" s="37">
        <v>788</v>
      </c>
      <c r="D29" s="38">
        <f t="shared" si="0"/>
        <v>1.998</v>
      </c>
      <c r="E29" s="38">
        <f t="shared" si="1"/>
        <v>3.6180000000000003</v>
      </c>
      <c r="F29" s="36" t="s">
        <v>9</v>
      </c>
      <c r="G29" s="37">
        <f t="shared" si="2"/>
        <v>42552</v>
      </c>
      <c r="H29" s="39" t="s">
        <v>68</v>
      </c>
      <c r="I29" s="36" t="s">
        <v>24</v>
      </c>
    </row>
    <row r="30" spans="1:9" x14ac:dyDescent="0.2">
      <c r="A30" s="40" t="s">
        <v>13</v>
      </c>
      <c r="B30" s="36">
        <v>90</v>
      </c>
      <c r="C30" s="37">
        <v>1301</v>
      </c>
      <c r="D30" s="38">
        <f t="shared" si="0"/>
        <v>3.3299999999999996</v>
      </c>
      <c r="E30" s="38">
        <f t="shared" si="1"/>
        <v>6.03</v>
      </c>
      <c r="F30" s="36" t="s">
        <v>11</v>
      </c>
      <c r="G30" s="37">
        <f t="shared" si="2"/>
        <v>117090</v>
      </c>
      <c r="H30" s="39" t="s">
        <v>69</v>
      </c>
      <c r="I30" s="36" t="s">
        <v>17</v>
      </c>
    </row>
    <row r="31" spans="1:9" x14ac:dyDescent="0.2">
      <c r="A31" s="36" t="s">
        <v>19</v>
      </c>
      <c r="B31" s="36">
        <v>20</v>
      </c>
      <c r="C31" s="37">
        <v>1048</v>
      </c>
      <c r="D31" s="38">
        <f t="shared" si="0"/>
        <v>0.74</v>
      </c>
      <c r="E31" s="38">
        <f t="shared" si="1"/>
        <v>1.34</v>
      </c>
      <c r="F31" s="36" t="s">
        <v>20</v>
      </c>
      <c r="G31" s="37">
        <f t="shared" si="2"/>
        <v>20960</v>
      </c>
      <c r="H31" s="39" t="s">
        <v>71</v>
      </c>
      <c r="I31" s="36" t="s">
        <v>18</v>
      </c>
    </row>
    <row r="32" spans="1:9" x14ac:dyDescent="0.2">
      <c r="A32" s="40" t="s">
        <v>19</v>
      </c>
      <c r="B32" s="36">
        <v>14</v>
      </c>
      <c r="C32" s="37">
        <v>1032</v>
      </c>
      <c r="D32" s="38">
        <f t="shared" si="0"/>
        <v>0.51800000000000002</v>
      </c>
      <c r="E32" s="38">
        <f t="shared" si="1"/>
        <v>0.93800000000000006</v>
      </c>
      <c r="F32" s="36" t="s">
        <v>11</v>
      </c>
      <c r="G32" s="37">
        <f t="shared" si="2"/>
        <v>14448</v>
      </c>
      <c r="H32" s="39" t="s">
        <v>68</v>
      </c>
      <c r="I32" s="36" t="s">
        <v>22</v>
      </c>
    </row>
    <row r="33" spans="1:9" x14ac:dyDescent="0.2">
      <c r="A33" s="36" t="s">
        <v>15</v>
      </c>
      <c r="B33" s="36">
        <v>45</v>
      </c>
      <c r="C33" s="37">
        <v>810</v>
      </c>
      <c r="D33" s="38">
        <f t="shared" si="0"/>
        <v>1.6649999999999998</v>
      </c>
      <c r="E33" s="38">
        <f t="shared" si="1"/>
        <v>3.0150000000000001</v>
      </c>
      <c r="F33" s="36" t="s">
        <v>23</v>
      </c>
      <c r="G33" s="37">
        <f t="shared" si="2"/>
        <v>36450</v>
      </c>
      <c r="H33" s="39" t="s">
        <v>68</v>
      </c>
      <c r="I33" s="36" t="s">
        <v>17</v>
      </c>
    </row>
    <row r="34" spans="1:9" x14ac:dyDescent="0.2">
      <c r="A34" s="40" t="s">
        <v>13</v>
      </c>
      <c r="B34" s="36">
        <v>62</v>
      </c>
      <c r="C34" s="37">
        <v>1265</v>
      </c>
      <c r="D34" s="38">
        <f t="shared" si="0"/>
        <v>2.294</v>
      </c>
      <c r="E34" s="38">
        <f t="shared" si="1"/>
        <v>4.1539999999999999</v>
      </c>
      <c r="F34" s="36" t="s">
        <v>23</v>
      </c>
      <c r="G34" s="37">
        <f t="shared" si="2"/>
        <v>78430</v>
      </c>
      <c r="H34" s="39" t="s">
        <v>68</v>
      </c>
      <c r="I34" s="36" t="s">
        <v>17</v>
      </c>
    </row>
    <row r="35" spans="1:9" x14ac:dyDescent="0.2">
      <c r="A35" s="36" t="s">
        <v>15</v>
      </c>
      <c r="B35" s="36">
        <v>38</v>
      </c>
      <c r="C35" s="37">
        <v>810</v>
      </c>
      <c r="D35" s="38">
        <f t="shared" si="0"/>
        <v>1.4059999999999999</v>
      </c>
      <c r="E35" s="38">
        <f t="shared" si="1"/>
        <v>2.5460000000000003</v>
      </c>
      <c r="F35" s="36" t="s">
        <v>23</v>
      </c>
      <c r="G35" s="37">
        <f t="shared" si="2"/>
        <v>30780</v>
      </c>
      <c r="H35" s="39" t="s">
        <v>71</v>
      </c>
      <c r="I35" s="36" t="s">
        <v>14</v>
      </c>
    </row>
    <row r="36" spans="1:9" x14ac:dyDescent="0.2">
      <c r="A36" s="36" t="s">
        <v>15</v>
      </c>
      <c r="B36" s="36">
        <v>67</v>
      </c>
      <c r="C36" s="37">
        <v>788</v>
      </c>
      <c r="D36" s="38">
        <f t="shared" si="0"/>
        <v>2.4790000000000001</v>
      </c>
      <c r="E36" s="38">
        <f t="shared" si="1"/>
        <v>4.4889999999999999</v>
      </c>
      <c r="F36" s="36" t="s">
        <v>9</v>
      </c>
      <c r="G36" s="37">
        <f t="shared" si="2"/>
        <v>52796</v>
      </c>
      <c r="H36" s="39" t="s">
        <v>70</v>
      </c>
      <c r="I36" s="36" t="s">
        <v>10</v>
      </c>
    </row>
    <row r="37" spans="1:9" x14ac:dyDescent="0.2">
      <c r="A37" s="40" t="s">
        <v>13</v>
      </c>
      <c r="B37" s="36">
        <v>76</v>
      </c>
      <c r="C37" s="37">
        <v>1272</v>
      </c>
      <c r="D37" s="38">
        <f t="shared" si="0"/>
        <v>2.8119999999999998</v>
      </c>
      <c r="E37" s="38">
        <f t="shared" si="1"/>
        <v>5.0920000000000005</v>
      </c>
      <c r="F37" s="36" t="s">
        <v>11</v>
      </c>
      <c r="G37" s="37">
        <f t="shared" si="2"/>
        <v>96672</v>
      </c>
      <c r="H37" s="39" t="s">
        <v>69</v>
      </c>
      <c r="I37" s="36" t="s">
        <v>14</v>
      </c>
    </row>
    <row r="38" spans="1:9" x14ac:dyDescent="0.2">
      <c r="A38" s="36" t="s">
        <v>8</v>
      </c>
      <c r="B38" s="36">
        <v>27</v>
      </c>
      <c r="C38" s="37">
        <v>1500</v>
      </c>
      <c r="D38" s="38">
        <f t="shared" si="0"/>
        <v>0.999</v>
      </c>
      <c r="E38" s="38">
        <f t="shared" si="1"/>
        <v>1.8090000000000002</v>
      </c>
      <c r="F38" s="36" t="s">
        <v>20</v>
      </c>
      <c r="G38" s="37">
        <f t="shared" si="2"/>
        <v>40500</v>
      </c>
      <c r="H38" s="39" t="s">
        <v>71</v>
      </c>
      <c r="I38" s="36" t="s">
        <v>17</v>
      </c>
    </row>
    <row r="39" spans="1:9" x14ac:dyDescent="0.2">
      <c r="A39" s="40" t="s">
        <v>13</v>
      </c>
      <c r="B39" s="36">
        <v>88</v>
      </c>
      <c r="C39" s="37">
        <v>1301</v>
      </c>
      <c r="D39" s="38">
        <f t="shared" si="0"/>
        <v>3.2559999999999998</v>
      </c>
      <c r="E39" s="38">
        <f t="shared" si="1"/>
        <v>5.8960000000000008</v>
      </c>
      <c r="F39" s="36" t="s">
        <v>11</v>
      </c>
      <c r="G39" s="37">
        <f t="shared" si="2"/>
        <v>114488</v>
      </c>
      <c r="H39" s="39" t="s">
        <v>69</v>
      </c>
      <c r="I39" s="36" t="s">
        <v>17</v>
      </c>
    </row>
    <row r="40" spans="1:9" x14ac:dyDescent="0.2">
      <c r="A40" s="36" t="s">
        <v>19</v>
      </c>
      <c r="B40" s="36">
        <v>10</v>
      </c>
      <c r="C40" s="37">
        <v>1040</v>
      </c>
      <c r="D40" s="38">
        <f t="shared" si="0"/>
        <v>0.37</v>
      </c>
      <c r="E40" s="38">
        <f t="shared" si="1"/>
        <v>0.67</v>
      </c>
      <c r="F40" s="36" t="s">
        <v>9</v>
      </c>
      <c r="G40" s="37">
        <f t="shared" si="2"/>
        <v>10400</v>
      </c>
      <c r="H40" s="39" t="s">
        <v>71</v>
      </c>
      <c r="I40" s="36" t="s">
        <v>18</v>
      </c>
    </row>
    <row r="41" spans="1:9" x14ac:dyDescent="0.2">
      <c r="A41" s="36" t="s">
        <v>15</v>
      </c>
      <c r="B41" s="36">
        <v>40</v>
      </c>
      <c r="C41" s="37">
        <v>822</v>
      </c>
      <c r="D41" s="38">
        <f t="shared" si="0"/>
        <v>1.48</v>
      </c>
      <c r="E41" s="38">
        <f t="shared" si="1"/>
        <v>2.68</v>
      </c>
      <c r="F41" s="36" t="s">
        <v>20</v>
      </c>
      <c r="G41" s="37">
        <f t="shared" si="2"/>
        <v>32880</v>
      </c>
      <c r="H41" s="39" t="s">
        <v>71</v>
      </c>
      <c r="I41" s="36" t="s">
        <v>22</v>
      </c>
    </row>
    <row r="42" spans="1:9" x14ac:dyDescent="0.2">
      <c r="A42" s="36" t="s">
        <v>21</v>
      </c>
      <c r="B42" s="36">
        <v>32</v>
      </c>
      <c r="C42" s="37">
        <v>1096</v>
      </c>
      <c r="D42" s="38">
        <f t="shared" si="0"/>
        <v>1.1839999999999999</v>
      </c>
      <c r="E42" s="38">
        <f t="shared" si="1"/>
        <v>2.1440000000000001</v>
      </c>
      <c r="F42" s="36" t="s">
        <v>11</v>
      </c>
      <c r="G42" s="37">
        <f t="shared" si="2"/>
        <v>35072</v>
      </c>
      <c r="H42" s="39" t="s">
        <v>67</v>
      </c>
      <c r="I42" s="36" t="s">
        <v>12</v>
      </c>
    </row>
    <row r="43" spans="1:9" x14ac:dyDescent="0.2">
      <c r="A43" s="36" t="s">
        <v>8</v>
      </c>
      <c r="B43" s="36">
        <v>5</v>
      </c>
      <c r="C43" s="37">
        <v>1447</v>
      </c>
      <c r="D43" s="38">
        <f t="shared" si="0"/>
        <v>0.185</v>
      </c>
      <c r="E43" s="38">
        <f t="shared" si="1"/>
        <v>0.33500000000000002</v>
      </c>
      <c r="F43" s="36" t="s">
        <v>9</v>
      </c>
      <c r="G43" s="37">
        <f t="shared" si="2"/>
        <v>7235</v>
      </c>
      <c r="H43" s="39" t="s">
        <v>68</v>
      </c>
      <c r="I43" s="36" t="s">
        <v>18</v>
      </c>
    </row>
    <row r="44" spans="1:9" x14ac:dyDescent="0.2">
      <c r="A44" s="36" t="s">
        <v>21</v>
      </c>
      <c r="B44" s="36">
        <v>14</v>
      </c>
      <c r="C44" s="37">
        <v>1104</v>
      </c>
      <c r="D44" s="38">
        <f t="shared" si="0"/>
        <v>0.51800000000000002</v>
      </c>
      <c r="E44" s="38">
        <f t="shared" si="1"/>
        <v>0.93800000000000006</v>
      </c>
      <c r="F44" s="36" t="s">
        <v>23</v>
      </c>
      <c r="G44" s="37">
        <f t="shared" si="2"/>
        <v>15456</v>
      </c>
      <c r="H44" s="39" t="s">
        <v>67</v>
      </c>
      <c r="I44" s="36" t="s">
        <v>14</v>
      </c>
    </row>
    <row r="45" spans="1:9" x14ac:dyDescent="0.2">
      <c r="A45" s="40" t="s">
        <v>13</v>
      </c>
      <c r="B45" s="36">
        <v>35</v>
      </c>
      <c r="C45" s="37">
        <v>1252</v>
      </c>
      <c r="D45" s="38">
        <f t="shared" si="0"/>
        <v>1.2949999999999999</v>
      </c>
      <c r="E45" s="38">
        <f t="shared" si="1"/>
        <v>2.3450000000000002</v>
      </c>
      <c r="F45" s="36" t="s">
        <v>9</v>
      </c>
      <c r="G45" s="37">
        <f t="shared" si="2"/>
        <v>43820</v>
      </c>
      <c r="H45" s="39" t="s">
        <v>67</v>
      </c>
      <c r="I45" s="36" t="s">
        <v>14</v>
      </c>
    </row>
    <row r="46" spans="1:9" x14ac:dyDescent="0.2">
      <c r="A46" s="36" t="s">
        <v>8</v>
      </c>
      <c r="B46" s="36">
        <v>55</v>
      </c>
      <c r="C46" s="37">
        <v>1447</v>
      </c>
      <c r="D46" s="38">
        <f t="shared" si="0"/>
        <v>2.0349999999999997</v>
      </c>
      <c r="E46" s="38">
        <f t="shared" si="1"/>
        <v>3.6850000000000001</v>
      </c>
      <c r="F46" s="36" t="s">
        <v>16</v>
      </c>
      <c r="G46" s="37">
        <f t="shared" si="2"/>
        <v>79585</v>
      </c>
      <c r="H46" s="39" t="s">
        <v>67</v>
      </c>
      <c r="I46" s="36" t="s">
        <v>22</v>
      </c>
    </row>
    <row r="47" spans="1:9" x14ac:dyDescent="0.2">
      <c r="A47" s="36" t="s">
        <v>8</v>
      </c>
      <c r="B47" s="36">
        <v>85</v>
      </c>
      <c r="C47" s="37">
        <v>1447</v>
      </c>
      <c r="D47" s="38">
        <f t="shared" si="0"/>
        <v>3.145</v>
      </c>
      <c r="E47" s="38">
        <f t="shared" si="1"/>
        <v>5.6950000000000003</v>
      </c>
      <c r="F47" s="36" t="s">
        <v>11</v>
      </c>
      <c r="G47" s="37">
        <f t="shared" si="2"/>
        <v>122995</v>
      </c>
      <c r="H47" s="39" t="s">
        <v>67</v>
      </c>
      <c r="I47" s="36" t="s">
        <v>22</v>
      </c>
    </row>
    <row r="48" spans="1:9" x14ac:dyDescent="0.2">
      <c r="A48" s="36" t="s">
        <v>15</v>
      </c>
      <c r="B48" s="36">
        <v>54</v>
      </c>
      <c r="C48" s="37">
        <v>822</v>
      </c>
      <c r="D48" s="38">
        <f t="shared" si="0"/>
        <v>1.998</v>
      </c>
      <c r="E48" s="38">
        <f t="shared" si="1"/>
        <v>3.6180000000000003</v>
      </c>
      <c r="F48" s="36" t="s">
        <v>11</v>
      </c>
      <c r="G48" s="37">
        <f t="shared" si="2"/>
        <v>44388</v>
      </c>
      <c r="H48" s="39" t="s">
        <v>71</v>
      </c>
      <c r="I48" s="36" t="s">
        <v>18</v>
      </c>
    </row>
    <row r="49" spans="1:9" x14ac:dyDescent="0.2">
      <c r="A49" s="36" t="s">
        <v>15</v>
      </c>
      <c r="B49" s="36">
        <v>65</v>
      </c>
      <c r="C49" s="37">
        <v>830</v>
      </c>
      <c r="D49" s="38">
        <f t="shared" si="0"/>
        <v>2.4049999999999998</v>
      </c>
      <c r="E49" s="38">
        <f t="shared" si="1"/>
        <v>4.3550000000000004</v>
      </c>
      <c r="F49" s="36" t="s">
        <v>16</v>
      </c>
      <c r="G49" s="37">
        <f t="shared" si="2"/>
        <v>53950</v>
      </c>
      <c r="H49" s="39" t="s">
        <v>72</v>
      </c>
      <c r="I49" s="36" t="s">
        <v>14</v>
      </c>
    </row>
    <row r="50" spans="1:9" x14ac:dyDescent="0.2">
      <c r="A50" s="36" t="s">
        <v>8</v>
      </c>
      <c r="B50" s="36">
        <v>28</v>
      </c>
      <c r="C50" s="37">
        <v>1447</v>
      </c>
      <c r="D50" s="38">
        <f t="shared" si="0"/>
        <v>1.036</v>
      </c>
      <c r="E50" s="38">
        <f t="shared" si="1"/>
        <v>1.8760000000000001</v>
      </c>
      <c r="F50" s="36" t="s">
        <v>9</v>
      </c>
      <c r="G50" s="37">
        <f t="shared" si="2"/>
        <v>40516</v>
      </c>
      <c r="H50" s="39" t="s">
        <v>71</v>
      </c>
      <c r="I50" s="36" t="s">
        <v>10</v>
      </c>
    </row>
    <row r="51" spans="1:9" x14ac:dyDescent="0.2">
      <c r="A51" s="36" t="s">
        <v>8</v>
      </c>
      <c r="B51" s="36">
        <v>21</v>
      </c>
      <c r="C51" s="37">
        <v>1439</v>
      </c>
      <c r="D51" s="38">
        <f t="shared" si="0"/>
        <v>0.77699999999999991</v>
      </c>
      <c r="E51" s="38">
        <f t="shared" si="1"/>
        <v>1.407</v>
      </c>
      <c r="F51" s="36" t="s">
        <v>16</v>
      </c>
      <c r="G51" s="37">
        <f t="shared" si="2"/>
        <v>30219</v>
      </c>
      <c r="H51" s="39" t="s">
        <v>70</v>
      </c>
      <c r="I51" s="36" t="s">
        <v>12</v>
      </c>
    </row>
    <row r="52" spans="1:9" x14ac:dyDescent="0.2">
      <c r="A52" s="36" t="s">
        <v>19</v>
      </c>
      <c r="B52" s="36">
        <v>69</v>
      </c>
      <c r="C52" s="37">
        <v>1040</v>
      </c>
      <c r="D52" s="38">
        <f t="shared" si="0"/>
        <v>2.5529999999999999</v>
      </c>
      <c r="E52" s="38">
        <f t="shared" si="1"/>
        <v>4.6230000000000002</v>
      </c>
      <c r="F52" s="36" t="s">
        <v>9</v>
      </c>
      <c r="G52" s="37">
        <f t="shared" si="2"/>
        <v>71760</v>
      </c>
      <c r="H52" s="39" t="s">
        <v>68</v>
      </c>
      <c r="I52" s="36" t="s">
        <v>17</v>
      </c>
    </row>
    <row r="53" spans="1:9" x14ac:dyDescent="0.2">
      <c r="A53" s="36" t="s">
        <v>21</v>
      </c>
      <c r="B53" s="36">
        <v>31</v>
      </c>
      <c r="C53" s="37">
        <v>1096</v>
      </c>
      <c r="D53" s="38">
        <f t="shared" si="0"/>
        <v>1.147</v>
      </c>
      <c r="E53" s="38">
        <f t="shared" si="1"/>
        <v>2.077</v>
      </c>
      <c r="F53" s="36" t="s">
        <v>11</v>
      </c>
      <c r="G53" s="37">
        <f t="shared" si="2"/>
        <v>33976</v>
      </c>
      <c r="H53" s="39" t="s">
        <v>67</v>
      </c>
      <c r="I53" s="36" t="s">
        <v>14</v>
      </c>
    </row>
    <row r="54" spans="1:9" x14ac:dyDescent="0.2">
      <c r="A54" s="36" t="s">
        <v>15</v>
      </c>
      <c r="B54" s="36">
        <v>47</v>
      </c>
      <c r="C54" s="37">
        <v>788</v>
      </c>
      <c r="D54" s="38">
        <f t="shared" si="0"/>
        <v>1.7389999999999999</v>
      </c>
      <c r="E54" s="38">
        <f t="shared" si="1"/>
        <v>3.149</v>
      </c>
      <c r="F54" s="36" t="s">
        <v>9</v>
      </c>
      <c r="G54" s="37">
        <f t="shared" si="2"/>
        <v>37036</v>
      </c>
      <c r="H54" s="39" t="s">
        <v>68</v>
      </c>
      <c r="I54" s="36" t="s">
        <v>18</v>
      </c>
    </row>
    <row r="55" spans="1:9" x14ac:dyDescent="0.2">
      <c r="A55" s="36" t="s">
        <v>15</v>
      </c>
      <c r="B55" s="36">
        <v>75</v>
      </c>
      <c r="C55" s="37">
        <v>788</v>
      </c>
      <c r="D55" s="38">
        <f t="shared" si="0"/>
        <v>2.7749999999999999</v>
      </c>
      <c r="E55" s="38">
        <f t="shared" si="1"/>
        <v>5.0250000000000004</v>
      </c>
      <c r="F55" s="36" t="s">
        <v>9</v>
      </c>
      <c r="G55" s="37">
        <f t="shared" si="2"/>
        <v>59100</v>
      </c>
      <c r="H55" s="39" t="s">
        <v>68</v>
      </c>
      <c r="I55" s="36" t="s">
        <v>24</v>
      </c>
    </row>
    <row r="56" spans="1:9" x14ac:dyDescent="0.2">
      <c r="A56" s="36" t="s">
        <v>8</v>
      </c>
      <c r="B56" s="36">
        <v>62</v>
      </c>
      <c r="C56" s="37">
        <v>1447</v>
      </c>
      <c r="D56" s="38">
        <f t="shared" si="0"/>
        <v>2.294</v>
      </c>
      <c r="E56" s="38">
        <f t="shared" si="1"/>
        <v>4.1539999999999999</v>
      </c>
      <c r="F56" s="36" t="s">
        <v>9</v>
      </c>
      <c r="G56" s="37">
        <f t="shared" si="2"/>
        <v>89714</v>
      </c>
      <c r="H56" s="39" t="s">
        <v>68</v>
      </c>
      <c r="I56" s="36" t="s">
        <v>14</v>
      </c>
    </row>
    <row r="57" spans="1:9" x14ac:dyDescent="0.2">
      <c r="A57" s="36" t="s">
        <v>8</v>
      </c>
      <c r="B57" s="36">
        <v>48</v>
      </c>
      <c r="C57" s="37">
        <v>1447</v>
      </c>
      <c r="D57" s="38">
        <f t="shared" si="0"/>
        <v>1.7759999999999998</v>
      </c>
      <c r="E57" s="38">
        <f t="shared" si="1"/>
        <v>3.2160000000000002</v>
      </c>
      <c r="F57" s="36" t="s">
        <v>9</v>
      </c>
      <c r="G57" s="37">
        <f t="shared" si="2"/>
        <v>69456</v>
      </c>
      <c r="H57" s="39" t="s">
        <v>71</v>
      </c>
      <c r="I57" s="36" t="s">
        <v>17</v>
      </c>
    </row>
    <row r="58" spans="1:9" x14ac:dyDescent="0.2">
      <c r="A58" s="36" t="s">
        <v>21</v>
      </c>
      <c r="B58" s="36">
        <v>55</v>
      </c>
      <c r="C58" s="37">
        <v>1104</v>
      </c>
      <c r="D58" s="38">
        <f t="shared" si="0"/>
        <v>2.0349999999999997</v>
      </c>
      <c r="E58" s="38">
        <f t="shared" si="1"/>
        <v>3.6850000000000001</v>
      </c>
      <c r="F58" s="36" t="s">
        <v>23</v>
      </c>
      <c r="G58" s="37">
        <f t="shared" si="2"/>
        <v>60720</v>
      </c>
      <c r="H58" s="39" t="s">
        <v>67</v>
      </c>
      <c r="I58" s="36" t="s">
        <v>12</v>
      </c>
    </row>
    <row r="59" spans="1:9" x14ac:dyDescent="0.2">
      <c r="A59" s="36" t="s">
        <v>8</v>
      </c>
      <c r="B59" s="36">
        <v>2</v>
      </c>
      <c r="C59" s="37">
        <v>1439</v>
      </c>
      <c r="D59" s="38">
        <f t="shared" si="0"/>
        <v>7.3999999999999996E-2</v>
      </c>
      <c r="E59" s="38">
        <f t="shared" si="1"/>
        <v>0.13400000000000001</v>
      </c>
      <c r="F59" s="36" t="s">
        <v>11</v>
      </c>
      <c r="G59" s="37">
        <f t="shared" si="2"/>
        <v>2878</v>
      </c>
      <c r="H59" s="39" t="s">
        <v>68</v>
      </c>
      <c r="I59" s="36" t="s">
        <v>14</v>
      </c>
    </row>
    <row r="60" spans="1:9" x14ac:dyDescent="0.2">
      <c r="A60" s="36" t="s">
        <v>15</v>
      </c>
      <c r="B60" s="36">
        <v>83</v>
      </c>
      <c r="C60" s="37">
        <v>788</v>
      </c>
      <c r="D60" s="38">
        <f t="shared" si="0"/>
        <v>3.0709999999999997</v>
      </c>
      <c r="E60" s="38">
        <f t="shared" si="1"/>
        <v>5.5609999999999999</v>
      </c>
      <c r="F60" s="36" t="s">
        <v>11</v>
      </c>
      <c r="G60" s="37">
        <f t="shared" si="2"/>
        <v>65404</v>
      </c>
      <c r="H60" s="39" t="s">
        <v>68</v>
      </c>
      <c r="I60" s="36" t="s">
        <v>17</v>
      </c>
    </row>
    <row r="61" spans="1:9" x14ac:dyDescent="0.2">
      <c r="A61" s="36" t="s">
        <v>8</v>
      </c>
      <c r="B61" s="36">
        <v>62</v>
      </c>
      <c r="C61" s="37">
        <v>1500</v>
      </c>
      <c r="D61" s="38">
        <f t="shared" si="0"/>
        <v>2.294</v>
      </c>
      <c r="E61" s="38">
        <f t="shared" si="1"/>
        <v>4.1539999999999999</v>
      </c>
      <c r="F61" s="36" t="s">
        <v>23</v>
      </c>
      <c r="G61" s="37">
        <f t="shared" si="2"/>
        <v>93000</v>
      </c>
      <c r="H61" s="39" t="s">
        <v>72</v>
      </c>
      <c r="I61" s="36" t="s">
        <v>24</v>
      </c>
    </row>
    <row r="62" spans="1:9" x14ac:dyDescent="0.2">
      <c r="A62" s="36" t="s">
        <v>15</v>
      </c>
      <c r="B62" s="36">
        <v>74</v>
      </c>
      <c r="C62" s="37">
        <v>788</v>
      </c>
      <c r="D62" s="38">
        <f t="shared" si="0"/>
        <v>2.738</v>
      </c>
      <c r="E62" s="38">
        <f t="shared" si="1"/>
        <v>4.9580000000000002</v>
      </c>
      <c r="F62" s="36" t="s">
        <v>20</v>
      </c>
      <c r="G62" s="37">
        <f t="shared" si="2"/>
        <v>58312</v>
      </c>
      <c r="H62" s="39" t="s">
        <v>68</v>
      </c>
      <c r="I62" s="36" t="s">
        <v>12</v>
      </c>
    </row>
    <row r="63" spans="1:9" x14ac:dyDescent="0.2">
      <c r="A63" s="36" t="s">
        <v>19</v>
      </c>
      <c r="B63" s="36">
        <v>43</v>
      </c>
      <c r="C63" s="37">
        <v>1032</v>
      </c>
      <c r="D63" s="38">
        <f t="shared" si="0"/>
        <v>1.591</v>
      </c>
      <c r="E63" s="38">
        <f t="shared" si="1"/>
        <v>2.8810000000000002</v>
      </c>
      <c r="F63" s="36" t="s">
        <v>20</v>
      </c>
      <c r="G63" s="37">
        <f t="shared" si="2"/>
        <v>44376</v>
      </c>
      <c r="H63" s="39" t="s">
        <v>68</v>
      </c>
      <c r="I63" s="36" t="s">
        <v>10</v>
      </c>
    </row>
    <row r="64" spans="1:9" x14ac:dyDescent="0.2">
      <c r="A64" s="36" t="s">
        <v>15</v>
      </c>
      <c r="B64" s="36">
        <v>16</v>
      </c>
      <c r="C64" s="37">
        <v>788</v>
      </c>
      <c r="D64" s="38">
        <f t="shared" si="0"/>
        <v>0.59199999999999997</v>
      </c>
      <c r="E64" s="38">
        <f t="shared" si="1"/>
        <v>1.0720000000000001</v>
      </c>
      <c r="F64" s="36" t="s">
        <v>9</v>
      </c>
      <c r="G64" s="37">
        <f t="shared" si="2"/>
        <v>12608</v>
      </c>
      <c r="H64" s="39" t="s">
        <v>70</v>
      </c>
      <c r="I64" s="36" t="s">
        <v>10</v>
      </c>
    </row>
    <row r="65" spans="1:9" x14ac:dyDescent="0.2">
      <c r="A65" s="36" t="s">
        <v>19</v>
      </c>
      <c r="B65" s="36">
        <v>71</v>
      </c>
      <c r="C65" s="37">
        <v>1040</v>
      </c>
      <c r="D65" s="38">
        <f t="shared" si="0"/>
        <v>2.6269999999999998</v>
      </c>
      <c r="E65" s="38">
        <f t="shared" si="1"/>
        <v>4.7570000000000006</v>
      </c>
      <c r="F65" s="36" t="s">
        <v>9</v>
      </c>
      <c r="G65" s="37">
        <f t="shared" si="2"/>
        <v>73840</v>
      </c>
      <c r="H65" s="39" t="s">
        <v>68</v>
      </c>
      <c r="I65" s="36" t="s">
        <v>12</v>
      </c>
    </row>
    <row r="66" spans="1:9" x14ac:dyDescent="0.2">
      <c r="A66" s="36" t="s">
        <v>8</v>
      </c>
      <c r="B66" s="36">
        <v>51</v>
      </c>
      <c r="C66" s="37">
        <v>1447</v>
      </c>
      <c r="D66" s="38">
        <f t="shared" si="0"/>
        <v>1.887</v>
      </c>
      <c r="E66" s="38">
        <f t="shared" si="1"/>
        <v>3.4170000000000003</v>
      </c>
      <c r="F66" s="36" t="s">
        <v>9</v>
      </c>
      <c r="G66" s="37">
        <f t="shared" si="2"/>
        <v>73797</v>
      </c>
      <c r="H66" s="39" t="s">
        <v>67</v>
      </c>
      <c r="I66" s="36" t="s">
        <v>14</v>
      </c>
    </row>
    <row r="67" spans="1:9" x14ac:dyDescent="0.2">
      <c r="A67" s="36" t="s">
        <v>21</v>
      </c>
      <c r="B67" s="36">
        <v>48</v>
      </c>
      <c r="C67" s="37">
        <v>1104</v>
      </c>
      <c r="D67" s="38">
        <f t="shared" si="0"/>
        <v>1.7759999999999998</v>
      </c>
      <c r="E67" s="38">
        <f t="shared" si="1"/>
        <v>3.2160000000000002</v>
      </c>
      <c r="F67" s="36" t="s">
        <v>23</v>
      </c>
      <c r="G67" s="37">
        <f t="shared" si="2"/>
        <v>52992</v>
      </c>
      <c r="H67" s="39" t="s">
        <v>67</v>
      </c>
      <c r="I67" s="36" t="s">
        <v>12</v>
      </c>
    </row>
    <row r="68" spans="1:9" x14ac:dyDescent="0.2">
      <c r="A68" s="36" t="s">
        <v>8</v>
      </c>
      <c r="B68" s="36">
        <v>69</v>
      </c>
      <c r="C68" s="37">
        <v>1447</v>
      </c>
      <c r="D68" s="38">
        <f t="shared" ref="D68:D115" si="3">B68*0.037</f>
        <v>2.5529999999999999</v>
      </c>
      <c r="E68" s="38">
        <f t="shared" ref="E68:E115" si="4">B68*0.067</f>
        <v>4.6230000000000002</v>
      </c>
      <c r="F68" s="36" t="s">
        <v>9</v>
      </c>
      <c r="G68" s="37">
        <f t="shared" si="2"/>
        <v>99843</v>
      </c>
      <c r="H68" s="39" t="s">
        <v>71</v>
      </c>
      <c r="I68" s="36" t="s">
        <v>10</v>
      </c>
    </row>
    <row r="69" spans="1:9" x14ac:dyDescent="0.2">
      <c r="A69" s="36" t="s">
        <v>15</v>
      </c>
      <c r="B69" s="36">
        <v>25</v>
      </c>
      <c r="C69" s="37">
        <v>810</v>
      </c>
      <c r="D69" s="38">
        <f t="shared" si="3"/>
        <v>0.92499999999999993</v>
      </c>
      <c r="E69" s="38">
        <f t="shared" si="4"/>
        <v>1.675</v>
      </c>
      <c r="F69" s="36" t="s">
        <v>11</v>
      </c>
      <c r="G69" s="37">
        <f t="shared" si="2"/>
        <v>20250</v>
      </c>
      <c r="H69" s="39" t="s">
        <v>68</v>
      </c>
      <c r="I69" s="36" t="s">
        <v>10</v>
      </c>
    </row>
    <row r="70" spans="1:9" x14ac:dyDescent="0.2">
      <c r="A70" s="36" t="s">
        <v>19</v>
      </c>
      <c r="B70" s="36">
        <v>55</v>
      </c>
      <c r="C70" s="37">
        <v>1054</v>
      </c>
      <c r="D70" s="38">
        <f t="shared" si="3"/>
        <v>2.0349999999999997</v>
      </c>
      <c r="E70" s="38">
        <f t="shared" si="4"/>
        <v>3.6850000000000001</v>
      </c>
      <c r="F70" s="36" t="s">
        <v>9</v>
      </c>
      <c r="G70" s="37">
        <f t="shared" si="2"/>
        <v>57970</v>
      </c>
      <c r="H70" s="39" t="s">
        <v>69</v>
      </c>
      <c r="I70" s="36" t="s">
        <v>17</v>
      </c>
    </row>
    <row r="71" spans="1:9" x14ac:dyDescent="0.2">
      <c r="A71" s="40" t="s">
        <v>13</v>
      </c>
      <c r="B71" s="36">
        <v>52</v>
      </c>
      <c r="C71" s="37">
        <v>1252</v>
      </c>
      <c r="D71" s="38">
        <f t="shared" si="3"/>
        <v>1.9239999999999999</v>
      </c>
      <c r="E71" s="38">
        <f t="shared" si="4"/>
        <v>3.484</v>
      </c>
      <c r="F71" s="36" t="s">
        <v>9</v>
      </c>
      <c r="G71" s="37">
        <f t="shared" ref="G71:G115" si="5">B71*C71</f>
        <v>65104</v>
      </c>
      <c r="H71" s="39" t="s">
        <v>68</v>
      </c>
      <c r="I71" s="36" t="s">
        <v>24</v>
      </c>
    </row>
    <row r="72" spans="1:9" x14ac:dyDescent="0.2">
      <c r="A72" s="40" t="s">
        <v>13</v>
      </c>
      <c r="B72" s="36">
        <v>96</v>
      </c>
      <c r="C72" s="37">
        <v>1265</v>
      </c>
      <c r="D72" s="38">
        <f t="shared" si="3"/>
        <v>3.5519999999999996</v>
      </c>
      <c r="E72" s="38">
        <f t="shared" si="4"/>
        <v>6.4320000000000004</v>
      </c>
      <c r="F72" s="36" t="s">
        <v>9</v>
      </c>
      <c r="G72" s="37">
        <f t="shared" si="5"/>
        <v>121440</v>
      </c>
      <c r="H72" s="39" t="s">
        <v>67</v>
      </c>
      <c r="I72" s="36" t="s">
        <v>10</v>
      </c>
    </row>
    <row r="73" spans="1:9" x14ac:dyDescent="0.2">
      <c r="A73" s="36" t="s">
        <v>19</v>
      </c>
      <c r="B73" s="36">
        <v>51</v>
      </c>
      <c r="C73" s="37">
        <v>1032</v>
      </c>
      <c r="D73" s="38">
        <f t="shared" si="3"/>
        <v>1.887</v>
      </c>
      <c r="E73" s="38">
        <f t="shared" si="4"/>
        <v>3.4170000000000003</v>
      </c>
      <c r="F73" s="36" t="s">
        <v>9</v>
      </c>
      <c r="G73" s="37">
        <f t="shared" si="5"/>
        <v>52632</v>
      </c>
      <c r="H73" s="39" t="s">
        <v>67</v>
      </c>
      <c r="I73" s="36" t="s">
        <v>12</v>
      </c>
    </row>
    <row r="74" spans="1:9" x14ac:dyDescent="0.2">
      <c r="A74" s="36" t="s">
        <v>19</v>
      </c>
      <c r="B74" s="36">
        <v>4</v>
      </c>
      <c r="C74" s="37">
        <v>1032</v>
      </c>
      <c r="D74" s="38">
        <f t="shared" si="3"/>
        <v>0.14799999999999999</v>
      </c>
      <c r="E74" s="38">
        <f t="shared" si="4"/>
        <v>0.26800000000000002</v>
      </c>
      <c r="F74" s="36" t="s">
        <v>9</v>
      </c>
      <c r="G74" s="37">
        <f t="shared" si="5"/>
        <v>4128</v>
      </c>
      <c r="H74" s="39" t="s">
        <v>67</v>
      </c>
      <c r="I74" s="36" t="s">
        <v>14</v>
      </c>
    </row>
    <row r="75" spans="1:9" x14ac:dyDescent="0.2">
      <c r="A75" s="40" t="s">
        <v>8</v>
      </c>
      <c r="B75" s="36">
        <v>85</v>
      </c>
      <c r="C75" s="37">
        <v>1439</v>
      </c>
      <c r="D75" s="38">
        <f t="shared" si="3"/>
        <v>3.145</v>
      </c>
      <c r="E75" s="38">
        <f t="shared" si="4"/>
        <v>5.6950000000000003</v>
      </c>
      <c r="F75" s="36" t="s">
        <v>16</v>
      </c>
      <c r="G75" s="37">
        <f t="shared" si="5"/>
        <v>122315</v>
      </c>
      <c r="H75" s="39" t="s">
        <v>70</v>
      </c>
      <c r="I75" s="36" t="s">
        <v>14</v>
      </c>
    </row>
    <row r="76" spans="1:9" x14ac:dyDescent="0.2">
      <c r="A76" s="36" t="s">
        <v>19</v>
      </c>
      <c r="B76" s="36">
        <v>60</v>
      </c>
      <c r="C76" s="37">
        <v>1040</v>
      </c>
      <c r="D76" s="38">
        <f t="shared" si="3"/>
        <v>2.2199999999999998</v>
      </c>
      <c r="E76" s="38">
        <f t="shared" si="4"/>
        <v>4.0200000000000005</v>
      </c>
      <c r="F76" s="36" t="s">
        <v>11</v>
      </c>
      <c r="G76" s="37">
        <f t="shared" si="5"/>
        <v>62400</v>
      </c>
      <c r="H76" s="39" t="s">
        <v>71</v>
      </c>
      <c r="I76" s="36" t="s">
        <v>18</v>
      </c>
    </row>
    <row r="77" spans="1:9" x14ac:dyDescent="0.2">
      <c r="A77" s="36" t="s">
        <v>21</v>
      </c>
      <c r="B77" s="36">
        <v>29</v>
      </c>
      <c r="C77" s="37">
        <v>1104</v>
      </c>
      <c r="D77" s="38">
        <f t="shared" si="3"/>
        <v>1.073</v>
      </c>
      <c r="E77" s="38">
        <f t="shared" si="4"/>
        <v>1.9430000000000001</v>
      </c>
      <c r="F77" s="36" t="s">
        <v>11</v>
      </c>
      <c r="G77" s="37">
        <f t="shared" si="5"/>
        <v>32016</v>
      </c>
      <c r="H77" s="39" t="s">
        <v>67</v>
      </c>
      <c r="I77" s="36" t="s">
        <v>10</v>
      </c>
    </row>
    <row r="78" spans="1:9" x14ac:dyDescent="0.2">
      <c r="A78" s="40" t="s">
        <v>13</v>
      </c>
      <c r="B78" s="36">
        <v>53</v>
      </c>
      <c r="C78" s="37">
        <v>1272</v>
      </c>
      <c r="D78" s="38">
        <f t="shared" si="3"/>
        <v>1.9609999999999999</v>
      </c>
      <c r="E78" s="38">
        <f t="shared" si="4"/>
        <v>3.5510000000000002</v>
      </c>
      <c r="F78" s="36" t="s">
        <v>23</v>
      </c>
      <c r="G78" s="37">
        <f t="shared" si="5"/>
        <v>67416</v>
      </c>
      <c r="H78" s="39" t="s">
        <v>71</v>
      </c>
      <c r="I78" s="36" t="s">
        <v>10</v>
      </c>
    </row>
    <row r="79" spans="1:9" x14ac:dyDescent="0.2">
      <c r="A79" s="36" t="s">
        <v>15</v>
      </c>
      <c r="B79" s="36">
        <v>93</v>
      </c>
      <c r="C79" s="37">
        <v>788</v>
      </c>
      <c r="D79" s="38">
        <f t="shared" si="3"/>
        <v>3.4409999999999998</v>
      </c>
      <c r="E79" s="38">
        <f t="shared" si="4"/>
        <v>6.2310000000000008</v>
      </c>
      <c r="F79" s="36" t="s">
        <v>20</v>
      </c>
      <c r="G79" s="37">
        <f t="shared" si="5"/>
        <v>73284</v>
      </c>
      <c r="H79" s="39" t="s">
        <v>67</v>
      </c>
      <c r="I79" s="36" t="s">
        <v>18</v>
      </c>
    </row>
    <row r="80" spans="1:9" x14ac:dyDescent="0.2">
      <c r="A80" s="36" t="s">
        <v>15</v>
      </c>
      <c r="B80" s="36">
        <v>43</v>
      </c>
      <c r="C80" s="37">
        <v>788</v>
      </c>
      <c r="D80" s="38">
        <f t="shared" si="3"/>
        <v>1.591</v>
      </c>
      <c r="E80" s="38">
        <f t="shared" si="4"/>
        <v>2.8810000000000002</v>
      </c>
      <c r="F80" s="36" t="s">
        <v>20</v>
      </c>
      <c r="G80" s="37">
        <f t="shared" si="5"/>
        <v>33884</v>
      </c>
      <c r="H80" s="39" t="s">
        <v>68</v>
      </c>
      <c r="I80" s="36" t="s">
        <v>18</v>
      </c>
    </row>
    <row r="81" spans="1:9" x14ac:dyDescent="0.2">
      <c r="A81" s="36" t="s">
        <v>21</v>
      </c>
      <c r="B81" s="36">
        <v>53</v>
      </c>
      <c r="C81" s="37">
        <v>1104</v>
      </c>
      <c r="D81" s="38">
        <f t="shared" si="3"/>
        <v>1.9609999999999999</v>
      </c>
      <c r="E81" s="38">
        <f t="shared" si="4"/>
        <v>3.5510000000000002</v>
      </c>
      <c r="F81" s="36" t="s">
        <v>11</v>
      </c>
      <c r="G81" s="37">
        <f t="shared" si="5"/>
        <v>58512</v>
      </c>
      <c r="H81" s="39" t="s">
        <v>71</v>
      </c>
      <c r="I81" s="36" t="s">
        <v>10</v>
      </c>
    </row>
    <row r="82" spans="1:9" x14ac:dyDescent="0.2">
      <c r="A82" s="40" t="s">
        <v>13</v>
      </c>
      <c r="B82" s="36">
        <v>80</v>
      </c>
      <c r="C82" s="37">
        <v>1301</v>
      </c>
      <c r="D82" s="38">
        <f t="shared" si="3"/>
        <v>2.96</v>
      </c>
      <c r="E82" s="38">
        <f t="shared" si="4"/>
        <v>5.36</v>
      </c>
      <c r="F82" s="36" t="s">
        <v>16</v>
      </c>
      <c r="G82" s="37">
        <f t="shared" si="5"/>
        <v>104080</v>
      </c>
      <c r="H82" s="39" t="s">
        <v>72</v>
      </c>
      <c r="I82" s="36" t="s">
        <v>14</v>
      </c>
    </row>
    <row r="83" spans="1:9" x14ac:dyDescent="0.2">
      <c r="A83" s="36" t="s">
        <v>15</v>
      </c>
      <c r="B83" s="36">
        <v>100</v>
      </c>
      <c r="C83" s="37">
        <v>788</v>
      </c>
      <c r="D83" s="38">
        <f t="shared" si="3"/>
        <v>3.6999999999999997</v>
      </c>
      <c r="E83" s="38">
        <f t="shared" si="4"/>
        <v>6.7</v>
      </c>
      <c r="F83" s="36" t="s">
        <v>9</v>
      </c>
      <c r="G83" s="37">
        <f t="shared" si="5"/>
        <v>78800</v>
      </c>
      <c r="H83" s="39" t="s">
        <v>70</v>
      </c>
      <c r="I83" s="36" t="s">
        <v>18</v>
      </c>
    </row>
    <row r="84" spans="1:9" x14ac:dyDescent="0.2">
      <c r="A84" s="36" t="s">
        <v>15</v>
      </c>
      <c r="B84" s="36">
        <v>93</v>
      </c>
      <c r="C84" s="37">
        <v>822</v>
      </c>
      <c r="D84" s="38">
        <f t="shared" si="3"/>
        <v>3.4409999999999998</v>
      </c>
      <c r="E84" s="38">
        <f t="shared" si="4"/>
        <v>6.2310000000000008</v>
      </c>
      <c r="F84" s="36" t="s">
        <v>9</v>
      </c>
      <c r="G84" s="37">
        <f t="shared" si="5"/>
        <v>76446</v>
      </c>
      <c r="H84" s="39" t="s">
        <v>72</v>
      </c>
      <c r="I84" s="36" t="s">
        <v>18</v>
      </c>
    </row>
    <row r="85" spans="1:9" x14ac:dyDescent="0.2">
      <c r="A85" s="36" t="s">
        <v>19</v>
      </c>
      <c r="B85" s="36">
        <v>13</v>
      </c>
      <c r="C85" s="37">
        <v>1048</v>
      </c>
      <c r="D85" s="38">
        <f t="shared" si="3"/>
        <v>0.48099999999999998</v>
      </c>
      <c r="E85" s="38">
        <f t="shared" si="4"/>
        <v>0.871</v>
      </c>
      <c r="F85" s="36" t="s">
        <v>11</v>
      </c>
      <c r="G85" s="37">
        <f t="shared" si="5"/>
        <v>13624</v>
      </c>
      <c r="H85" s="39" t="s">
        <v>71</v>
      </c>
      <c r="I85" s="36" t="s">
        <v>10</v>
      </c>
    </row>
    <row r="86" spans="1:9" x14ac:dyDescent="0.2">
      <c r="A86" s="36" t="s">
        <v>8</v>
      </c>
      <c r="B86" s="36">
        <v>26</v>
      </c>
      <c r="C86" s="37">
        <v>1500</v>
      </c>
      <c r="D86" s="38">
        <f t="shared" si="3"/>
        <v>0.96199999999999997</v>
      </c>
      <c r="E86" s="38">
        <f t="shared" si="4"/>
        <v>1.742</v>
      </c>
      <c r="F86" s="36" t="s">
        <v>9</v>
      </c>
      <c r="G86" s="37">
        <f t="shared" si="5"/>
        <v>39000</v>
      </c>
      <c r="H86" s="39" t="s">
        <v>69</v>
      </c>
      <c r="I86" s="36" t="s">
        <v>18</v>
      </c>
    </row>
    <row r="87" spans="1:9" x14ac:dyDescent="0.2">
      <c r="A87" s="36" t="s">
        <v>15</v>
      </c>
      <c r="B87" s="36">
        <v>39</v>
      </c>
      <c r="C87" s="37">
        <v>810</v>
      </c>
      <c r="D87" s="38">
        <f t="shared" si="3"/>
        <v>1.4429999999999998</v>
      </c>
      <c r="E87" s="38">
        <f t="shared" si="4"/>
        <v>2.613</v>
      </c>
      <c r="F87" s="36" t="s">
        <v>9</v>
      </c>
      <c r="G87" s="37">
        <f t="shared" si="5"/>
        <v>31590</v>
      </c>
      <c r="H87" s="39" t="s">
        <v>67</v>
      </c>
      <c r="I87" s="36" t="s">
        <v>22</v>
      </c>
    </row>
    <row r="88" spans="1:9" x14ac:dyDescent="0.2">
      <c r="A88" s="36" t="s">
        <v>19</v>
      </c>
      <c r="B88" s="36">
        <v>3</v>
      </c>
      <c r="C88" s="37">
        <v>1040</v>
      </c>
      <c r="D88" s="38">
        <f t="shared" si="3"/>
        <v>0.11099999999999999</v>
      </c>
      <c r="E88" s="38">
        <f t="shared" si="4"/>
        <v>0.20100000000000001</v>
      </c>
      <c r="F88" s="36" t="s">
        <v>11</v>
      </c>
      <c r="G88" s="37">
        <f t="shared" si="5"/>
        <v>3120</v>
      </c>
      <c r="H88" s="39" t="s">
        <v>67</v>
      </c>
      <c r="I88" s="36" t="s">
        <v>22</v>
      </c>
    </row>
    <row r="89" spans="1:9" x14ac:dyDescent="0.2">
      <c r="A89" s="36" t="s">
        <v>15</v>
      </c>
      <c r="B89" s="36">
        <v>45</v>
      </c>
      <c r="C89" s="37">
        <v>788</v>
      </c>
      <c r="D89" s="38">
        <f t="shared" si="3"/>
        <v>1.6649999999999998</v>
      </c>
      <c r="E89" s="38">
        <f t="shared" si="4"/>
        <v>3.0150000000000001</v>
      </c>
      <c r="F89" s="36" t="s">
        <v>11</v>
      </c>
      <c r="G89" s="37">
        <f t="shared" si="5"/>
        <v>35460</v>
      </c>
      <c r="H89" s="39" t="s">
        <v>67</v>
      </c>
      <c r="I89" s="36" t="s">
        <v>10</v>
      </c>
    </row>
    <row r="90" spans="1:9" x14ac:dyDescent="0.2">
      <c r="A90" s="36" t="s">
        <v>15</v>
      </c>
      <c r="B90" s="36">
        <v>77</v>
      </c>
      <c r="C90" s="37">
        <v>822</v>
      </c>
      <c r="D90" s="38">
        <f t="shared" si="3"/>
        <v>2.8489999999999998</v>
      </c>
      <c r="E90" s="38">
        <f t="shared" si="4"/>
        <v>5.1590000000000007</v>
      </c>
      <c r="F90" s="36" t="s">
        <v>20</v>
      </c>
      <c r="G90" s="37">
        <f t="shared" si="5"/>
        <v>63294</v>
      </c>
      <c r="H90" s="39" t="s">
        <v>71</v>
      </c>
      <c r="I90" s="36" t="s">
        <v>22</v>
      </c>
    </row>
    <row r="91" spans="1:9" x14ac:dyDescent="0.2">
      <c r="A91" s="36" t="s">
        <v>8</v>
      </c>
      <c r="B91" s="36">
        <v>74</v>
      </c>
      <c r="C91" s="37">
        <v>1447</v>
      </c>
      <c r="D91" s="38">
        <f t="shared" si="3"/>
        <v>2.738</v>
      </c>
      <c r="E91" s="38">
        <f t="shared" si="4"/>
        <v>4.9580000000000002</v>
      </c>
      <c r="F91" s="36" t="s">
        <v>16</v>
      </c>
      <c r="G91" s="37">
        <f t="shared" si="5"/>
        <v>107078</v>
      </c>
      <c r="H91" s="39" t="s">
        <v>67</v>
      </c>
      <c r="I91" s="36" t="s">
        <v>10</v>
      </c>
    </row>
    <row r="92" spans="1:9" x14ac:dyDescent="0.2">
      <c r="A92" s="36" t="s">
        <v>8</v>
      </c>
      <c r="B92" s="36">
        <v>54</v>
      </c>
      <c r="C92" s="37">
        <v>1439</v>
      </c>
      <c r="D92" s="38">
        <f t="shared" si="3"/>
        <v>1.998</v>
      </c>
      <c r="E92" s="38">
        <f t="shared" si="4"/>
        <v>3.6180000000000003</v>
      </c>
      <c r="F92" s="36" t="s">
        <v>11</v>
      </c>
      <c r="G92" s="37">
        <f t="shared" si="5"/>
        <v>77706</v>
      </c>
      <c r="H92" s="39" t="s">
        <v>68</v>
      </c>
      <c r="I92" s="36" t="s">
        <v>10</v>
      </c>
    </row>
    <row r="93" spans="1:9" x14ac:dyDescent="0.2">
      <c r="A93" s="40" t="s">
        <v>13</v>
      </c>
      <c r="B93" s="36">
        <v>11</v>
      </c>
      <c r="C93" s="37">
        <v>1265</v>
      </c>
      <c r="D93" s="38">
        <f t="shared" si="3"/>
        <v>0.40699999999999997</v>
      </c>
      <c r="E93" s="38">
        <f t="shared" si="4"/>
        <v>0.7370000000000001</v>
      </c>
      <c r="F93" s="36" t="s">
        <v>9</v>
      </c>
      <c r="G93" s="37">
        <f t="shared" si="5"/>
        <v>13915</v>
      </c>
      <c r="H93" s="39" t="s">
        <v>67</v>
      </c>
      <c r="I93" s="36" t="s">
        <v>24</v>
      </c>
    </row>
    <row r="94" spans="1:9" x14ac:dyDescent="0.2">
      <c r="A94" s="36" t="s">
        <v>15</v>
      </c>
      <c r="B94" s="36">
        <v>1</v>
      </c>
      <c r="C94" s="37">
        <v>788</v>
      </c>
      <c r="D94" s="38">
        <f t="shared" si="3"/>
        <v>3.6999999999999998E-2</v>
      </c>
      <c r="E94" s="38">
        <f t="shared" si="4"/>
        <v>6.7000000000000004E-2</v>
      </c>
      <c r="F94" s="36" t="s">
        <v>20</v>
      </c>
      <c r="G94" s="37">
        <f t="shared" si="5"/>
        <v>788</v>
      </c>
      <c r="H94" s="39" t="s">
        <v>70</v>
      </c>
      <c r="I94" s="36" t="s">
        <v>14</v>
      </c>
    </row>
    <row r="95" spans="1:9" x14ac:dyDescent="0.2">
      <c r="A95" s="36" t="s">
        <v>19</v>
      </c>
      <c r="B95" s="36">
        <v>99</v>
      </c>
      <c r="C95" s="37">
        <v>1032</v>
      </c>
      <c r="D95" s="38">
        <f t="shared" si="3"/>
        <v>3.6629999999999998</v>
      </c>
      <c r="E95" s="38">
        <f t="shared" si="4"/>
        <v>6.633</v>
      </c>
      <c r="F95" s="36" t="s">
        <v>9</v>
      </c>
      <c r="G95" s="37">
        <f t="shared" si="5"/>
        <v>102168</v>
      </c>
      <c r="H95" s="39" t="s">
        <v>67</v>
      </c>
      <c r="I95" s="36" t="s">
        <v>14</v>
      </c>
    </row>
    <row r="96" spans="1:9" x14ac:dyDescent="0.2">
      <c r="A96" s="36" t="s">
        <v>19</v>
      </c>
      <c r="B96" s="36">
        <v>68</v>
      </c>
      <c r="C96" s="37">
        <v>1040</v>
      </c>
      <c r="D96" s="38">
        <f t="shared" si="3"/>
        <v>2.516</v>
      </c>
      <c r="E96" s="38">
        <f t="shared" si="4"/>
        <v>4.556</v>
      </c>
      <c r="F96" s="36" t="s">
        <v>11</v>
      </c>
      <c r="G96" s="37">
        <f t="shared" si="5"/>
        <v>70720</v>
      </c>
      <c r="H96" s="39" t="s">
        <v>71</v>
      </c>
      <c r="I96" s="36" t="s">
        <v>17</v>
      </c>
    </row>
    <row r="97" spans="1:9" x14ac:dyDescent="0.2">
      <c r="A97" s="36" t="s">
        <v>15</v>
      </c>
      <c r="B97" s="36">
        <v>77</v>
      </c>
      <c r="C97" s="37">
        <v>788</v>
      </c>
      <c r="D97" s="38">
        <f t="shared" si="3"/>
        <v>2.8489999999999998</v>
      </c>
      <c r="E97" s="38">
        <f t="shared" si="4"/>
        <v>5.1590000000000007</v>
      </c>
      <c r="F97" s="36" t="s">
        <v>9</v>
      </c>
      <c r="G97" s="37">
        <f t="shared" si="5"/>
        <v>60676</v>
      </c>
      <c r="H97" s="39" t="s">
        <v>70</v>
      </c>
      <c r="I97" s="36" t="s">
        <v>18</v>
      </c>
    </row>
    <row r="98" spans="1:9" x14ac:dyDescent="0.2">
      <c r="A98" s="36" t="s">
        <v>15</v>
      </c>
      <c r="B98" s="36">
        <v>75</v>
      </c>
      <c r="C98" s="37">
        <v>822</v>
      </c>
      <c r="D98" s="38">
        <f t="shared" si="3"/>
        <v>2.7749999999999999</v>
      </c>
      <c r="E98" s="38">
        <f t="shared" si="4"/>
        <v>5.0250000000000004</v>
      </c>
      <c r="F98" s="36" t="s">
        <v>11</v>
      </c>
      <c r="G98" s="37">
        <f t="shared" si="5"/>
        <v>61650</v>
      </c>
      <c r="H98" s="39" t="s">
        <v>71</v>
      </c>
      <c r="I98" s="36" t="s">
        <v>18</v>
      </c>
    </row>
    <row r="99" spans="1:9" x14ac:dyDescent="0.2">
      <c r="A99" s="36" t="s">
        <v>19</v>
      </c>
      <c r="B99" s="36">
        <v>79</v>
      </c>
      <c r="C99" s="37">
        <v>1032</v>
      </c>
      <c r="D99" s="38">
        <f t="shared" si="3"/>
        <v>2.923</v>
      </c>
      <c r="E99" s="38">
        <f t="shared" si="4"/>
        <v>5.2930000000000001</v>
      </c>
      <c r="F99" s="36" t="s">
        <v>20</v>
      </c>
      <c r="G99" s="37">
        <f t="shared" si="5"/>
        <v>81528</v>
      </c>
      <c r="H99" s="39" t="s">
        <v>68</v>
      </c>
      <c r="I99" s="36" t="s">
        <v>24</v>
      </c>
    </row>
    <row r="100" spans="1:9" x14ac:dyDescent="0.2">
      <c r="A100" s="36" t="s">
        <v>15</v>
      </c>
      <c r="B100" s="36">
        <v>87</v>
      </c>
      <c r="C100" s="37">
        <v>822</v>
      </c>
      <c r="D100" s="38">
        <f t="shared" si="3"/>
        <v>3.2189999999999999</v>
      </c>
      <c r="E100" s="38">
        <f t="shared" si="4"/>
        <v>5.8290000000000006</v>
      </c>
      <c r="F100" s="36" t="s">
        <v>9</v>
      </c>
      <c r="G100" s="37">
        <f t="shared" si="5"/>
        <v>71514</v>
      </c>
      <c r="H100" s="39" t="s">
        <v>72</v>
      </c>
      <c r="I100" s="36" t="s">
        <v>12</v>
      </c>
    </row>
    <row r="101" spans="1:9" x14ac:dyDescent="0.2">
      <c r="A101" s="36" t="s">
        <v>21</v>
      </c>
      <c r="B101" s="36">
        <v>5</v>
      </c>
      <c r="C101" s="37">
        <v>1120</v>
      </c>
      <c r="D101" s="38">
        <f t="shared" si="3"/>
        <v>0.185</v>
      </c>
      <c r="E101" s="38">
        <f t="shared" si="4"/>
        <v>0.33500000000000002</v>
      </c>
      <c r="F101" s="36" t="s">
        <v>23</v>
      </c>
      <c r="G101" s="37">
        <f t="shared" si="5"/>
        <v>5600</v>
      </c>
      <c r="H101" s="39" t="s">
        <v>71</v>
      </c>
      <c r="I101" s="36" t="s">
        <v>17</v>
      </c>
    </row>
    <row r="102" spans="1:9" x14ac:dyDescent="0.2">
      <c r="A102" s="36" t="s">
        <v>8</v>
      </c>
      <c r="B102" s="36">
        <v>59</v>
      </c>
      <c r="C102" s="37">
        <v>1480</v>
      </c>
      <c r="D102" s="38">
        <f t="shared" si="3"/>
        <v>2.1829999999999998</v>
      </c>
      <c r="E102" s="38">
        <f t="shared" si="4"/>
        <v>3.9530000000000003</v>
      </c>
      <c r="F102" s="36" t="s">
        <v>9</v>
      </c>
      <c r="G102" s="37">
        <f t="shared" si="5"/>
        <v>87320</v>
      </c>
      <c r="H102" s="39" t="s">
        <v>72</v>
      </c>
      <c r="I102" s="36" t="s">
        <v>14</v>
      </c>
    </row>
    <row r="103" spans="1:9" x14ac:dyDescent="0.2">
      <c r="A103" s="36" t="s">
        <v>19</v>
      </c>
      <c r="B103" s="36">
        <v>98</v>
      </c>
      <c r="C103" s="37">
        <v>1040</v>
      </c>
      <c r="D103" s="38">
        <f t="shared" si="3"/>
        <v>3.6259999999999999</v>
      </c>
      <c r="E103" s="38">
        <f t="shared" si="4"/>
        <v>6.5660000000000007</v>
      </c>
      <c r="F103" s="36" t="s">
        <v>23</v>
      </c>
      <c r="G103" s="37">
        <f t="shared" si="5"/>
        <v>101920</v>
      </c>
      <c r="H103" s="39" t="s">
        <v>68</v>
      </c>
      <c r="I103" s="36" t="s">
        <v>14</v>
      </c>
    </row>
    <row r="104" spans="1:9" x14ac:dyDescent="0.2">
      <c r="A104" s="36" t="s">
        <v>15</v>
      </c>
      <c r="B104" s="36">
        <v>94</v>
      </c>
      <c r="C104" s="37">
        <v>810</v>
      </c>
      <c r="D104" s="38">
        <f t="shared" si="3"/>
        <v>3.4779999999999998</v>
      </c>
      <c r="E104" s="38">
        <f t="shared" si="4"/>
        <v>6.298</v>
      </c>
      <c r="F104" s="36" t="s">
        <v>9</v>
      </c>
      <c r="G104" s="37">
        <f t="shared" si="5"/>
        <v>76140</v>
      </c>
      <c r="H104" s="39" t="s">
        <v>71</v>
      </c>
      <c r="I104" s="36" t="s">
        <v>18</v>
      </c>
    </row>
    <row r="105" spans="1:9" x14ac:dyDescent="0.2">
      <c r="A105" s="36" t="s">
        <v>19</v>
      </c>
      <c r="B105" s="36">
        <v>47</v>
      </c>
      <c r="C105" s="37">
        <v>1032</v>
      </c>
      <c r="D105" s="38">
        <f t="shared" si="3"/>
        <v>1.7389999999999999</v>
      </c>
      <c r="E105" s="38">
        <f t="shared" si="4"/>
        <v>3.149</v>
      </c>
      <c r="F105" s="36" t="s">
        <v>9</v>
      </c>
      <c r="G105" s="37">
        <f t="shared" si="5"/>
        <v>48504</v>
      </c>
      <c r="H105" s="39" t="s">
        <v>67</v>
      </c>
      <c r="I105" s="36" t="s">
        <v>18</v>
      </c>
    </row>
    <row r="106" spans="1:9" x14ac:dyDescent="0.2">
      <c r="A106" s="36" t="s">
        <v>19</v>
      </c>
      <c r="B106" s="36">
        <v>42</v>
      </c>
      <c r="C106" s="37">
        <v>1040</v>
      </c>
      <c r="D106" s="38">
        <f t="shared" si="3"/>
        <v>1.5539999999999998</v>
      </c>
      <c r="E106" s="38">
        <f t="shared" si="4"/>
        <v>2.8140000000000001</v>
      </c>
      <c r="F106" s="36" t="s">
        <v>11</v>
      </c>
      <c r="G106" s="37">
        <f t="shared" si="5"/>
        <v>43680</v>
      </c>
      <c r="H106" s="39" t="s">
        <v>67</v>
      </c>
      <c r="I106" s="36" t="s">
        <v>10</v>
      </c>
    </row>
    <row r="107" spans="1:9" x14ac:dyDescent="0.2">
      <c r="A107" s="36" t="s">
        <v>8</v>
      </c>
      <c r="B107" s="36">
        <v>58</v>
      </c>
      <c r="C107" s="37">
        <v>1500</v>
      </c>
      <c r="D107" s="38">
        <f t="shared" si="3"/>
        <v>2.1459999999999999</v>
      </c>
      <c r="E107" s="38">
        <f t="shared" si="4"/>
        <v>3.8860000000000001</v>
      </c>
      <c r="F107" s="36" t="s">
        <v>9</v>
      </c>
      <c r="G107" s="37">
        <f t="shared" si="5"/>
        <v>87000</v>
      </c>
      <c r="H107" s="39" t="s">
        <v>69</v>
      </c>
      <c r="I107" s="36" t="s">
        <v>17</v>
      </c>
    </row>
    <row r="108" spans="1:9" x14ac:dyDescent="0.2">
      <c r="A108" s="36" t="s">
        <v>8</v>
      </c>
      <c r="B108" s="36">
        <v>14</v>
      </c>
      <c r="C108" s="37">
        <v>1447</v>
      </c>
      <c r="D108" s="38">
        <f t="shared" si="3"/>
        <v>0.51800000000000002</v>
      </c>
      <c r="E108" s="38">
        <f t="shared" si="4"/>
        <v>0.93800000000000006</v>
      </c>
      <c r="F108" s="36" t="s">
        <v>9</v>
      </c>
      <c r="G108" s="37">
        <f t="shared" si="5"/>
        <v>20258</v>
      </c>
      <c r="H108" s="39" t="s">
        <v>67</v>
      </c>
      <c r="I108" s="36" t="s">
        <v>22</v>
      </c>
    </row>
    <row r="109" spans="1:9" x14ac:dyDescent="0.2">
      <c r="A109" s="36" t="s">
        <v>21</v>
      </c>
      <c r="B109" s="36">
        <v>54</v>
      </c>
      <c r="C109" s="37">
        <v>1104</v>
      </c>
      <c r="D109" s="38">
        <f t="shared" si="3"/>
        <v>1.998</v>
      </c>
      <c r="E109" s="38">
        <f t="shared" si="4"/>
        <v>3.6180000000000003</v>
      </c>
      <c r="F109" s="36" t="s">
        <v>9</v>
      </c>
      <c r="G109" s="37">
        <f t="shared" si="5"/>
        <v>59616</v>
      </c>
      <c r="H109" s="39" t="s">
        <v>67</v>
      </c>
      <c r="I109" s="36" t="s">
        <v>17</v>
      </c>
    </row>
    <row r="110" spans="1:9" x14ac:dyDescent="0.2">
      <c r="A110" s="36" t="s">
        <v>8</v>
      </c>
      <c r="B110" s="36">
        <v>78</v>
      </c>
      <c r="C110" s="37">
        <v>1439</v>
      </c>
      <c r="D110" s="38">
        <f t="shared" si="3"/>
        <v>2.8859999999999997</v>
      </c>
      <c r="E110" s="38">
        <f t="shared" si="4"/>
        <v>5.226</v>
      </c>
      <c r="F110" s="36" t="s">
        <v>20</v>
      </c>
      <c r="G110" s="37">
        <f t="shared" si="5"/>
        <v>112242</v>
      </c>
      <c r="H110" s="39" t="s">
        <v>70</v>
      </c>
      <c r="I110" s="36" t="s">
        <v>12</v>
      </c>
    </row>
    <row r="111" spans="1:9" x14ac:dyDescent="0.2">
      <c r="A111" s="36" t="s">
        <v>8</v>
      </c>
      <c r="B111" s="36">
        <v>89</v>
      </c>
      <c r="C111" s="37">
        <v>1439</v>
      </c>
      <c r="D111" s="38">
        <f t="shared" si="3"/>
        <v>3.2929999999999997</v>
      </c>
      <c r="E111" s="38">
        <f t="shared" si="4"/>
        <v>5.9630000000000001</v>
      </c>
      <c r="F111" s="36" t="s">
        <v>11</v>
      </c>
      <c r="G111" s="37">
        <f t="shared" si="5"/>
        <v>128071</v>
      </c>
      <c r="H111" s="39" t="s">
        <v>68</v>
      </c>
      <c r="I111" s="36" t="s">
        <v>12</v>
      </c>
    </row>
    <row r="112" spans="1:9" x14ac:dyDescent="0.2">
      <c r="A112" s="40" t="s">
        <v>13</v>
      </c>
      <c r="B112" s="36">
        <v>97</v>
      </c>
      <c r="C112" s="37">
        <v>1265</v>
      </c>
      <c r="D112" s="38">
        <f t="shared" si="3"/>
        <v>3.589</v>
      </c>
      <c r="E112" s="38">
        <f t="shared" si="4"/>
        <v>6.4990000000000006</v>
      </c>
      <c r="F112" s="36" t="s">
        <v>11</v>
      </c>
      <c r="G112" s="37">
        <f t="shared" si="5"/>
        <v>122705</v>
      </c>
      <c r="H112" s="39" t="s">
        <v>67</v>
      </c>
      <c r="I112" s="36" t="s">
        <v>10</v>
      </c>
    </row>
    <row r="113" spans="1:9" x14ac:dyDescent="0.2">
      <c r="A113" s="36" t="s">
        <v>15</v>
      </c>
      <c r="B113" s="36">
        <v>63</v>
      </c>
      <c r="C113" s="37">
        <v>822</v>
      </c>
      <c r="D113" s="38">
        <f t="shared" si="3"/>
        <v>2.331</v>
      </c>
      <c r="E113" s="38">
        <f t="shared" si="4"/>
        <v>4.2210000000000001</v>
      </c>
      <c r="F113" s="36" t="s">
        <v>11</v>
      </c>
      <c r="G113" s="37">
        <f t="shared" si="5"/>
        <v>51786</v>
      </c>
      <c r="H113" s="39" t="s">
        <v>71</v>
      </c>
      <c r="I113" s="36" t="s">
        <v>14</v>
      </c>
    </row>
    <row r="114" spans="1:9" x14ac:dyDescent="0.2">
      <c r="A114" s="40" t="s">
        <v>13</v>
      </c>
      <c r="B114" s="36">
        <v>69</v>
      </c>
      <c r="C114" s="37">
        <v>1272</v>
      </c>
      <c r="D114" s="38">
        <f t="shared" si="3"/>
        <v>2.5529999999999999</v>
      </c>
      <c r="E114" s="38">
        <f t="shared" si="4"/>
        <v>4.6230000000000002</v>
      </c>
      <c r="F114" s="36" t="s">
        <v>20</v>
      </c>
      <c r="G114" s="37">
        <f t="shared" si="5"/>
        <v>87768</v>
      </c>
      <c r="H114" s="39" t="s">
        <v>69</v>
      </c>
      <c r="I114" s="36" t="s">
        <v>14</v>
      </c>
    </row>
    <row r="115" spans="1:9" x14ac:dyDescent="0.2">
      <c r="A115" s="36" t="s">
        <v>15</v>
      </c>
      <c r="B115" s="36">
        <v>80</v>
      </c>
      <c r="C115" s="37">
        <v>788</v>
      </c>
      <c r="D115" s="38">
        <f t="shared" si="3"/>
        <v>2.96</v>
      </c>
      <c r="E115" s="38">
        <f t="shared" si="4"/>
        <v>5.36</v>
      </c>
      <c r="F115" s="36" t="s">
        <v>16</v>
      </c>
      <c r="G115" s="37">
        <f t="shared" si="5"/>
        <v>63040</v>
      </c>
      <c r="H115" s="39" t="s">
        <v>67</v>
      </c>
      <c r="I115" s="36" t="s">
        <v>18</v>
      </c>
    </row>
    <row r="116" spans="1:9" x14ac:dyDescent="0.2">
      <c r="B116" s="27">
        <f ca="1">SUM(B:B)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Курс</vt:lpstr>
      <vt:lpstr>Лист1</vt:lpstr>
      <vt:lpstr>Лист2</vt:lpstr>
      <vt:lpstr>Лист3</vt:lpstr>
      <vt:lpstr>Лист4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2007-01-13T12:28:42Z</dcterms:created>
  <dcterms:modified xsi:type="dcterms:W3CDTF">2022-05-03T02:58:57Z</dcterms:modified>
  <cp:category>Обучение</cp:category>
</cp:coreProperties>
</file>