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onnor/Downloads/"/>
    </mc:Choice>
  </mc:AlternateContent>
  <xr:revisionPtr revIDLastSave="0" documentId="13_ncr:1_{D7B134FA-5E03-E04F-93A9-803EC31190C0}" xr6:coauthVersionLast="45" xr6:coauthVersionMax="45" xr10:uidLastSave="{00000000-0000-0000-0000-000000000000}"/>
  <bookViews>
    <workbookView xWindow="0" yWindow="0" windowWidth="33600" windowHeight="21000" tabRatio="500" xr2:uid="{00000000-000D-0000-FFFF-FFFF00000000}"/>
  </bookViews>
  <sheets>
    <sheet name="Sheet1" sheetId="2" r:id="rId1"/>
    <sheet name="CAT Bus Gateway V1.1.csv" sheetId="1" r:id="rId2"/>
  </sheets>
  <definedNames>
    <definedName name="CAT_Bus_Gateway_V1.1" localSheetId="0">Sheet1!$A$1:$I$53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4" i="2" l="1"/>
  <c r="X5" i="2"/>
  <c r="K7" i="2"/>
  <c r="K5" i="2"/>
  <c r="L5" i="2"/>
  <c r="L2" i="2"/>
  <c r="L3" i="2"/>
  <c r="L4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K2" i="2"/>
  <c r="K3" i="2"/>
  <c r="K4" i="2"/>
  <c r="K6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F30" i="2"/>
  <c r="K56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AT Bus Gateway V1.1.csv" type="6" refreshedVersion="0" background="1" saveData="1">
    <textPr fileType="mac" sourceFile="Macintosh HD:Users:Shake:Desktop:Cox_project_updated_boards:CAT Bus Gateway:CAT Bus Gateway V1.1.csv" comma="1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<sst xmlns="http://schemas.openxmlformats.org/spreadsheetml/2006/main" count="372" uniqueCount="320">
  <si>
    <t>Qty;"Value";"Device";"Package";"Parts";"Description";"PART#";"PART#2";</t>
  </si>
  <si>
    <t>4;"";"FUSE-SSQC/SSTC";"FUSE-SSQC/SSTC";"FUSE1</t>
  </si>
  <si>
    <t xml:space="preserve"> FUSE2</t>
  </si>
  <si>
    <t xml:space="preserve"> FUSE3</t>
  </si>
  <si>
    <t xml:space="preserve"> FUSE4";"";"";"";</t>
  </si>
  <si>
    <t>1;"";"INDUCTOR-0805";"0805";"L2";"";"PE-0805PFB600ST";"";</t>
  </si>
  <si>
    <t>1;"";"M10-TERMINAL_BLOCK_3.81-RA-SCREW";"M10-TERMINAL_BLOCK_3.81-RA-SCREW";"H5";"";"TBP02R1W-381-10BE";"TBP02P1W-381-10BE";</t>
  </si>
  <si>
    <t>4;"";"RELAY-SPST-G6DN-1A-ALT";"RELAY-G6DN-1A-ALT";"RELAY1</t>
  </si>
  <si>
    <t xml:space="preserve"> RELAY2</t>
  </si>
  <si>
    <t xml:space="preserve"> RELAY3</t>
  </si>
  <si>
    <t xml:space="preserve"> RELAY4";"";"";"";</t>
  </si>
  <si>
    <t>1;"";"RS485";"SO-8";"IC15";"";"";"";</t>
  </si>
  <si>
    <t>1;"";"SCHOTTKY_DIODE-POWERDI-123";"POWERDI-123";"D6";"";"SBR2U30P1-7";"";</t>
  </si>
  <si>
    <t>1;"";"SWITCH-SPDT-JS102011JAQN";"SWITCH-JS102011JAQN";"SW4";"";"";"";</t>
  </si>
  <si>
    <t>1;"";"TVS_DIODE_BIDIR-DUAL_COM-SOT-23-3";"SOT-23-3";"D4";"";"S2303TR";"";</t>
  </si>
  <si>
    <t>13;"0.1uF";"CAPACITOR-0603";"0603-CAP";"C4</t>
  </si>
  <si>
    <t xml:space="preserve"> C6</t>
  </si>
  <si>
    <t xml:space="preserve"> C7</t>
  </si>
  <si>
    <t xml:space="preserve"> C8</t>
  </si>
  <si>
    <t xml:space="preserve"> C16</t>
  </si>
  <si>
    <t xml:space="preserve"> C42</t>
  </si>
  <si>
    <t xml:space="preserve"> C43</t>
  </si>
  <si>
    <t xml:space="preserve"> C44</t>
  </si>
  <si>
    <t xml:space="preserve"> C45</t>
  </si>
  <si>
    <t xml:space="preserve"> C53</t>
  </si>
  <si>
    <t xml:space="preserve"> C67</t>
  </si>
  <si>
    <t xml:space="preserve"> C68</t>
  </si>
  <si>
    <t xml:space="preserve"> C69";"";"";"";</t>
  </si>
  <si>
    <t>6;"100k";"RESISTOR-0603";"0603";"R11</t>
  </si>
  <si>
    <t xml:space="preserve"> R12</t>
  </si>
  <si>
    <t xml:space="preserve"> R15</t>
  </si>
  <si>
    <t xml:space="preserve"> R16</t>
  </si>
  <si>
    <t xml:space="preserve"> R51</t>
  </si>
  <si>
    <t xml:space="preserve"> R57";"";"";"";</t>
  </si>
  <si>
    <t>1;"100pF";"CAPACITOR-0603";"0603-CAP";"C70";"";"";"";</t>
  </si>
  <si>
    <t>2;"100uF";"CAPACITOR-POL-SMD-5D";"CAPACITOR-SMD-5D";"C11</t>
  </si>
  <si>
    <t xml:space="preserve"> C17";"";"APXG160ARA101ME61G";"";</t>
  </si>
  <si>
    <t>1;"107k";"RESISTOR-0603";"0603";"R2";"";"";"";</t>
  </si>
  <si>
    <t>1;"10k";"RESISTOR-0603";"0603";"R67";"";"";"";</t>
  </si>
  <si>
    <t>3;"10nF";"CAPACITOR-0603";"0603-CAP";"C2</t>
  </si>
  <si>
    <t xml:space="preserve"> C13</t>
  </si>
  <si>
    <t xml:space="preserve"> C14";"";"";"";</t>
  </si>
  <si>
    <t>9;"10uF";"CAPACITOR-0805";"0805-CAP";"C1</t>
  </si>
  <si>
    <t xml:space="preserve"> C3</t>
  </si>
  <si>
    <t xml:space="preserve"> C9</t>
  </si>
  <si>
    <t xml:space="preserve"> C10</t>
  </si>
  <si>
    <t xml:space="preserve"> C12</t>
  </si>
  <si>
    <t xml:space="preserve"> C15</t>
  </si>
  <si>
    <t xml:space="preserve"> C18</t>
  </si>
  <si>
    <t xml:space="preserve"> C71</t>
  </si>
  <si>
    <t xml:space="preserve"> C72";"";"";"";</t>
  </si>
  <si>
    <t>1;"10uH";"INDUCTOR-SSR6038";"INDUCTOR-SRR6038";"L1";"";"SRR6038-100Y";"";</t>
  </si>
  <si>
    <t>1;"11k";"RESISTOR-0603";"0603";"R8";"";"";"";</t>
  </si>
  <si>
    <t>5;"120";"RESISTOR-0603";"0603";"R20</t>
  </si>
  <si>
    <t xml:space="preserve"> R21</t>
  </si>
  <si>
    <t xml:space="preserve"> R22</t>
  </si>
  <si>
    <t xml:space="preserve"> R24</t>
  </si>
  <si>
    <t xml:space="preserve"> R36";"";"";"";</t>
  </si>
  <si>
    <t>2;"14k";"RESISTOR-0603";"0603";"R5</t>
  </si>
  <si>
    <t xml:space="preserve"> R18";"";"";"";</t>
  </si>
  <si>
    <t>1;"16MHz";"CRYSTAL-2X1.6";"CRYSTAL-2X1.6";"Y1";"";"";"";</t>
  </si>
  <si>
    <t>1;"1814867";"M4-1814867";"M4-1814867";"H6";"";"1814867";"";</t>
  </si>
  <si>
    <t>1;"1k";"RESISTOR-0603";"0603";"R9";"";"";"";</t>
  </si>
  <si>
    <t>1;"1nF";"CAPACITOR-0603";"0603-CAP";"C5";"";"";"";</t>
  </si>
  <si>
    <t>1;"1uF";"CAPACITOR-0603";"0603-CAP";"C41";"";"";"";</t>
  </si>
  <si>
    <t>1;"2.2";"RESISTOR-ARRAY-4-0804";"0804-ARRAY-4";"R6";"";"EXB-N8V2R2JX";"";</t>
  </si>
  <si>
    <t>2;"2.2k";"RESISTOR-0603";"0603";"R19</t>
  </si>
  <si>
    <t xml:space="preserve"> R23";"";"";"";</t>
  </si>
  <si>
    <t>1;"20";"RESISTOR-ARRAY-2-0603";"0606-ARRAY-2";"R7";"-A is the smaller value if there is more than one value";"";"";</t>
  </si>
  <si>
    <t>2;"22pF";"CAPACITOR-0603";"0603-CAP";"C39</t>
  </si>
  <si>
    <t xml:space="preserve"> C40";"";"";"";</t>
  </si>
  <si>
    <t>1;"2k";"RESISTOR-0603";"0603";"R3";"";"";"";</t>
  </si>
  <si>
    <t>1;"33mÎ©";"RESISTOR-0805";"0805";"R4";"";"KRL1220E-M-R033-F-T5";"";</t>
  </si>
  <si>
    <t>1;"4.7uH";"INDUCTOR-1210";"1210";"L3";"";"DFE322520FD-4R7M=P2";"";</t>
  </si>
  <si>
    <t>3;"5.1k";"RESISTOR-0603";"0603";"R13</t>
  </si>
  <si>
    <t xml:space="preserve"> R14</t>
  </si>
  <si>
    <t xml:space="preserve"> R17";"";"";"";</t>
  </si>
  <si>
    <t>1;"9.42k";"RESISTOR-0603";"0603";"R10";"";"";"";</t>
  </si>
  <si>
    <t>1;"909k";"RESISTOR-0603";"0603";"R1";"";"";"";</t>
  </si>
  <si>
    <t>1;"AP2210";"AP2210";"SOT-23-5";"IC23";"Linear regulator";"";"";</t>
  </si>
  <si>
    <t>1;"AP6320X";"AP6320X";"SOT-23-6";"IC6";"Buck Converter";"AP63205WU";"";</t>
  </si>
  <si>
    <t>1;"AS431";"AS431";"SOT-23-3";"IC4";"";"";"";</t>
  </si>
  <si>
    <t>1;"ATMEGA32U4-QFN-44";"ATMEGA32U4-QFN-44";"QFN-44";"IC21";"";"";"";</t>
  </si>
  <si>
    <t>1;"AVR_SPI_PRG_6PTH";"AVR_SPI_PRG_6PTH";"2X3";"JP11";"AVR ISP 6 Pin";"";"";</t>
  </si>
  <si>
    <t>1;"BQ24392";"BQ24392";"UQFN-10-2X1.5";"IC3";"USB Charge Detection 1.2 and Switch";"";"";</t>
  </si>
  <si>
    <t>2;"DMN601";"MOSFET-N-DUAL-SOT-23-6";"SOT-23-6";"Q1</t>
  </si>
  <si>
    <t xml:space="preserve"> Q2";"";"DMN601DMK-7";"";</t>
  </si>
  <si>
    <t>1;"Green";"LED-DUAL-WP934EB/2";"LED-WP934EB/2";"LED4";"";"";"";</t>
  </si>
  <si>
    <t>4;"LL4148";"DIODE-SOD-80";"DO-213AC/SOD-80/MINI_MELF";"D1</t>
  </si>
  <si>
    <t xml:space="preserve"> D2</t>
  </si>
  <si>
    <t xml:space="preserve"> D3</t>
  </si>
  <si>
    <t xml:space="preserve"> D5";"";"";"";</t>
  </si>
  <si>
    <t>1;"LS12T2";"TAC-SWITCH-LS12T2";"TAC-SWITCH-LS12T2";"SW1";"";"";"";</t>
  </si>
  <si>
    <t>1;"LT1618";"LT1618";"DFN-10-3X3";"IC2";"Boost converter with average input/output current limit";"";"";</t>
  </si>
  <si>
    <t>5;"M1-0921-0-RA";"M1-0921-0-RA";"M1-0921-0-RA";"H1</t>
  </si>
  <si>
    <t xml:space="preserve"> H2</t>
  </si>
  <si>
    <t xml:space="preserve"> H3</t>
  </si>
  <si>
    <t xml:space="preserve"> H4</t>
  </si>
  <si>
    <t xml:space="preserve"> H7";"";"";"";</t>
  </si>
  <si>
    <t>2;"M1-22AWG";"M1-22AWG";"M1-22AWG";"H8</t>
  </si>
  <si>
    <t xml:space="preserve"> H9";"";"";"";</t>
  </si>
  <si>
    <t>1;"NTB0104";"NTB0104";"DHVQFN-14";"IC1";"";"";"";</t>
  </si>
  <si>
    <t>1;"RFM69HCW";"RFM69HCW";"RFM69HCW-XXXS2";"U1";"";"";"";</t>
  </si>
  <si>
    <t>1;"SMA-RA";"SMA-RA";"SMA";"J3";"Edge: 73251-1150";"";"";</t>
  </si>
  <si>
    <t>1;"TC75W56FU";"TC75W56FU";"MSOP-8-0.65P";"IC5";"Dual Comparator";"";"";</t>
  </si>
  <si>
    <t>1;"USB-C-USB4085";"USB-C-USB4085";"USB-C-USB4085";"USB1";"USB-C without high speed outer pairs";"";"";</t>
  </si>
  <si>
    <t>Qty</t>
  </si>
  <si>
    <t>Value</t>
  </si>
  <si>
    <t>Device</t>
  </si>
  <si>
    <t>Package</t>
  </si>
  <si>
    <t>Parts</t>
  </si>
  <si>
    <t>Description</t>
  </si>
  <si>
    <t>PART#</t>
  </si>
  <si>
    <t>PART#2</t>
  </si>
  <si>
    <t>FUSE-SSQC/SSTC</t>
  </si>
  <si>
    <t>FUSE1, FUSE2, FUSE3, FUSE4</t>
  </si>
  <si>
    <t>INDUCTOR-0805</t>
  </si>
  <si>
    <t>L2</t>
  </si>
  <si>
    <t>PE-0805PFB600ST</t>
  </si>
  <si>
    <t>M10-TERMINAL_BLOCK_3.81-RA-SCREW</t>
  </si>
  <si>
    <t>H5</t>
  </si>
  <si>
    <t>TBP02R1W-381-10BE</t>
  </si>
  <si>
    <t>TBP02P1W-381-10BE</t>
  </si>
  <si>
    <t>RELAY-SPST-G6DN-1A-ALT</t>
  </si>
  <si>
    <t>RELAY-G6DN-1A-ALT</t>
  </si>
  <si>
    <t>RELAY1, RELAY2, RELAY3, RELAY4</t>
  </si>
  <si>
    <t>RS485</t>
  </si>
  <si>
    <t>SO-8</t>
  </si>
  <si>
    <t>IC15</t>
  </si>
  <si>
    <t>SCHOTTKY_DIODE-POWERDI-123</t>
  </si>
  <si>
    <t>POWERDI-123</t>
  </si>
  <si>
    <t>D6</t>
  </si>
  <si>
    <t>SBR2U30P1-7</t>
  </si>
  <si>
    <t>SWITCH-SPDT-JS102011JAQN</t>
  </si>
  <si>
    <t>SWITCH-JS102011JAQN</t>
  </si>
  <si>
    <t>SW4</t>
  </si>
  <si>
    <t>TVS_DIODE_BIDIR-DUAL_COM-SOT-23-3</t>
  </si>
  <si>
    <t>SOT-23-3</t>
  </si>
  <si>
    <t>D4</t>
  </si>
  <si>
    <t>S2303TR</t>
  </si>
  <si>
    <t>0.1uF</t>
  </si>
  <si>
    <t>CAPACITOR-0603</t>
  </si>
  <si>
    <t>0603-CAP</t>
  </si>
  <si>
    <t>C4, C6, C7, C8, C16, C42, C43, C44, C45, C53, C67, C68, C69</t>
  </si>
  <si>
    <t>100k</t>
  </si>
  <si>
    <t>RESISTOR-0603</t>
  </si>
  <si>
    <t>R11, R12, R15, R16, R51, R57</t>
  </si>
  <si>
    <t>100pF</t>
  </si>
  <si>
    <t>C70</t>
  </si>
  <si>
    <t>100uF</t>
  </si>
  <si>
    <t>CAPACITOR-POL-SMD-5D</t>
  </si>
  <si>
    <t>CAPACITOR-SMD-5D</t>
  </si>
  <si>
    <t>C11, C17</t>
  </si>
  <si>
    <t>APXG160ARA101ME61G</t>
  </si>
  <si>
    <t>107k</t>
  </si>
  <si>
    <t>R2</t>
  </si>
  <si>
    <t>10k</t>
  </si>
  <si>
    <t>R67</t>
  </si>
  <si>
    <t>10nF</t>
  </si>
  <si>
    <t>C2, C13, C14</t>
  </si>
  <si>
    <t>10uF</t>
  </si>
  <si>
    <t>CAPACITOR-0805</t>
  </si>
  <si>
    <t>0805-CAP</t>
  </si>
  <si>
    <t>C1, C3, C9, C10, C12, C15, C18, C71, C72</t>
  </si>
  <si>
    <t>10uH</t>
  </si>
  <si>
    <t>INDUCTOR-SSR6038</t>
  </si>
  <si>
    <t>INDUCTOR-SRR6038</t>
  </si>
  <si>
    <t>L1</t>
  </si>
  <si>
    <t>SRR6038-100Y</t>
  </si>
  <si>
    <t>11k</t>
  </si>
  <si>
    <t>R8</t>
  </si>
  <si>
    <t>R20, R21, R22, R24, R36</t>
  </si>
  <si>
    <t>14k</t>
  </si>
  <si>
    <t>R5, R18</t>
  </si>
  <si>
    <t>16MHz</t>
  </si>
  <si>
    <t>CRYSTAL-2X1.6</t>
  </si>
  <si>
    <t>Y1</t>
  </si>
  <si>
    <t>M4-1814867</t>
  </si>
  <si>
    <t>H6</t>
  </si>
  <si>
    <t>1k</t>
  </si>
  <si>
    <t>R9</t>
  </si>
  <si>
    <t>1nF</t>
  </si>
  <si>
    <t>C5</t>
  </si>
  <si>
    <t>1uF</t>
  </si>
  <si>
    <t>C41</t>
  </si>
  <si>
    <t>RESISTOR-ARRAY-4-0804</t>
  </si>
  <si>
    <t>0804-ARRAY-4</t>
  </si>
  <si>
    <t>R6</t>
  </si>
  <si>
    <t>EXB-N8V2R2JX</t>
  </si>
  <si>
    <t>2.2k</t>
  </si>
  <si>
    <t>R19, R23</t>
  </si>
  <si>
    <t>RESISTOR-ARRAY-2-0603</t>
  </si>
  <si>
    <t>0606-ARRAY-2</t>
  </si>
  <si>
    <t>R7</t>
  </si>
  <si>
    <t>22pF</t>
  </si>
  <si>
    <t>C39, C40</t>
  </si>
  <si>
    <t>2k</t>
  </si>
  <si>
    <t>R3</t>
  </si>
  <si>
    <t>33mÎ©</t>
  </si>
  <si>
    <t>RESISTOR-0805</t>
  </si>
  <si>
    <t>R4</t>
  </si>
  <si>
    <t>KRL1220E-M-R033-F-T5</t>
  </si>
  <si>
    <t>4.7uH</t>
  </si>
  <si>
    <t>INDUCTOR-1210</t>
  </si>
  <si>
    <t>L3</t>
  </si>
  <si>
    <t>DFE322520FD-4R7M=P2</t>
  </si>
  <si>
    <t>5.1k</t>
  </si>
  <si>
    <t>R13, R14, R17</t>
  </si>
  <si>
    <t>9.42k</t>
  </si>
  <si>
    <t>R10</t>
  </si>
  <si>
    <t>909k</t>
  </si>
  <si>
    <t>R1</t>
  </si>
  <si>
    <t>AP2210</t>
  </si>
  <si>
    <t>SOT-23-5</t>
  </si>
  <si>
    <t>IC23</t>
  </si>
  <si>
    <t>Linear regulator</t>
  </si>
  <si>
    <t>AP6320X</t>
  </si>
  <si>
    <t>SOT-23-6</t>
  </si>
  <si>
    <t>IC6</t>
  </si>
  <si>
    <t>Buck Converter</t>
  </si>
  <si>
    <t>AP63205WU</t>
  </si>
  <si>
    <t>AS431</t>
  </si>
  <si>
    <t>IC4</t>
  </si>
  <si>
    <t>ATMEGA32U4-QFN-44</t>
  </si>
  <si>
    <t>QFN-44</t>
  </si>
  <si>
    <t>IC21</t>
  </si>
  <si>
    <t>BQ24392</t>
  </si>
  <si>
    <t>UQFN-10-2X1.5</t>
  </si>
  <si>
    <t>IC3</t>
  </si>
  <si>
    <t>USB Charge Detection 1.2 and Switch</t>
  </si>
  <si>
    <t>DMN601</t>
  </si>
  <si>
    <t>MOSFET-N-DUAL-SOT-23-6</t>
  </si>
  <si>
    <t>Q1, Q2</t>
  </si>
  <si>
    <t>DMN601DMK-7</t>
  </si>
  <si>
    <t>Green</t>
  </si>
  <si>
    <t>LED-DUAL-WP934EB/2</t>
  </si>
  <si>
    <t>LED-WP934EB/2</t>
  </si>
  <si>
    <t>LED4</t>
  </si>
  <si>
    <t>LL4148</t>
  </si>
  <si>
    <t>DIODE-SOD-80</t>
  </si>
  <si>
    <t>DO-213AC/SOD-80/MINI_MELF</t>
  </si>
  <si>
    <t>D1, D2, D3, D5</t>
  </si>
  <si>
    <t>LS12T2</t>
  </si>
  <si>
    <t>TAC-SWITCH-LS12T2</t>
  </si>
  <si>
    <t>SW1</t>
  </si>
  <si>
    <t>LT1618</t>
  </si>
  <si>
    <t>DFN-10-3X3</t>
  </si>
  <si>
    <t>IC2</t>
  </si>
  <si>
    <t>Boost converter with average input/output current limit</t>
  </si>
  <si>
    <t>M1-0921-0-RA</t>
  </si>
  <si>
    <t>H1, H2, H3, H4, H7</t>
  </si>
  <si>
    <t>NTB0104</t>
  </si>
  <si>
    <t>DHVQFN-14</t>
  </si>
  <si>
    <t>IC1</t>
  </si>
  <si>
    <t>RFM69HCW</t>
  </si>
  <si>
    <t>RFM69HCW-XXXS2</t>
  </si>
  <si>
    <t>U1</t>
  </si>
  <si>
    <t>SMA-RA</t>
  </si>
  <si>
    <t>SMA</t>
  </si>
  <si>
    <t>J3</t>
  </si>
  <si>
    <t>Edge: 73251-1150</t>
  </si>
  <si>
    <t>TC75W56FU</t>
  </si>
  <si>
    <t>MSOP-8-0.65P</t>
  </si>
  <si>
    <t>IC5</t>
  </si>
  <si>
    <t>Dual Comparator</t>
  </si>
  <si>
    <t>USB-C-USB4085</t>
  </si>
  <si>
    <t>USB1</t>
  </si>
  <si>
    <t>USB-C without high speed outer pairs</t>
  </si>
  <si>
    <t>digikey/ single part</t>
  </si>
  <si>
    <t>mouser single part</t>
  </si>
  <si>
    <t xml:space="preserve">Digikey total </t>
  </si>
  <si>
    <t xml:space="preserve">mouser total </t>
  </si>
  <si>
    <t>unavalible</t>
  </si>
  <si>
    <t>mating part</t>
  </si>
  <si>
    <t>WHICH RS485??</t>
  </si>
  <si>
    <t>JS102011JAQN</t>
  </si>
  <si>
    <t>CL10B104JB8NNNC</t>
  </si>
  <si>
    <t>CR0603-FX-1003ELF</t>
  </si>
  <si>
    <t>RMCF0603FT107K</t>
  </si>
  <si>
    <t>1mÎ©</t>
  </si>
  <si>
    <t>RESISTOR-RSA-NB</t>
  </si>
  <si>
    <t>FUSE-8020.209X</t>
  </si>
  <si>
    <t>FUSE1</t>
  </si>
  <si>
    <t>Chevy Bolt MSD Sensor V1.1</t>
  </si>
  <si>
    <t>Part #</t>
  </si>
  <si>
    <t>Price/part</t>
  </si>
  <si>
    <t>total $$</t>
  </si>
  <si>
    <t>0603B103J500CT</t>
  </si>
  <si>
    <t>CL21A106KAYNNNG</t>
  </si>
  <si>
    <t>RMCF0603FT11K0</t>
  </si>
  <si>
    <t>RMCF0603FT120R</t>
  </si>
  <si>
    <t>RMCF0603FT14K0</t>
  </si>
  <si>
    <t>RMCF0603FT1K00</t>
  </si>
  <si>
    <t>CC0603JRX7R6BB105</t>
  </si>
  <si>
    <t>RMCF0603FT2K20</t>
  </si>
  <si>
    <t>RMCF0603FT2K00</t>
  </si>
  <si>
    <t>RMCF0603FT5K10</t>
  </si>
  <si>
    <t>RNCF0603BKE9K42</t>
  </si>
  <si>
    <t>RK73H1JTTD9093F</t>
  </si>
  <si>
    <t>AP2210K-3.3TRG1</t>
  </si>
  <si>
    <t>AS431ANTR-G1</t>
  </si>
  <si>
    <t>ATMEGA32U4RC-MU</t>
  </si>
  <si>
    <t>WP934EB/2GD</t>
  </si>
  <si>
    <t>FDLL4148</t>
  </si>
  <si>
    <t>LS12T2-T</t>
  </si>
  <si>
    <t>LT1618EDD#PBF</t>
  </si>
  <si>
    <t>0921-0-15-20-76-14-11-0</t>
  </si>
  <si>
    <t>NTB0104BQ,115</t>
  </si>
  <si>
    <t>COM-13909</t>
  </si>
  <si>
    <t>CONSMA002</t>
  </si>
  <si>
    <t>TC75W56FU,LF</t>
  </si>
  <si>
    <t>USB4085-GF-A</t>
  </si>
  <si>
    <t xml:space="preserve">total cost (1) Digikey- </t>
  </si>
  <si>
    <t>THVD1550DR</t>
  </si>
  <si>
    <t>SSTC 5</t>
  </si>
  <si>
    <t>G6DN-1A DC5</t>
  </si>
  <si>
    <t>0603N101J500CT</t>
  </si>
  <si>
    <t>EXB-34V150JV</t>
  </si>
  <si>
    <t>ECS-160-12-37B-CTN-TR</t>
  </si>
  <si>
    <t>RMCF0603FT10K0CT-ND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</si>
</sst>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333333"/>
      <name val="Arial"/>
      <family val="2"/>
    </font>
    <font>
      <sz val="12"/>
      <name val="Calibri"/>
      <family val="2"/>
      <scheme val="minor"/>
    </font>
    <font>
      <sz val="12"/>
      <color rgb="FF444444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/>
    </xf>
    <xf numFmtId="0" fontId="4" fillId="0" borderId="0" xfId="25" applyFont="1" applyAlignment="1">
      <alignment horizontal="left"/>
    </xf>
    <xf numFmtId="0" fontId="5" fillId="0" borderId="0" xfId="0" applyFont="1"/>
    <xf numFmtId="0" fontId="4" fillId="0" borderId="0" xfId="0" applyFont="1" applyFill="1" applyAlignment="1">
      <alignment horizontal="left"/>
    </xf>
    <xf numFmtId="164" fontId="0" fillId="0" borderId="0" xfId="0" applyNumberFormat="1"/>
    <xf numFmtId="0" fontId="4" fillId="0" borderId="0" xfId="25" applyFont="1" applyFill="1" applyAlignment="1">
      <alignment horizontal="left"/>
    </xf>
    <xf numFmtId="0" fontId="0" fillId="0" borderId="0" xfId="0" applyFill="1"/>
    <xf numFmtId="0" fontId="1" fillId="0" borderId="0" xfId="25"/>
    <xf numFmtId="0" fontId="1" fillId="0" borderId="0" xfId="25" applyFill="1"/>
    <xf numFmtId="0" fontId="3" fillId="0" borderId="0" xfId="0" applyFont="1" applyFill="1"/>
    <xf numFmtId="0" fontId="6" fillId="0" borderId="0" xfId="0" applyFont="1" applyFill="1"/>
    <xf numFmtId="0" fontId="0" fillId="0" borderId="0" xfId="0" applyNumberFormat="1" applyFill="1"/>
    <xf numFmtId="0" fontId="5" fillId="0" borderId="0" xfId="0" applyFont="1" applyFill="1"/>
  </cellXfs>
  <cellStyles count="2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T Bus Gateway V1.1" connectionId="1" xr16:uid="{00000000-0016-0000-0000-000000000000}" autoFormatId="0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53" totalsRowShown="0">
  <autoFilter ref="A1:L53" xr:uid="{00000000-0009-0000-0100-000001000000}"/>
  <tableColumns count="12">
    <tableColumn id="1" xr3:uid="{00000000-0010-0000-0000-000001000000}" name="Qty"/>
    <tableColumn id="2" xr3:uid="{00000000-0010-0000-0000-000002000000}" name="Value"/>
    <tableColumn id="3" xr3:uid="{00000000-0010-0000-0000-000003000000}" name="Device"/>
    <tableColumn id="4" xr3:uid="{00000000-0010-0000-0000-000004000000}" name="Package"/>
    <tableColumn id="5" xr3:uid="{00000000-0010-0000-0000-000005000000}" name="Parts"/>
    <tableColumn id="6" xr3:uid="{00000000-0010-0000-0000-000006000000}" name="Description"/>
    <tableColumn id="7" xr3:uid="{00000000-0010-0000-0000-000007000000}" name="PART#"/>
    <tableColumn id="8" xr3:uid="{00000000-0010-0000-0000-000008000000}" name="PART#2"/>
    <tableColumn id="9" xr3:uid="{00000000-0010-0000-0000-000009000000}" name="digikey/ single part"/>
    <tableColumn id="10" xr3:uid="{00000000-0010-0000-0000-00000A000000}" name="mouser single part"/>
    <tableColumn id="11" xr3:uid="{00000000-0010-0000-0000-00000B000000}" name="Digikey total " dataDxfId="11">
      <calculatedColumnFormula>Table1[[#This Row],[digikey/ single part]]*Table1[[#This Row],[Qty]]</calculatedColumnFormula>
    </tableColumn>
    <tableColumn id="12" xr3:uid="{00000000-0010-0000-0000-00000C000000}" name="mouser total " dataDxfId="10">
      <calculatedColumnFormula>Table1[[#This Row],[mouser single part]]*Table1[[#This Row],[Qty]]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Q3:X5" totalsRowShown="0" headerRowDxfId="9" dataDxfId="8">
  <autoFilter ref="Q3:X5" xr:uid="{00000000-0009-0000-0100-000003000000}"/>
  <tableColumns count="8">
    <tableColumn id="1" xr3:uid="{00000000-0010-0000-0100-000001000000}" name="Qty" dataDxfId="7"/>
    <tableColumn id="2" xr3:uid="{00000000-0010-0000-0100-000002000000}" name="Value" dataDxfId="6"/>
    <tableColumn id="3" xr3:uid="{00000000-0010-0000-0100-000003000000}" name="Device" dataDxfId="5"/>
    <tableColumn id="4" xr3:uid="{00000000-0010-0000-0100-000004000000}" name="Package" dataDxfId="4"/>
    <tableColumn id="5" xr3:uid="{00000000-0010-0000-0100-000005000000}" name="Parts" dataDxfId="3"/>
    <tableColumn id="6" xr3:uid="{00000000-0010-0000-0100-000006000000}" name="Part #" dataDxfId="2"/>
    <tableColumn id="7" xr3:uid="{00000000-0010-0000-0100-000007000000}" name="Price/part" dataDxfId="1"/>
    <tableColumn id="8" xr3:uid="{00000000-0010-0000-0100-000008000000}" name="total $$" dataDxfId="0">
      <calculatedColumnFormula>Table3[[#This Row],[Price/part]]*Table3[[#This Row],[Qty]]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https://www.digikey.com/product-detail/en/bel-fuse-inc/SSTC-5/507-2371-1-ND/9449508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digikey.com/product-detail/en/linx-technologies-inc/CONSMA002/CONSMA002-ND/1577204" TargetMode="External"/><Relationship Id="rId1" Type="http://schemas.openxmlformats.org/officeDocument/2006/relationships/hyperlink" Target="https://www.digikey.com/product-detail/en/samsung-electro-mechanics/CL21A106KAYNNNG/1276-6454-1-ND/5958082" TargetMode="External"/><Relationship Id="rId6" Type="http://schemas.openxmlformats.org/officeDocument/2006/relationships/hyperlink" Target="https://www.digikey.com/product-detail/en/stackpole-electronics-inc/RMCF0603FT10K0/RMCF0603FT10K0CT-ND/1943057" TargetMode="External"/><Relationship Id="rId5" Type="http://schemas.openxmlformats.org/officeDocument/2006/relationships/hyperlink" Target="https://www.digikey.com/product-detail/en/panasonic-electronic-components/EXB-34V150JV/Y8150CT-ND/256448" TargetMode="External"/><Relationship Id="rId4" Type="http://schemas.openxmlformats.org/officeDocument/2006/relationships/hyperlink" Target="https://www.digikey.com/product-detail/en/walsin-technology-corporation/0603N101J500CT/1292-1644-1-ND/9355648" TargetMode="External"/><Relationship Id="rId9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6"/>
  <sheetViews>
    <sheetView tabSelected="1" topLeftCell="A17" workbookViewId="0">
      <selection activeCell="E43" sqref="E43"/>
    </sheetView>
  </sheetViews>
  <sheetFormatPr baseColWidth="10" defaultRowHeight="16" x14ac:dyDescent="0.2"/>
  <cols>
    <col min="1" max="1" width="6.6640625" customWidth="1"/>
    <col min="2" max="2" width="19.6640625" bestFit="1" customWidth="1"/>
    <col min="3" max="4" width="34.33203125" bestFit="1" customWidth="1"/>
    <col min="5" max="5" width="48.83203125" bestFit="1" customWidth="1"/>
    <col min="6" max="6" width="46.83203125" bestFit="1" customWidth="1"/>
    <col min="7" max="7" width="21.1640625" bestFit="1" customWidth="1"/>
    <col min="8" max="8" width="18.5" bestFit="1" customWidth="1"/>
    <col min="18" max="18" width="12.33203125" customWidth="1"/>
    <col min="19" max="19" width="23.33203125" customWidth="1"/>
    <col min="20" max="20" width="17.5" customWidth="1"/>
    <col min="22" max="22" width="13" customWidth="1"/>
  </cols>
  <sheetData>
    <row r="1" spans="1:24" x14ac:dyDescent="0.2">
      <c r="A1" t="s">
        <v>106</v>
      </c>
      <c r="B1" t="s">
        <v>107</v>
      </c>
      <c r="C1" t="s">
        <v>108</v>
      </c>
      <c r="D1" t="s">
        <v>109</v>
      </c>
      <c r="E1" t="s">
        <v>110</v>
      </c>
      <c r="F1" t="s">
        <v>111</v>
      </c>
      <c r="G1" t="s">
        <v>112</v>
      </c>
      <c r="H1" t="s">
        <v>113</v>
      </c>
      <c r="I1" t="s">
        <v>268</v>
      </c>
      <c r="J1" t="s">
        <v>269</v>
      </c>
      <c r="K1" t="s">
        <v>270</v>
      </c>
      <c r="L1" t="s">
        <v>271</v>
      </c>
      <c r="Q1" t="s">
        <v>283</v>
      </c>
    </row>
    <row r="2" spans="1:24" s="8" customFormat="1" x14ac:dyDescent="0.2">
      <c r="A2" s="8">
        <v>4</v>
      </c>
      <c r="C2" s="8" t="s">
        <v>114</v>
      </c>
      <c r="D2" s="8" t="s">
        <v>114</v>
      </c>
      <c r="E2" s="8" t="s">
        <v>115</v>
      </c>
      <c r="G2" s="10" t="s">
        <v>314</v>
      </c>
      <c r="K2" s="8">
        <f>Table1[[#This Row],[digikey/ single part]]*Table1[[#This Row],[Qty]]</f>
        <v>0</v>
      </c>
      <c r="L2" s="8">
        <f>Table1[[#This Row],[mouser single part]]*Table1[[#This Row],[Qty]]</f>
        <v>0</v>
      </c>
    </row>
    <row r="3" spans="1:24" s="8" customFormat="1" x14ac:dyDescent="0.2">
      <c r="A3" s="8">
        <v>1</v>
      </c>
      <c r="C3" s="8" t="s">
        <v>116</v>
      </c>
      <c r="D3" s="8">
        <v>805</v>
      </c>
      <c r="E3" s="8" t="s">
        <v>117</v>
      </c>
      <c r="G3" s="8" t="s">
        <v>118</v>
      </c>
      <c r="I3" s="11">
        <v>7.2999999999999995E-2</v>
      </c>
      <c r="J3" s="8" t="s">
        <v>272</v>
      </c>
      <c r="K3" s="8">
        <f>Table1[[#This Row],[digikey/ single part]]*Table1[[#This Row],[Qty]]</f>
        <v>7.2999999999999995E-2</v>
      </c>
      <c r="L3" s="8" t="e">
        <f>Table1[[#This Row],[mouser single part]]*Table1[[#This Row],[Qty]]</f>
        <v>#VALUE!</v>
      </c>
      <c r="Q3" s="12" t="s">
        <v>106</v>
      </c>
      <c r="R3" s="12" t="s">
        <v>107</v>
      </c>
      <c r="S3" s="12" t="s">
        <v>108</v>
      </c>
      <c r="T3" s="12" t="s">
        <v>109</v>
      </c>
      <c r="U3" s="12" t="s">
        <v>110</v>
      </c>
      <c r="V3" s="12" t="s">
        <v>284</v>
      </c>
      <c r="W3" s="12" t="s">
        <v>285</v>
      </c>
      <c r="X3" s="12" t="s">
        <v>286</v>
      </c>
    </row>
    <row r="4" spans="1:24" s="8" customFormat="1" x14ac:dyDescent="0.2">
      <c r="A4" s="8">
        <v>1</v>
      </c>
      <c r="C4" s="8" t="s">
        <v>119</v>
      </c>
      <c r="D4" s="8" t="s">
        <v>119</v>
      </c>
      <c r="E4" s="8" t="s">
        <v>120</v>
      </c>
      <c r="G4" s="8" t="s">
        <v>121</v>
      </c>
      <c r="I4" s="8">
        <v>1.41</v>
      </c>
      <c r="J4" s="8">
        <v>1.4</v>
      </c>
      <c r="K4" s="8">
        <f>Table1[[#This Row],[digikey/ single part]]*Table1[[#This Row],[Qty]]</f>
        <v>1.41</v>
      </c>
      <c r="L4" s="8">
        <f>Table1[[#This Row],[mouser single part]]*Table1[[#This Row],[Qty]]</f>
        <v>1.4</v>
      </c>
      <c r="Q4" s="12">
        <v>1</v>
      </c>
      <c r="R4" s="12" t="s">
        <v>279</v>
      </c>
      <c r="S4" s="12" t="s">
        <v>280</v>
      </c>
      <c r="T4" s="12" t="s">
        <v>280</v>
      </c>
      <c r="U4" s="12" t="s">
        <v>211</v>
      </c>
      <c r="V4" s="12"/>
      <c r="W4" s="12"/>
      <c r="X4" s="12">
        <f>Table3[[#This Row],[Price/part]]*Table3[[#This Row],[Qty]]</f>
        <v>0</v>
      </c>
    </row>
    <row r="5" spans="1:24" s="8" customFormat="1" x14ac:dyDescent="0.2">
      <c r="A5" s="8">
        <v>1</v>
      </c>
      <c r="C5" s="8" t="s">
        <v>273</v>
      </c>
      <c r="G5" s="8" t="s">
        <v>122</v>
      </c>
      <c r="I5" s="8">
        <v>2.4</v>
      </c>
      <c r="J5" s="8">
        <v>2.39</v>
      </c>
      <c r="K5" s="13">
        <f>Table1[[#This Row],[digikey/ single part]]*Table1[[#This Row],[Qty]]</f>
        <v>2.4</v>
      </c>
      <c r="L5" s="13">
        <f>Table1[[#This Row],[mouser single part]]*Table1[[#This Row],[Qty]]</f>
        <v>2.39</v>
      </c>
      <c r="Q5" s="12">
        <v>1</v>
      </c>
      <c r="R5" s="12">
        <v>8020.2094999999999</v>
      </c>
      <c r="S5" s="12" t="s">
        <v>281</v>
      </c>
      <c r="T5" s="12" t="s">
        <v>281</v>
      </c>
      <c r="U5" s="12" t="s">
        <v>282</v>
      </c>
      <c r="V5" s="14">
        <v>8020.2094999999999</v>
      </c>
      <c r="W5" s="12">
        <v>13.77</v>
      </c>
      <c r="X5" s="12">
        <f>Table3[[#This Row],[Price/part]]*Table3[[#This Row],[Qty]]</f>
        <v>13.77</v>
      </c>
    </row>
    <row r="6" spans="1:24" s="8" customFormat="1" x14ac:dyDescent="0.2">
      <c r="A6" s="8">
        <v>4</v>
      </c>
      <c r="C6" s="8" t="s">
        <v>123</v>
      </c>
      <c r="D6" s="8" t="s">
        <v>124</v>
      </c>
      <c r="E6" s="8" t="s">
        <v>125</v>
      </c>
      <c r="G6" s="14" t="s">
        <v>315</v>
      </c>
      <c r="H6" s="14"/>
      <c r="K6" s="8">
        <f>Table1[[#This Row],[digikey/ single part]]*Table1[[#This Row],[Qty]]</f>
        <v>0</v>
      </c>
      <c r="L6" s="8">
        <f>Table1[[#This Row],[mouser single part]]*Table1[[#This Row],[Qty]]</f>
        <v>0</v>
      </c>
    </row>
    <row r="7" spans="1:24" s="8" customFormat="1" x14ac:dyDescent="0.2">
      <c r="A7" s="8">
        <v>1</v>
      </c>
      <c r="B7" s="8" t="s">
        <v>274</v>
      </c>
      <c r="C7" s="8" t="s">
        <v>126</v>
      </c>
      <c r="D7" s="8" t="s">
        <v>127</v>
      </c>
      <c r="E7" s="8" t="s">
        <v>128</v>
      </c>
      <c r="G7" s="5" t="s">
        <v>313</v>
      </c>
      <c r="I7" s="8">
        <v>1.8</v>
      </c>
      <c r="K7" s="8">
        <f>Table1[[#This Row],[digikey/ single part]]*Table1[[#This Row],[Qty]]</f>
        <v>1.8</v>
      </c>
      <c r="L7" s="8">
        <f>Table1[[#This Row],[mouser single part]]*Table1[[#This Row],[Qty]]</f>
        <v>0</v>
      </c>
    </row>
    <row r="8" spans="1:24" x14ac:dyDescent="0.2">
      <c r="A8">
        <v>1</v>
      </c>
      <c r="C8" t="s">
        <v>129</v>
      </c>
      <c r="D8" t="s">
        <v>130</v>
      </c>
      <c r="E8" t="s">
        <v>131</v>
      </c>
      <c r="G8" t="s">
        <v>132</v>
      </c>
      <c r="I8">
        <v>0.44</v>
      </c>
      <c r="J8">
        <v>0.44</v>
      </c>
      <c r="K8">
        <f>Table1[[#This Row],[digikey/ single part]]*Table1[[#This Row],[Qty]]</f>
        <v>0.44</v>
      </c>
      <c r="L8">
        <f>Table1[[#This Row],[mouser single part]]*Table1[[#This Row],[Qty]]</f>
        <v>0.44</v>
      </c>
    </row>
    <row r="9" spans="1:24" x14ac:dyDescent="0.2">
      <c r="A9">
        <v>1</v>
      </c>
      <c r="C9" t="s">
        <v>133</v>
      </c>
      <c r="D9" t="s">
        <v>134</v>
      </c>
      <c r="E9" t="s">
        <v>135</v>
      </c>
      <c r="G9" t="s">
        <v>275</v>
      </c>
      <c r="I9">
        <v>0.7</v>
      </c>
      <c r="J9">
        <v>0.55000000000000004</v>
      </c>
      <c r="K9">
        <f>Table1[[#This Row],[digikey/ single part]]*Table1[[#This Row],[Qty]]</f>
        <v>0.7</v>
      </c>
      <c r="L9">
        <f>Table1[[#This Row],[mouser single part]]*Table1[[#This Row],[Qty]]</f>
        <v>0.55000000000000004</v>
      </c>
    </row>
    <row r="10" spans="1:24" x14ac:dyDescent="0.2">
      <c r="A10">
        <v>1</v>
      </c>
      <c r="C10" t="s">
        <v>136</v>
      </c>
      <c r="D10" t="s">
        <v>137</v>
      </c>
      <c r="E10" t="s">
        <v>138</v>
      </c>
      <c r="G10" t="s">
        <v>139</v>
      </c>
      <c r="I10">
        <v>0.24</v>
      </c>
      <c r="J10" s="1" t="s">
        <v>272</v>
      </c>
      <c r="K10">
        <f>Table1[[#This Row],[digikey/ single part]]*Table1[[#This Row],[Qty]]</f>
        <v>0.24</v>
      </c>
      <c r="L10" t="e">
        <f>Table1[[#This Row],[mouser single part]]*Table1[[#This Row],[Qty]]</f>
        <v>#VALUE!</v>
      </c>
    </row>
    <row r="11" spans="1:24" x14ac:dyDescent="0.2">
      <c r="A11">
        <v>13</v>
      </c>
      <c r="B11" t="s">
        <v>140</v>
      </c>
      <c r="C11" t="s">
        <v>141</v>
      </c>
      <c r="D11" t="s">
        <v>142</v>
      </c>
      <c r="E11" t="s">
        <v>143</v>
      </c>
      <c r="G11" s="2" t="s">
        <v>276</v>
      </c>
      <c r="I11">
        <v>2.1999999999999999E-2</v>
      </c>
      <c r="J11">
        <v>3.5000000000000003E-2</v>
      </c>
      <c r="K11">
        <f>Table1[[#This Row],[digikey/ single part]]*Table1[[#This Row],[Qty]]</f>
        <v>0.28599999999999998</v>
      </c>
      <c r="L11">
        <f>Table1[[#This Row],[mouser single part]]*Table1[[#This Row],[Qty]]</f>
        <v>0.45500000000000007</v>
      </c>
    </row>
    <row r="12" spans="1:24" x14ac:dyDescent="0.2">
      <c r="A12">
        <v>6</v>
      </c>
      <c r="B12" t="s">
        <v>144</v>
      </c>
      <c r="C12" t="s">
        <v>145</v>
      </c>
      <c r="D12">
        <v>603</v>
      </c>
      <c r="E12" t="s">
        <v>146</v>
      </c>
      <c r="G12" s="2" t="s">
        <v>277</v>
      </c>
      <c r="I12">
        <v>1.4999999999999999E-2</v>
      </c>
      <c r="J12">
        <v>0.19</v>
      </c>
      <c r="K12">
        <f>Table1[[#This Row],[digikey/ single part]]*Table1[[#This Row],[Qty]]</f>
        <v>0.09</v>
      </c>
      <c r="L12">
        <f>Table1[[#This Row],[mouser single part]]*Table1[[#This Row],[Qty]]</f>
        <v>1.1400000000000001</v>
      </c>
    </row>
    <row r="13" spans="1:24" x14ac:dyDescent="0.2">
      <c r="A13">
        <v>1</v>
      </c>
      <c r="B13" t="s">
        <v>147</v>
      </c>
      <c r="C13" t="s">
        <v>141</v>
      </c>
      <c r="D13" t="s">
        <v>142</v>
      </c>
      <c r="E13" t="s">
        <v>148</v>
      </c>
      <c r="G13" s="9" t="s">
        <v>316</v>
      </c>
      <c r="I13">
        <v>3.5000000000000003E-2</v>
      </c>
      <c r="J13">
        <v>3.4000000000000002E-2</v>
      </c>
      <c r="K13">
        <f>Table1[[#This Row],[digikey/ single part]]*Table1[[#This Row],[Qty]]</f>
        <v>3.5000000000000003E-2</v>
      </c>
      <c r="L13">
        <f>Table1[[#This Row],[mouser single part]]*Table1[[#This Row],[Qty]]</f>
        <v>3.4000000000000002E-2</v>
      </c>
    </row>
    <row r="14" spans="1:24" x14ac:dyDescent="0.2">
      <c r="A14">
        <v>2</v>
      </c>
      <c r="B14" t="s">
        <v>149</v>
      </c>
      <c r="C14" t="s">
        <v>150</v>
      </c>
      <c r="D14" t="s">
        <v>151</v>
      </c>
      <c r="E14" t="s">
        <v>152</v>
      </c>
      <c r="G14" t="s">
        <v>153</v>
      </c>
      <c r="I14">
        <v>0.72</v>
      </c>
      <c r="J14">
        <v>0.72</v>
      </c>
      <c r="K14">
        <f>Table1[[#This Row],[digikey/ single part]]*Table1[[#This Row],[Qty]]</f>
        <v>1.44</v>
      </c>
      <c r="L14">
        <f>Table1[[#This Row],[mouser single part]]*Table1[[#This Row],[Qty]]</f>
        <v>1.44</v>
      </c>
    </row>
    <row r="15" spans="1:24" x14ac:dyDescent="0.2">
      <c r="A15">
        <v>1</v>
      </c>
      <c r="B15" t="s">
        <v>154</v>
      </c>
      <c r="C15" t="s">
        <v>145</v>
      </c>
      <c r="D15">
        <v>603</v>
      </c>
      <c r="E15" t="s">
        <v>155</v>
      </c>
      <c r="G15" s="4" t="s">
        <v>278</v>
      </c>
      <c r="I15">
        <v>0.1</v>
      </c>
      <c r="K15">
        <f>Table1[[#This Row],[digikey/ single part]]*Table1[[#This Row],[Qty]]</f>
        <v>0.1</v>
      </c>
      <c r="L15">
        <f>Table1[[#This Row],[mouser single part]]*Table1[[#This Row],[Qty]]</f>
        <v>0</v>
      </c>
    </row>
    <row r="16" spans="1:24" x14ac:dyDescent="0.2">
      <c r="A16">
        <v>1</v>
      </c>
      <c r="B16" t="s">
        <v>156</v>
      </c>
      <c r="C16" t="s">
        <v>145</v>
      </c>
      <c r="D16">
        <v>603</v>
      </c>
      <c r="E16" t="s">
        <v>157</v>
      </c>
      <c r="G16" s="3" t="s">
        <v>319</v>
      </c>
      <c r="I16">
        <v>0.19</v>
      </c>
      <c r="J16">
        <v>0.2</v>
      </c>
      <c r="K16">
        <f>Table1[[#This Row],[digikey/ single part]]*Table1[[#This Row],[Qty]]</f>
        <v>0.19</v>
      </c>
      <c r="L16">
        <f>Table1[[#This Row],[mouser single part]]*Table1[[#This Row],[Qty]]</f>
        <v>0.2</v>
      </c>
    </row>
    <row r="17" spans="1:12" x14ac:dyDescent="0.2">
      <c r="A17">
        <v>3</v>
      </c>
      <c r="B17" t="s">
        <v>158</v>
      </c>
      <c r="C17" t="s">
        <v>141</v>
      </c>
      <c r="D17" t="s">
        <v>142</v>
      </c>
      <c r="E17" t="s">
        <v>159</v>
      </c>
      <c r="G17" s="2" t="s">
        <v>287</v>
      </c>
      <c r="I17">
        <v>4.2999999999999997E-2</v>
      </c>
      <c r="J17">
        <v>3.5999999999999997E-2</v>
      </c>
      <c r="K17">
        <f>Table1[[#This Row],[digikey/ single part]]*Table1[[#This Row],[Qty]]</f>
        <v>0.129</v>
      </c>
      <c r="L17">
        <f>Table1[[#This Row],[mouser single part]]*Table1[[#This Row],[Qty]]</f>
        <v>0.10799999999999998</v>
      </c>
    </row>
    <row r="18" spans="1:12" x14ac:dyDescent="0.2">
      <c r="A18">
        <v>9</v>
      </c>
      <c r="B18" t="s">
        <v>160</v>
      </c>
      <c r="C18" t="s">
        <v>161</v>
      </c>
      <c r="D18" t="s">
        <v>162</v>
      </c>
      <c r="E18" t="s">
        <v>163</v>
      </c>
      <c r="G18" s="3" t="s">
        <v>288</v>
      </c>
      <c r="H18" s="3"/>
      <c r="I18">
        <v>0.128</v>
      </c>
      <c r="J18">
        <v>6.4000000000000001E-2</v>
      </c>
      <c r="K18">
        <f>Table1[[#This Row],[digikey/ single part]]*Table1[[#This Row],[Qty]]</f>
        <v>1.1520000000000001</v>
      </c>
      <c r="L18">
        <f>Table1[[#This Row],[mouser single part]]*Table1[[#This Row],[Qty]]</f>
        <v>0.57600000000000007</v>
      </c>
    </row>
    <row r="19" spans="1:12" x14ac:dyDescent="0.2">
      <c r="A19">
        <v>1</v>
      </c>
      <c r="B19" t="s">
        <v>164</v>
      </c>
      <c r="C19" t="s">
        <v>165</v>
      </c>
      <c r="D19" t="s">
        <v>166</v>
      </c>
      <c r="E19" t="s">
        <v>167</v>
      </c>
      <c r="G19" t="s">
        <v>168</v>
      </c>
      <c r="I19">
        <v>0.84</v>
      </c>
      <c r="J19">
        <v>0.55000000000000004</v>
      </c>
      <c r="K19">
        <f>Table1[[#This Row],[digikey/ single part]]*Table1[[#This Row],[Qty]]</f>
        <v>0.84</v>
      </c>
      <c r="L19">
        <f>Table1[[#This Row],[mouser single part]]*Table1[[#This Row],[Qty]]</f>
        <v>0.55000000000000004</v>
      </c>
    </row>
    <row r="20" spans="1:12" x14ac:dyDescent="0.2">
      <c r="A20">
        <v>1</v>
      </c>
      <c r="B20" t="s">
        <v>169</v>
      </c>
      <c r="C20" t="s">
        <v>145</v>
      </c>
      <c r="D20">
        <v>603</v>
      </c>
      <c r="E20" t="s">
        <v>170</v>
      </c>
      <c r="G20" s="4" t="s">
        <v>289</v>
      </c>
      <c r="I20">
        <v>0.1</v>
      </c>
      <c r="K20">
        <f>Table1[[#This Row],[digikey/ single part]]*Table1[[#This Row],[Qty]]</f>
        <v>0.1</v>
      </c>
      <c r="L20">
        <f>Table1[[#This Row],[mouser single part]]*Table1[[#This Row],[Qty]]</f>
        <v>0</v>
      </c>
    </row>
    <row r="21" spans="1:12" x14ac:dyDescent="0.2">
      <c r="A21">
        <v>5</v>
      </c>
      <c r="B21">
        <v>120</v>
      </c>
      <c r="C21" t="s">
        <v>145</v>
      </c>
      <c r="D21">
        <v>603</v>
      </c>
      <c r="E21" t="s">
        <v>171</v>
      </c>
      <c r="G21" s="4" t="s">
        <v>290</v>
      </c>
      <c r="I21">
        <v>0.1</v>
      </c>
      <c r="K21">
        <f>Table1[[#This Row],[digikey/ single part]]*Table1[[#This Row],[Qty]]</f>
        <v>0.5</v>
      </c>
      <c r="L21">
        <f>Table1[[#This Row],[mouser single part]]*Table1[[#This Row],[Qty]]</f>
        <v>0</v>
      </c>
    </row>
    <row r="22" spans="1:12" x14ac:dyDescent="0.2">
      <c r="A22">
        <v>2</v>
      </c>
      <c r="B22" t="s">
        <v>172</v>
      </c>
      <c r="C22" t="s">
        <v>145</v>
      </c>
      <c r="D22">
        <v>603</v>
      </c>
      <c r="E22" t="s">
        <v>173</v>
      </c>
      <c r="G22" s="4" t="s">
        <v>291</v>
      </c>
      <c r="I22">
        <v>0.1</v>
      </c>
      <c r="K22">
        <f>Table1[[#This Row],[digikey/ single part]]*Table1[[#This Row],[Qty]]</f>
        <v>0.2</v>
      </c>
      <c r="L22">
        <f>Table1[[#This Row],[mouser single part]]*Table1[[#This Row],[Qty]]</f>
        <v>0</v>
      </c>
    </row>
    <row r="23" spans="1:12" x14ac:dyDescent="0.2">
      <c r="A23">
        <v>1</v>
      </c>
      <c r="B23" t="s">
        <v>174</v>
      </c>
      <c r="C23" t="s">
        <v>175</v>
      </c>
      <c r="D23" t="s">
        <v>175</v>
      </c>
      <c r="E23" t="s">
        <v>176</v>
      </c>
      <c r="G23" s="4" t="s">
        <v>318</v>
      </c>
      <c r="I23">
        <v>0.4</v>
      </c>
      <c r="K23">
        <f>Table1[[#This Row],[digikey/ single part]]*Table1[[#This Row],[Qty]]</f>
        <v>0.4</v>
      </c>
      <c r="L23">
        <f>Table1[[#This Row],[mouser single part]]*Table1[[#This Row],[Qty]]</f>
        <v>0</v>
      </c>
    </row>
    <row r="24" spans="1:12" x14ac:dyDescent="0.2">
      <c r="A24">
        <v>1</v>
      </c>
      <c r="B24">
        <v>1814867</v>
      </c>
      <c r="C24" t="s">
        <v>177</v>
      </c>
      <c r="D24" t="s">
        <v>177</v>
      </c>
      <c r="E24" t="s">
        <v>178</v>
      </c>
      <c r="G24">
        <v>1814867</v>
      </c>
      <c r="I24">
        <v>0.86</v>
      </c>
      <c r="K24">
        <f>Table1[[#This Row],[digikey/ single part]]*Table1[[#This Row],[Qty]]</f>
        <v>0.86</v>
      </c>
      <c r="L24">
        <f>Table1[[#This Row],[mouser single part]]*Table1[[#This Row],[Qty]]</f>
        <v>0</v>
      </c>
    </row>
    <row r="25" spans="1:12" x14ac:dyDescent="0.2">
      <c r="A25">
        <v>1</v>
      </c>
      <c r="B25" t="s">
        <v>179</v>
      </c>
      <c r="C25" t="s">
        <v>145</v>
      </c>
      <c r="D25">
        <v>603</v>
      </c>
      <c r="E25" t="s">
        <v>180</v>
      </c>
      <c r="G25" s="2" t="s">
        <v>292</v>
      </c>
      <c r="I25">
        <v>0.1</v>
      </c>
      <c r="K25">
        <f>Table1[[#This Row],[digikey/ single part]]*Table1[[#This Row],[Qty]]</f>
        <v>0.1</v>
      </c>
      <c r="L25">
        <f>Table1[[#This Row],[mouser single part]]*Table1[[#This Row],[Qty]]</f>
        <v>0</v>
      </c>
    </row>
    <row r="26" spans="1:12" x14ac:dyDescent="0.2">
      <c r="A26">
        <v>1</v>
      </c>
      <c r="B26" t="s">
        <v>181</v>
      </c>
      <c r="C26" t="s">
        <v>141</v>
      </c>
      <c r="D26" t="s">
        <v>142</v>
      </c>
      <c r="E26" t="s">
        <v>182</v>
      </c>
      <c r="G26" s="4">
        <v>885012206083</v>
      </c>
      <c r="I26">
        <v>0.1</v>
      </c>
      <c r="K26">
        <f>Table1[[#This Row],[digikey/ single part]]*Table1[[#This Row],[Qty]]</f>
        <v>0.1</v>
      </c>
      <c r="L26">
        <f>Table1[[#This Row],[mouser single part]]*Table1[[#This Row],[Qty]]</f>
        <v>0</v>
      </c>
    </row>
    <row r="27" spans="1:12" x14ac:dyDescent="0.2">
      <c r="A27">
        <v>1</v>
      </c>
      <c r="B27" t="s">
        <v>183</v>
      </c>
      <c r="C27" t="s">
        <v>141</v>
      </c>
      <c r="D27" t="s">
        <v>142</v>
      </c>
      <c r="E27" t="s">
        <v>184</v>
      </c>
      <c r="G27" s="4" t="s">
        <v>293</v>
      </c>
      <c r="I27">
        <v>0.28999999999999998</v>
      </c>
      <c r="K27">
        <f>Table1[[#This Row],[digikey/ single part]]*Table1[[#This Row],[Qty]]</f>
        <v>0.28999999999999998</v>
      </c>
      <c r="L27">
        <f>Table1[[#This Row],[mouser single part]]*Table1[[#This Row],[Qty]]</f>
        <v>0</v>
      </c>
    </row>
    <row r="28" spans="1:12" x14ac:dyDescent="0.2">
      <c r="A28">
        <v>1</v>
      </c>
      <c r="B28">
        <v>2.2000000000000002</v>
      </c>
      <c r="C28" t="s">
        <v>185</v>
      </c>
      <c r="D28" t="s">
        <v>186</v>
      </c>
      <c r="E28" t="s">
        <v>187</v>
      </c>
      <c r="G28" t="s">
        <v>188</v>
      </c>
      <c r="I28">
        <v>0.1</v>
      </c>
      <c r="K28">
        <f>Table1[[#This Row],[digikey/ single part]]*Table1[[#This Row],[Qty]]</f>
        <v>0.1</v>
      </c>
      <c r="L28">
        <f>Table1[[#This Row],[mouser single part]]*Table1[[#This Row],[Qty]]</f>
        <v>0</v>
      </c>
    </row>
    <row r="29" spans="1:12" x14ac:dyDescent="0.2">
      <c r="A29">
        <v>2</v>
      </c>
      <c r="B29" t="s">
        <v>189</v>
      </c>
      <c r="C29" t="s">
        <v>145</v>
      </c>
      <c r="D29">
        <v>603</v>
      </c>
      <c r="E29" t="s">
        <v>190</v>
      </c>
      <c r="G29" s="4" t="s">
        <v>294</v>
      </c>
      <c r="I29">
        <v>0.1</v>
      </c>
      <c r="K29">
        <f>Table1[[#This Row],[digikey/ single part]]*Table1[[#This Row],[Qty]]</f>
        <v>0.2</v>
      </c>
      <c r="L29">
        <f>Table1[[#This Row],[mouser single part]]*Table1[[#This Row],[Qty]]</f>
        <v>0</v>
      </c>
    </row>
    <row r="30" spans="1:12" x14ac:dyDescent="0.2">
      <c r="A30">
        <v>1</v>
      </c>
      <c r="B30">
        <v>15</v>
      </c>
      <c r="C30" t="s">
        <v>191</v>
      </c>
      <c r="D30" t="s">
        <v>192</v>
      </c>
      <c r="E30" t="s">
        <v>193</v>
      </c>
      <c r="F30" t="e">
        <f>-A is the smaller value if there is more than one value</f>
        <v>#NAME?</v>
      </c>
      <c r="G30" s="9" t="s">
        <v>317</v>
      </c>
      <c r="I30">
        <v>0.1</v>
      </c>
      <c r="K30">
        <f>Table1[[#This Row],[digikey/ single part]]*Table1[[#This Row],[Qty]]</f>
        <v>0.1</v>
      </c>
      <c r="L30">
        <f>Table1[[#This Row],[mouser single part]]*Table1[[#This Row],[Qty]]</f>
        <v>0</v>
      </c>
    </row>
    <row r="31" spans="1:12" x14ac:dyDescent="0.2">
      <c r="A31">
        <v>2</v>
      </c>
      <c r="B31" t="s">
        <v>194</v>
      </c>
      <c r="C31" t="s">
        <v>141</v>
      </c>
      <c r="D31" t="s">
        <v>142</v>
      </c>
      <c r="E31" t="s">
        <v>195</v>
      </c>
      <c r="G31">
        <v>885012006053</v>
      </c>
      <c r="I31">
        <v>0.1</v>
      </c>
      <c r="K31">
        <f>Table1[[#This Row],[digikey/ single part]]*Table1[[#This Row],[Qty]]</f>
        <v>0.2</v>
      </c>
      <c r="L31">
        <f>Table1[[#This Row],[mouser single part]]*Table1[[#This Row],[Qty]]</f>
        <v>0</v>
      </c>
    </row>
    <row r="32" spans="1:12" x14ac:dyDescent="0.2">
      <c r="A32">
        <v>1</v>
      </c>
      <c r="B32" t="s">
        <v>196</v>
      </c>
      <c r="C32" t="s">
        <v>145</v>
      </c>
      <c r="D32">
        <v>603</v>
      </c>
      <c r="E32" t="s">
        <v>197</v>
      </c>
      <c r="G32" s="4" t="s">
        <v>295</v>
      </c>
      <c r="I32">
        <v>0.1</v>
      </c>
      <c r="K32">
        <f>Table1[[#This Row],[digikey/ single part]]*Table1[[#This Row],[Qty]]</f>
        <v>0.1</v>
      </c>
      <c r="L32">
        <f>Table1[[#This Row],[mouser single part]]*Table1[[#This Row],[Qty]]</f>
        <v>0</v>
      </c>
    </row>
    <row r="33" spans="1:12" x14ac:dyDescent="0.2">
      <c r="A33">
        <v>1</v>
      </c>
      <c r="B33" t="s">
        <v>198</v>
      </c>
      <c r="C33" t="s">
        <v>199</v>
      </c>
      <c r="D33">
        <v>805</v>
      </c>
      <c r="E33" t="s">
        <v>200</v>
      </c>
      <c r="G33" t="s">
        <v>201</v>
      </c>
      <c r="I33">
        <v>0.56000000000000005</v>
      </c>
      <c r="K33">
        <f>Table1[[#This Row],[digikey/ single part]]*Table1[[#This Row],[Qty]]</f>
        <v>0.56000000000000005</v>
      </c>
      <c r="L33">
        <f>Table1[[#This Row],[mouser single part]]*Table1[[#This Row],[Qty]]</f>
        <v>0</v>
      </c>
    </row>
    <row r="34" spans="1:12" x14ac:dyDescent="0.2">
      <c r="A34">
        <v>1</v>
      </c>
      <c r="B34" t="s">
        <v>202</v>
      </c>
      <c r="C34" t="s">
        <v>203</v>
      </c>
      <c r="D34">
        <v>1210</v>
      </c>
      <c r="E34" t="s">
        <v>204</v>
      </c>
      <c r="G34" t="s">
        <v>205</v>
      </c>
      <c r="I34">
        <v>0.99</v>
      </c>
      <c r="K34">
        <f>Table1[[#This Row],[digikey/ single part]]*Table1[[#This Row],[Qty]]</f>
        <v>0.99</v>
      </c>
      <c r="L34">
        <f>Table1[[#This Row],[mouser single part]]*Table1[[#This Row],[Qty]]</f>
        <v>0</v>
      </c>
    </row>
    <row r="35" spans="1:12" x14ac:dyDescent="0.2">
      <c r="A35">
        <v>3</v>
      </c>
      <c r="B35" t="s">
        <v>206</v>
      </c>
      <c r="C35" t="s">
        <v>145</v>
      </c>
      <c r="D35">
        <v>603</v>
      </c>
      <c r="E35" t="s">
        <v>207</v>
      </c>
      <c r="G35" s="4" t="s">
        <v>296</v>
      </c>
      <c r="I35">
        <v>1.4999999999999999E-2</v>
      </c>
      <c r="K35">
        <f>Table1[[#This Row],[digikey/ single part]]*Table1[[#This Row],[Qty]]</f>
        <v>4.4999999999999998E-2</v>
      </c>
      <c r="L35">
        <f>Table1[[#This Row],[mouser single part]]*Table1[[#This Row],[Qty]]</f>
        <v>0</v>
      </c>
    </row>
    <row r="36" spans="1:12" x14ac:dyDescent="0.2">
      <c r="A36">
        <v>1</v>
      </c>
      <c r="B36" t="s">
        <v>208</v>
      </c>
      <c r="C36" t="s">
        <v>145</v>
      </c>
      <c r="D36">
        <v>603</v>
      </c>
      <c r="E36" t="s">
        <v>209</v>
      </c>
      <c r="G36" s="4" t="s">
        <v>297</v>
      </c>
      <c r="I36">
        <v>0.37</v>
      </c>
      <c r="K36">
        <f>Table1[[#This Row],[digikey/ single part]]*Table1[[#This Row],[Qty]]</f>
        <v>0.37</v>
      </c>
      <c r="L36">
        <f>Table1[[#This Row],[mouser single part]]*Table1[[#This Row],[Qty]]</f>
        <v>0</v>
      </c>
    </row>
    <row r="37" spans="1:12" x14ac:dyDescent="0.2">
      <c r="A37">
        <v>1</v>
      </c>
      <c r="B37" t="s">
        <v>210</v>
      </c>
      <c r="C37" t="s">
        <v>145</v>
      </c>
      <c r="D37">
        <v>603</v>
      </c>
      <c r="E37" t="s">
        <v>211</v>
      </c>
      <c r="G37" s="4" t="s">
        <v>298</v>
      </c>
      <c r="I37">
        <v>0.1</v>
      </c>
      <c r="K37">
        <f>Table1[[#This Row],[digikey/ single part]]*Table1[[#This Row],[Qty]]</f>
        <v>0.1</v>
      </c>
      <c r="L37">
        <f>Table1[[#This Row],[mouser single part]]*Table1[[#This Row],[Qty]]</f>
        <v>0</v>
      </c>
    </row>
    <row r="38" spans="1:12" x14ac:dyDescent="0.2">
      <c r="A38">
        <v>1</v>
      </c>
      <c r="B38" t="s">
        <v>212</v>
      </c>
      <c r="C38" t="s">
        <v>212</v>
      </c>
      <c r="D38" t="s">
        <v>213</v>
      </c>
      <c r="E38" t="s">
        <v>214</v>
      </c>
      <c r="F38" t="s">
        <v>215</v>
      </c>
      <c r="G38" s="4" t="s">
        <v>299</v>
      </c>
      <c r="I38">
        <v>0.41</v>
      </c>
      <c r="K38">
        <f>Table1[[#This Row],[digikey/ single part]]*Table1[[#This Row],[Qty]]</f>
        <v>0.41</v>
      </c>
      <c r="L38">
        <f>Table1[[#This Row],[mouser single part]]*Table1[[#This Row],[Qty]]</f>
        <v>0</v>
      </c>
    </row>
    <row r="39" spans="1:12" x14ac:dyDescent="0.2">
      <c r="A39">
        <v>1</v>
      </c>
      <c r="B39" t="s">
        <v>216</v>
      </c>
      <c r="C39" t="s">
        <v>216</v>
      </c>
      <c r="D39" t="s">
        <v>217</v>
      </c>
      <c r="E39" t="s">
        <v>218</v>
      </c>
      <c r="F39" t="s">
        <v>219</v>
      </c>
      <c r="G39" t="s">
        <v>220</v>
      </c>
      <c r="I39">
        <v>0.83</v>
      </c>
      <c r="K39">
        <f>Table1[[#This Row],[digikey/ single part]]*Table1[[#This Row],[Qty]]</f>
        <v>0.83</v>
      </c>
      <c r="L39">
        <f>Table1[[#This Row],[mouser single part]]*Table1[[#This Row],[Qty]]</f>
        <v>0</v>
      </c>
    </row>
    <row r="40" spans="1:12" x14ac:dyDescent="0.2">
      <c r="A40">
        <v>1</v>
      </c>
      <c r="B40" t="s">
        <v>221</v>
      </c>
      <c r="C40" t="s">
        <v>221</v>
      </c>
      <c r="D40" t="s">
        <v>137</v>
      </c>
      <c r="E40" t="s">
        <v>222</v>
      </c>
      <c r="G40" s="4" t="s">
        <v>300</v>
      </c>
      <c r="I40">
        <v>0.33</v>
      </c>
      <c r="K40">
        <f>Table1[[#This Row],[digikey/ single part]]*Table1[[#This Row],[Qty]]</f>
        <v>0.33</v>
      </c>
      <c r="L40">
        <f>Table1[[#This Row],[mouser single part]]*Table1[[#This Row],[Qty]]</f>
        <v>0</v>
      </c>
    </row>
    <row r="41" spans="1:12" x14ac:dyDescent="0.2">
      <c r="A41">
        <v>1</v>
      </c>
      <c r="B41" t="s">
        <v>223</v>
      </c>
      <c r="C41" t="s">
        <v>223</v>
      </c>
      <c r="D41" t="s">
        <v>224</v>
      </c>
      <c r="E41" t="s">
        <v>225</v>
      </c>
      <c r="G41" s="4" t="s">
        <v>301</v>
      </c>
      <c r="I41" s="6">
        <v>3.98</v>
      </c>
      <c r="K41">
        <f>Table1[[#This Row],[digikey/ single part]]*Table1[[#This Row],[Qty]]</f>
        <v>3.98</v>
      </c>
      <c r="L41">
        <f>Table1[[#This Row],[mouser single part]]*Table1[[#This Row],[Qty]]</f>
        <v>0</v>
      </c>
    </row>
    <row r="42" spans="1:12" x14ac:dyDescent="0.2">
      <c r="A42">
        <v>1</v>
      </c>
      <c r="B42" t="s">
        <v>226</v>
      </c>
      <c r="C42" t="s">
        <v>226</v>
      </c>
      <c r="D42" t="s">
        <v>227</v>
      </c>
      <c r="E42" t="s">
        <v>228</v>
      </c>
      <c r="F42" t="s">
        <v>229</v>
      </c>
      <c r="G42" t="s">
        <v>226</v>
      </c>
      <c r="I42">
        <v>0.99</v>
      </c>
      <c r="K42">
        <f>Table1[[#This Row],[digikey/ single part]]*Table1[[#This Row],[Qty]]</f>
        <v>0.99</v>
      </c>
      <c r="L42">
        <f>Table1[[#This Row],[mouser single part]]*Table1[[#This Row],[Qty]]</f>
        <v>0</v>
      </c>
    </row>
    <row r="43" spans="1:12" x14ac:dyDescent="0.2">
      <c r="A43">
        <v>2</v>
      </c>
      <c r="B43" t="s">
        <v>230</v>
      </c>
      <c r="C43" t="s">
        <v>231</v>
      </c>
      <c r="D43" t="s">
        <v>217</v>
      </c>
      <c r="E43" t="s">
        <v>232</v>
      </c>
      <c r="G43" t="s">
        <v>233</v>
      </c>
      <c r="I43">
        <v>0.4</v>
      </c>
      <c r="K43">
        <f>Table1[[#This Row],[digikey/ single part]]*Table1[[#This Row],[Qty]]</f>
        <v>0.8</v>
      </c>
      <c r="L43">
        <f>Table1[[#This Row],[mouser single part]]*Table1[[#This Row],[Qty]]</f>
        <v>0</v>
      </c>
    </row>
    <row r="44" spans="1:12" x14ac:dyDescent="0.2">
      <c r="A44">
        <v>1</v>
      </c>
      <c r="B44" t="s">
        <v>234</v>
      </c>
      <c r="C44" t="s">
        <v>235</v>
      </c>
      <c r="D44" t="s">
        <v>236</v>
      </c>
      <c r="E44" t="s">
        <v>237</v>
      </c>
      <c r="G44" s="4" t="s">
        <v>302</v>
      </c>
      <c r="I44">
        <v>0.94</v>
      </c>
      <c r="K44">
        <f>Table1[[#This Row],[digikey/ single part]]*Table1[[#This Row],[Qty]]</f>
        <v>0.94</v>
      </c>
      <c r="L44">
        <f>Table1[[#This Row],[mouser single part]]*Table1[[#This Row],[Qty]]</f>
        <v>0</v>
      </c>
    </row>
    <row r="45" spans="1:12" x14ac:dyDescent="0.2">
      <c r="A45">
        <v>4</v>
      </c>
      <c r="B45" t="s">
        <v>238</v>
      </c>
      <c r="C45" t="s">
        <v>239</v>
      </c>
      <c r="D45" t="s">
        <v>240</v>
      </c>
      <c r="E45" t="s">
        <v>241</v>
      </c>
      <c r="G45" s="4" t="s">
        <v>303</v>
      </c>
      <c r="I45">
        <v>0.1</v>
      </c>
      <c r="K45">
        <f>Table1[[#This Row],[digikey/ single part]]*Table1[[#This Row],[Qty]]</f>
        <v>0.4</v>
      </c>
      <c r="L45">
        <f>Table1[[#This Row],[mouser single part]]*Table1[[#This Row],[Qty]]</f>
        <v>0</v>
      </c>
    </row>
    <row r="46" spans="1:12" x14ac:dyDescent="0.2">
      <c r="A46">
        <v>1</v>
      </c>
      <c r="B46" t="s">
        <v>242</v>
      </c>
      <c r="C46" t="s">
        <v>243</v>
      </c>
      <c r="D46" t="s">
        <v>243</v>
      </c>
      <c r="E46" t="s">
        <v>244</v>
      </c>
      <c r="G46" s="4" t="s">
        <v>304</v>
      </c>
      <c r="I46">
        <v>0.4</v>
      </c>
      <c r="K46">
        <f>Table1[[#This Row],[digikey/ single part]]*Table1[[#This Row],[Qty]]</f>
        <v>0.4</v>
      </c>
      <c r="L46">
        <f>Table1[[#This Row],[mouser single part]]*Table1[[#This Row],[Qty]]</f>
        <v>0</v>
      </c>
    </row>
    <row r="47" spans="1:12" x14ac:dyDescent="0.2">
      <c r="A47">
        <v>1</v>
      </c>
      <c r="B47" t="s">
        <v>245</v>
      </c>
      <c r="C47" t="s">
        <v>245</v>
      </c>
      <c r="D47" t="s">
        <v>246</v>
      </c>
      <c r="E47" t="s">
        <v>247</v>
      </c>
      <c r="F47" t="s">
        <v>248</v>
      </c>
      <c r="G47" s="4" t="s">
        <v>305</v>
      </c>
      <c r="I47">
        <v>4.3499999999999996</v>
      </c>
      <c r="K47">
        <f>Table1[[#This Row],[digikey/ single part]]*Table1[[#This Row],[Qty]]</f>
        <v>4.3499999999999996</v>
      </c>
      <c r="L47">
        <f>Table1[[#This Row],[mouser single part]]*Table1[[#This Row],[Qty]]</f>
        <v>0</v>
      </c>
    </row>
    <row r="48" spans="1:12" x14ac:dyDescent="0.2">
      <c r="A48">
        <v>5</v>
      </c>
      <c r="B48" t="s">
        <v>249</v>
      </c>
      <c r="C48" t="s">
        <v>249</v>
      </c>
      <c r="D48" t="s">
        <v>249</v>
      </c>
      <c r="E48" t="s">
        <v>250</v>
      </c>
      <c r="G48" s="4" t="s">
        <v>306</v>
      </c>
      <c r="I48">
        <v>0.73</v>
      </c>
      <c r="K48">
        <f>Table1[[#This Row],[digikey/ single part]]*Table1[[#This Row],[Qty]]</f>
        <v>3.65</v>
      </c>
      <c r="L48">
        <f>Table1[[#This Row],[mouser single part]]*Table1[[#This Row],[Qty]]</f>
        <v>0</v>
      </c>
    </row>
    <row r="49" spans="1:12" x14ac:dyDescent="0.2">
      <c r="A49">
        <v>1</v>
      </c>
      <c r="B49" t="s">
        <v>251</v>
      </c>
      <c r="C49" t="s">
        <v>251</v>
      </c>
      <c r="D49" t="s">
        <v>252</v>
      </c>
      <c r="E49" t="s">
        <v>253</v>
      </c>
      <c r="G49" s="4" t="s">
        <v>307</v>
      </c>
      <c r="I49">
        <v>0.83</v>
      </c>
      <c r="K49">
        <f>Table1[[#This Row],[digikey/ single part]]*Table1[[#This Row],[Qty]]</f>
        <v>0.83</v>
      </c>
      <c r="L49">
        <f>Table1[[#This Row],[mouser single part]]*Table1[[#This Row],[Qty]]</f>
        <v>0</v>
      </c>
    </row>
    <row r="50" spans="1:12" x14ac:dyDescent="0.2">
      <c r="A50">
        <v>1</v>
      </c>
      <c r="B50" t="s">
        <v>254</v>
      </c>
      <c r="C50" t="s">
        <v>254</v>
      </c>
      <c r="D50" t="s">
        <v>255</v>
      </c>
      <c r="E50" t="s">
        <v>256</v>
      </c>
      <c r="G50" s="4" t="s">
        <v>308</v>
      </c>
      <c r="I50">
        <v>5.95</v>
      </c>
      <c r="K50">
        <f>Table1[[#This Row],[digikey/ single part]]*Table1[[#This Row],[Qty]]</f>
        <v>5.95</v>
      </c>
      <c r="L50">
        <f>Table1[[#This Row],[mouser single part]]*Table1[[#This Row],[Qty]]</f>
        <v>0</v>
      </c>
    </row>
    <row r="51" spans="1:12" x14ac:dyDescent="0.2">
      <c r="A51">
        <v>1</v>
      </c>
      <c r="B51" t="s">
        <v>257</v>
      </c>
      <c r="C51" t="s">
        <v>257</v>
      </c>
      <c r="D51" t="s">
        <v>258</v>
      </c>
      <c r="E51" t="s">
        <v>259</v>
      </c>
      <c r="F51" t="s">
        <v>260</v>
      </c>
      <c r="G51" s="7" t="s">
        <v>309</v>
      </c>
      <c r="I51">
        <v>3.45</v>
      </c>
      <c r="K51">
        <f>Table1[[#This Row],[digikey/ single part]]*Table1[[#This Row],[Qty]]</f>
        <v>3.45</v>
      </c>
      <c r="L51">
        <f>Table1[[#This Row],[mouser single part]]*Table1[[#This Row],[Qty]]</f>
        <v>0</v>
      </c>
    </row>
    <row r="52" spans="1:12" x14ac:dyDescent="0.2">
      <c r="A52">
        <v>1</v>
      </c>
      <c r="B52" t="s">
        <v>261</v>
      </c>
      <c r="C52" t="s">
        <v>261</v>
      </c>
      <c r="D52" t="s">
        <v>262</v>
      </c>
      <c r="E52" t="s">
        <v>263</v>
      </c>
      <c r="F52" t="s">
        <v>264</v>
      </c>
      <c r="G52" s="4" t="s">
        <v>310</v>
      </c>
      <c r="I52">
        <v>0.5</v>
      </c>
      <c r="K52">
        <f>Table1[[#This Row],[digikey/ single part]]*Table1[[#This Row],[Qty]]</f>
        <v>0.5</v>
      </c>
      <c r="L52">
        <f>Table1[[#This Row],[mouser single part]]*Table1[[#This Row],[Qty]]</f>
        <v>0</v>
      </c>
    </row>
    <row r="53" spans="1:12" x14ac:dyDescent="0.2">
      <c r="A53">
        <v>1</v>
      </c>
      <c r="B53" t="s">
        <v>265</v>
      </c>
      <c r="C53" t="s">
        <v>265</v>
      </c>
      <c r="D53" t="s">
        <v>265</v>
      </c>
      <c r="E53" t="s">
        <v>266</v>
      </c>
      <c r="F53" t="s">
        <v>267</v>
      </c>
      <c r="G53" s="4" t="s">
        <v>311</v>
      </c>
      <c r="I53">
        <v>1.37</v>
      </c>
      <c r="K53">
        <f>Table1[[#This Row],[digikey/ single part]]*Table1[[#This Row],[Qty]]</f>
        <v>1.37</v>
      </c>
      <c r="L53">
        <f>Table1[[#This Row],[mouser single part]]*Table1[[#This Row],[Qty]]</f>
        <v>0</v>
      </c>
    </row>
    <row r="56" spans="1:12" x14ac:dyDescent="0.2">
      <c r="H56" t="s">
        <v>312</v>
      </c>
      <c r="K56">
        <f>SUM(K3:K53)</f>
        <v>45.819999999999993</v>
      </c>
    </row>
  </sheetData>
  <hyperlinks>
    <hyperlink ref="G18" r:id="rId1" xr:uid="{00000000-0004-0000-0000-000001000000}"/>
    <hyperlink ref="G51" r:id="rId2" xr:uid="{00000000-0004-0000-0000-000003000000}"/>
    <hyperlink ref="G2" r:id="rId3" display="https://www.digikey.com/product-detail/en/bel-fuse-inc/SSTC-5/507-2371-1-ND/9449508" xr:uid="{3CD3063A-C7BA-A942-A392-91BD1FAE714D}"/>
    <hyperlink ref="G13" r:id="rId4" display="https://www.digikey.com/product-detail/en/walsin-technology-corporation/0603N101J500CT/1292-1644-1-ND/9355648" xr:uid="{05161707-7D3A-2946-80F1-97714EA2F07A}"/>
    <hyperlink ref="G30" r:id="rId5" display="https://www.digikey.com/product-detail/en/panasonic-electronic-components/EXB-34V150JV/Y8150CT-ND/256448" xr:uid="{2D5B54AE-1C15-194D-8C7F-BE05F5B7088B}"/>
    <hyperlink ref="G16" r:id="rId6" xr:uid="{8506B426-557E-B84C-82DD-EC78258B4EB2}"/>
  </hyperlinks>
  <pageMargins left="0.75" right="0.75" top="1" bottom="1" header="0.5" footer="0.5"/>
  <pageSetup orientation="portrait" horizontalDpi="4294967292" verticalDpi="4294967292"/>
  <tableParts count="2">
    <tablePart r:id="rId7"/>
    <tablePart r:id="rId8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4"/>
  <sheetViews>
    <sheetView workbookViewId="0"/>
  </sheetViews>
  <sheetFormatPr baseColWidth="10" defaultRowHeight="16" x14ac:dyDescent="0.2"/>
  <sheetData>
    <row r="1" spans="1:13" x14ac:dyDescent="0.2">
      <c r="A1" t="s">
        <v>0</v>
      </c>
    </row>
    <row r="2" spans="1:13" x14ac:dyDescent="0.2">
      <c r="A2" t="s">
        <v>1</v>
      </c>
      <c r="B2" t="s">
        <v>2</v>
      </c>
      <c r="C2" t="s">
        <v>3</v>
      </c>
      <c r="D2" t="s">
        <v>4</v>
      </c>
    </row>
    <row r="3" spans="1:13" x14ac:dyDescent="0.2">
      <c r="A3" t="s">
        <v>5</v>
      </c>
    </row>
    <row r="4" spans="1:13" x14ac:dyDescent="0.2">
      <c r="A4" t="s">
        <v>6</v>
      </c>
    </row>
    <row r="5" spans="1:13" x14ac:dyDescent="0.2">
      <c r="A5" t="s">
        <v>7</v>
      </c>
      <c r="B5" t="s">
        <v>8</v>
      </c>
      <c r="C5" t="s">
        <v>9</v>
      </c>
      <c r="D5" t="s">
        <v>10</v>
      </c>
    </row>
    <row r="6" spans="1:13" x14ac:dyDescent="0.2">
      <c r="A6" t="s">
        <v>11</v>
      </c>
    </row>
    <row r="7" spans="1:13" x14ac:dyDescent="0.2">
      <c r="A7" t="s">
        <v>12</v>
      </c>
    </row>
    <row r="8" spans="1:13" x14ac:dyDescent="0.2">
      <c r="A8" t="s">
        <v>13</v>
      </c>
    </row>
    <row r="9" spans="1:13" x14ac:dyDescent="0.2">
      <c r="A9" t="s">
        <v>14</v>
      </c>
    </row>
    <row r="10" spans="1:13" x14ac:dyDescent="0.2">
      <c r="A10" t="s">
        <v>15</v>
      </c>
      <c r="B10" t="s">
        <v>16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H10" t="s">
        <v>22</v>
      </c>
      <c r="I10" t="s">
        <v>23</v>
      </c>
      <c r="J10" t="s">
        <v>24</v>
      </c>
      <c r="K10" t="s">
        <v>25</v>
      </c>
      <c r="L10" t="s">
        <v>26</v>
      </c>
      <c r="M10" t="s">
        <v>27</v>
      </c>
    </row>
    <row r="11" spans="1:13" x14ac:dyDescent="0.2">
      <c r="A11" t="s">
        <v>28</v>
      </c>
      <c r="B11" t="s">
        <v>29</v>
      </c>
      <c r="C11" t="s">
        <v>30</v>
      </c>
      <c r="D11" t="s">
        <v>31</v>
      </c>
      <c r="E11" t="s">
        <v>32</v>
      </c>
      <c r="F11" t="s">
        <v>33</v>
      </c>
    </row>
    <row r="12" spans="1:13" x14ac:dyDescent="0.2">
      <c r="A12" t="s">
        <v>34</v>
      </c>
    </row>
    <row r="13" spans="1:13" x14ac:dyDescent="0.2">
      <c r="A13" t="s">
        <v>35</v>
      </c>
      <c r="B13" t="s">
        <v>36</v>
      </c>
    </row>
    <row r="14" spans="1:13" x14ac:dyDescent="0.2">
      <c r="A14" t="s">
        <v>37</v>
      </c>
    </row>
    <row r="15" spans="1:13" x14ac:dyDescent="0.2">
      <c r="A15" t="s">
        <v>38</v>
      </c>
    </row>
    <row r="16" spans="1:13" x14ac:dyDescent="0.2">
      <c r="A16" t="s">
        <v>39</v>
      </c>
      <c r="B16" t="s">
        <v>40</v>
      </c>
      <c r="C16" t="s">
        <v>41</v>
      </c>
    </row>
    <row r="17" spans="1:9" x14ac:dyDescent="0.2">
      <c r="A17" t="s">
        <v>42</v>
      </c>
      <c r="B17" t="s">
        <v>43</v>
      </c>
      <c r="C17" t="s">
        <v>44</v>
      </c>
      <c r="D17" t="s">
        <v>45</v>
      </c>
      <c r="E17" t="s">
        <v>46</v>
      </c>
      <c r="F17" t="s">
        <v>47</v>
      </c>
      <c r="G17" t="s">
        <v>48</v>
      </c>
      <c r="H17" t="s">
        <v>49</v>
      </c>
      <c r="I17" t="s">
        <v>50</v>
      </c>
    </row>
    <row r="18" spans="1:9" x14ac:dyDescent="0.2">
      <c r="A18" t="s">
        <v>51</v>
      </c>
    </row>
    <row r="19" spans="1:9" x14ac:dyDescent="0.2">
      <c r="A19" t="s">
        <v>52</v>
      </c>
    </row>
    <row r="20" spans="1:9" x14ac:dyDescent="0.2">
      <c r="A20" t="s">
        <v>53</v>
      </c>
      <c r="B20" t="s">
        <v>54</v>
      </c>
      <c r="C20" t="s">
        <v>55</v>
      </c>
      <c r="D20" t="s">
        <v>56</v>
      </c>
      <c r="E20" t="s">
        <v>57</v>
      </c>
    </row>
    <row r="21" spans="1:9" x14ac:dyDescent="0.2">
      <c r="A21" t="s">
        <v>58</v>
      </c>
      <c r="B21" t="s">
        <v>59</v>
      </c>
    </row>
    <row r="22" spans="1:9" x14ac:dyDescent="0.2">
      <c r="A22" t="s">
        <v>60</v>
      </c>
    </row>
    <row r="23" spans="1:9" x14ac:dyDescent="0.2">
      <c r="A23" t="s">
        <v>61</v>
      </c>
    </row>
    <row r="24" spans="1:9" x14ac:dyDescent="0.2">
      <c r="A24" t="s">
        <v>62</v>
      </c>
    </row>
    <row r="25" spans="1:9" x14ac:dyDescent="0.2">
      <c r="A25" t="s">
        <v>63</v>
      </c>
    </row>
    <row r="26" spans="1:9" x14ac:dyDescent="0.2">
      <c r="A26" t="s">
        <v>64</v>
      </c>
    </row>
    <row r="27" spans="1:9" x14ac:dyDescent="0.2">
      <c r="A27" t="s">
        <v>65</v>
      </c>
    </row>
    <row r="28" spans="1:9" x14ac:dyDescent="0.2">
      <c r="A28" t="s">
        <v>66</v>
      </c>
      <c r="B28" t="s">
        <v>67</v>
      </c>
    </row>
    <row r="29" spans="1:9" x14ac:dyDescent="0.2">
      <c r="A29" t="s">
        <v>68</v>
      </c>
    </row>
    <row r="30" spans="1:9" x14ac:dyDescent="0.2">
      <c r="A30" t="s">
        <v>69</v>
      </c>
      <c r="B30" t="s">
        <v>70</v>
      </c>
    </row>
    <row r="31" spans="1:9" x14ac:dyDescent="0.2">
      <c r="A31" t="s">
        <v>71</v>
      </c>
    </row>
    <row r="32" spans="1:9" x14ac:dyDescent="0.2">
      <c r="A32" t="s">
        <v>72</v>
      </c>
    </row>
    <row r="33" spans="1:5" x14ac:dyDescent="0.2">
      <c r="A33" t="s">
        <v>73</v>
      </c>
    </row>
    <row r="34" spans="1:5" x14ac:dyDescent="0.2">
      <c r="A34" t="s">
        <v>74</v>
      </c>
      <c r="B34" t="s">
        <v>75</v>
      </c>
      <c r="C34" t="s">
        <v>76</v>
      </c>
    </row>
    <row r="35" spans="1:5" x14ac:dyDescent="0.2">
      <c r="A35" t="s">
        <v>77</v>
      </c>
    </row>
    <row r="36" spans="1:5" x14ac:dyDescent="0.2">
      <c r="A36" t="s">
        <v>78</v>
      </c>
    </row>
    <row r="37" spans="1:5" x14ac:dyDescent="0.2">
      <c r="A37" t="s">
        <v>79</v>
      </c>
    </row>
    <row r="38" spans="1:5" x14ac:dyDescent="0.2">
      <c r="A38" t="s">
        <v>80</v>
      </c>
    </row>
    <row r="39" spans="1:5" x14ac:dyDescent="0.2">
      <c r="A39" t="s">
        <v>81</v>
      </c>
    </row>
    <row r="40" spans="1:5" x14ac:dyDescent="0.2">
      <c r="A40" t="s">
        <v>82</v>
      </c>
    </row>
    <row r="41" spans="1:5" x14ac:dyDescent="0.2">
      <c r="A41" t="s">
        <v>83</v>
      </c>
    </row>
    <row r="42" spans="1:5" x14ac:dyDescent="0.2">
      <c r="A42" t="s">
        <v>84</v>
      </c>
    </row>
    <row r="43" spans="1:5" x14ac:dyDescent="0.2">
      <c r="A43" t="s">
        <v>85</v>
      </c>
      <c r="B43" t="s">
        <v>86</v>
      </c>
    </row>
    <row r="44" spans="1:5" x14ac:dyDescent="0.2">
      <c r="A44" t="s">
        <v>87</v>
      </c>
    </row>
    <row r="45" spans="1:5" x14ac:dyDescent="0.2">
      <c r="A45" t="s">
        <v>88</v>
      </c>
      <c r="B45" t="s">
        <v>89</v>
      </c>
      <c r="C45" t="s">
        <v>90</v>
      </c>
      <c r="D45" t="s">
        <v>91</v>
      </c>
    </row>
    <row r="46" spans="1:5" x14ac:dyDescent="0.2">
      <c r="A46" t="s">
        <v>92</v>
      </c>
    </row>
    <row r="47" spans="1:5" x14ac:dyDescent="0.2">
      <c r="A47" t="s">
        <v>93</v>
      </c>
    </row>
    <row r="48" spans="1:5" x14ac:dyDescent="0.2">
      <c r="A48" t="s">
        <v>94</v>
      </c>
      <c r="B48" t="s">
        <v>95</v>
      </c>
      <c r="C48" t="s">
        <v>96</v>
      </c>
      <c r="D48" t="s">
        <v>97</v>
      </c>
      <c r="E48" t="s">
        <v>98</v>
      </c>
    </row>
    <row r="49" spans="1:2" x14ac:dyDescent="0.2">
      <c r="A49" t="s">
        <v>99</v>
      </c>
      <c r="B49" t="s">
        <v>100</v>
      </c>
    </row>
    <row r="50" spans="1:2" x14ac:dyDescent="0.2">
      <c r="A50" t="s">
        <v>101</v>
      </c>
    </row>
    <row r="51" spans="1:2" x14ac:dyDescent="0.2">
      <c r="A51" t="s">
        <v>102</v>
      </c>
    </row>
    <row r="52" spans="1:2" x14ac:dyDescent="0.2">
      <c r="A52" t="s">
        <v>103</v>
      </c>
    </row>
    <row r="53" spans="1:2" x14ac:dyDescent="0.2">
      <c r="A53" t="s">
        <v>104</v>
      </c>
    </row>
    <row r="54" spans="1:2" x14ac:dyDescent="0.2">
      <c r="A54" t="s">
        <v>105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CAT Bus Gateway V1.1.csv</vt:lpstr>
      <vt:lpstr>Sheet1!CAT_Bus_Gateway_V1.1</vt:lpstr>
    </vt:vector>
  </TitlesOfParts>
  <Company>University of Oklahoma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Hake</dc:creator>
  <cp:lastModifiedBy>Connor Taylor</cp:lastModifiedBy>
  <dcterms:created xsi:type="dcterms:W3CDTF">2020-07-24T22:51:44Z</dcterms:created>
  <dcterms:modified xsi:type="dcterms:W3CDTF">2020-08-03T23:03:21Z</dcterms:modified>
</cp:coreProperties>
</file>