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BE48B28-BED1-43E3-8A70-169F32FF5357}" xr6:coauthVersionLast="47" xr6:coauthVersionMax="47" xr10:uidLastSave="{00000000-0000-0000-0000-000000000000}"/>
  <bookViews>
    <workbookView xWindow="-108" yWindow="-108" windowWidth="23256" windowHeight="12456" xr2:uid="{B4B35360-75EE-45F5-8D40-4572212EA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I10" i="1"/>
  <c r="F12" i="1"/>
  <c r="G12" i="1"/>
  <c r="E25" i="1"/>
  <c r="I26" i="1"/>
  <c r="I27" i="1" s="1"/>
  <c r="F25" i="1"/>
  <c r="G25" i="1"/>
  <c r="H25" i="1"/>
  <c r="I25" i="1"/>
  <c r="J25" i="1"/>
  <c r="J12" i="1"/>
  <c r="I12" i="1"/>
  <c r="H12" i="1"/>
  <c r="I8" i="1"/>
  <c r="K22" i="1"/>
  <c r="I7" i="1"/>
  <c r="I6" i="1" s="1"/>
  <c r="J2" i="1"/>
  <c r="J7" i="1" s="1"/>
  <c r="J26" i="1" s="1"/>
  <c r="J27" i="1" s="1"/>
  <c r="H2" i="1"/>
  <c r="F2" i="1"/>
  <c r="F7" i="1" s="1"/>
  <c r="E7" i="1"/>
  <c r="E6" i="1" s="1"/>
  <c r="E5" i="1"/>
  <c r="G7" i="1"/>
  <c r="G6" i="1" s="1"/>
  <c r="G5" i="1"/>
  <c r="H5" i="1"/>
  <c r="F5" i="1"/>
  <c r="F6" i="1" l="1"/>
  <c r="F26" i="1"/>
  <c r="F27" i="1" s="1"/>
  <c r="G26" i="1"/>
  <c r="G27" i="1" s="1"/>
  <c r="G8" i="1"/>
  <c r="E26" i="1"/>
  <c r="E27" i="1" s="1"/>
  <c r="E8" i="1"/>
  <c r="J6" i="1"/>
  <c r="J13" i="1" s="1"/>
  <c r="J15" i="1" s="1"/>
  <c r="J8" i="1"/>
  <c r="F8" i="1"/>
  <c r="H7" i="1"/>
  <c r="G13" i="1"/>
  <c r="G15" i="1" s="1"/>
  <c r="I13" i="1"/>
  <c r="I15" i="1" s="1"/>
  <c r="E13" i="1"/>
  <c r="E15" i="1" s="1"/>
  <c r="F13" i="1"/>
  <c r="F15" i="1" s="1"/>
  <c r="E10" i="1"/>
  <c r="H6" i="1" l="1"/>
  <c r="H13" i="1" s="1"/>
  <c r="H15" i="1" s="1"/>
  <c r="K15" i="1" s="1"/>
  <c r="H26" i="1"/>
  <c r="H27" i="1" s="1"/>
  <c r="H8" i="1"/>
  <c r="G10" i="1"/>
  <c r="K10" i="1"/>
</calcChain>
</file>

<file path=xl/sharedStrings.xml><?xml version="1.0" encoding="utf-8"?>
<sst xmlns="http://schemas.openxmlformats.org/spreadsheetml/2006/main" count="38" uniqueCount="38">
  <si>
    <t>no of teeth</t>
  </si>
  <si>
    <t>p1</t>
  </si>
  <si>
    <t>g1</t>
  </si>
  <si>
    <t>p2</t>
  </si>
  <si>
    <t>module</t>
  </si>
  <si>
    <t>helix angle</t>
  </si>
  <si>
    <t>angle factor</t>
  </si>
  <si>
    <t>PCD</t>
  </si>
  <si>
    <t>OUTER DIA</t>
  </si>
  <si>
    <t>RATIO</t>
  </si>
  <si>
    <t>C-C DIST</t>
  </si>
  <si>
    <t>Speed</t>
  </si>
  <si>
    <t>Width</t>
  </si>
  <si>
    <t>volume</t>
  </si>
  <si>
    <t>density</t>
  </si>
  <si>
    <t>mass</t>
  </si>
  <si>
    <t>g2</t>
  </si>
  <si>
    <t>p3</t>
  </si>
  <si>
    <t>g3</t>
  </si>
  <si>
    <t>Radius</t>
  </si>
  <si>
    <t>shaft dia</t>
  </si>
  <si>
    <t>Bearing</t>
  </si>
  <si>
    <t>Key B</t>
  </si>
  <si>
    <t>KEY L</t>
  </si>
  <si>
    <t>22-110</t>
  </si>
  <si>
    <t>36-160</t>
  </si>
  <si>
    <t>Paraneters</t>
  </si>
  <si>
    <t>Key H</t>
  </si>
  <si>
    <t>45-180</t>
  </si>
  <si>
    <t>Bearing W</t>
  </si>
  <si>
    <t>Bearing OD</t>
  </si>
  <si>
    <t>Bearing ID</t>
  </si>
  <si>
    <t>Root dia</t>
  </si>
  <si>
    <t>root Rad</t>
  </si>
  <si>
    <t xml:space="preserve">Gear depth </t>
  </si>
  <si>
    <t>Key way(D in shaft)</t>
  </si>
  <si>
    <t>Key way(D in gear)</t>
  </si>
  <si>
    <t xml:space="preserve">OD OF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</si>
</sst>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0065-B4F5-4640-BE70-9E67F47759AD}">
  <dimension ref="C1:L30"/>
  <sheetViews>
    <sheetView tabSelected="1" workbookViewId="0">
      <selection activeCell="J22" sqref="J22"/>
    </sheetView>
  </sheetViews>
  <sheetFormatPr defaultRowHeight="14.4" x14ac:dyDescent="0.3"/>
  <cols>
    <col min="3" max="3" width="11.44140625" customWidth="1"/>
    <col min="4" max="4" width="10.109375" customWidth="1"/>
    <col min="5" max="5" width="12" bestFit="1" customWidth="1"/>
  </cols>
  <sheetData>
    <row r="1" spans="3:12" x14ac:dyDescent="0.3">
      <c r="C1" t="s">
        <v>26</v>
      </c>
      <c r="E1" t="s">
        <v>1</v>
      </c>
      <c r="F1" t="s">
        <v>2</v>
      </c>
      <c r="G1" t="s">
        <v>3</v>
      </c>
      <c r="H1" t="s">
        <v>16</v>
      </c>
      <c r="I1" t="s">
        <v>17</v>
      </c>
      <c r="J1" t="s">
        <v>18</v>
      </c>
    </row>
    <row r="2" spans="3:12" x14ac:dyDescent="0.3">
      <c r="C2" t="s">
        <v>0</v>
      </c>
      <c r="E2">
        <v>20</v>
      </c>
      <c r="F2">
        <f>E2*E9</f>
        <v>70</v>
      </c>
      <c r="G2">
        <v>16</v>
      </c>
      <c r="H2">
        <f>G2*G9</f>
        <v>80</v>
      </c>
      <c r="I2">
        <v>14</v>
      </c>
      <c r="J2">
        <f>14*I9</f>
        <v>63</v>
      </c>
    </row>
    <row r="3" spans="3:12" x14ac:dyDescent="0.3">
      <c r="C3" t="s">
        <v>4</v>
      </c>
      <c r="E3">
        <v>3</v>
      </c>
      <c r="F3">
        <v>3</v>
      </c>
      <c r="G3">
        <v>3</v>
      </c>
      <c r="H3">
        <v>3</v>
      </c>
      <c r="I3">
        <v>4</v>
      </c>
      <c r="J3">
        <v>4</v>
      </c>
    </row>
    <row r="4" spans="3:12" x14ac:dyDescent="0.3">
      <c r="C4" t="s">
        <v>5</v>
      </c>
      <c r="E4">
        <v>10</v>
      </c>
      <c r="F4">
        <v>10</v>
      </c>
      <c r="G4">
        <v>8</v>
      </c>
      <c r="H4">
        <v>8</v>
      </c>
      <c r="I4">
        <v>0</v>
      </c>
      <c r="J4">
        <v>0</v>
      </c>
    </row>
    <row r="5" spans="3:12" x14ac:dyDescent="0.3">
      <c r="C5" t="s">
        <v>6</v>
      </c>
      <c r="E5">
        <f>1/COS(PI()/180*E4)</f>
        <v>1.0154266118857451</v>
      </c>
      <c r="F5">
        <f>1/COS(PI()/180*F4)</f>
        <v>1.0154266118857451</v>
      </c>
      <c r="G5">
        <f t="shared" ref="G5:H5" si="0">1/COS(PI()/180*G4)</f>
        <v>1.0098275725186181</v>
      </c>
      <c r="H5">
        <f t="shared" si="0"/>
        <v>1.0098275725186181</v>
      </c>
      <c r="I5">
        <v>0</v>
      </c>
      <c r="J5">
        <v>0</v>
      </c>
    </row>
    <row r="6" spans="3:12" x14ac:dyDescent="0.3">
      <c r="C6" t="s">
        <v>19</v>
      </c>
      <c r="E6">
        <f>E7/2</f>
        <v>30.46279835657235</v>
      </c>
      <c r="F6">
        <f>F7/2</f>
        <v>106.61979424800323</v>
      </c>
      <c r="G6">
        <f>G7/2</f>
        <v>24.235861740446833</v>
      </c>
      <c r="H6">
        <f>H7/2</f>
        <v>121.17930870223417</v>
      </c>
      <c r="I6">
        <f t="shared" ref="I6:J6" si="1">I7/2</f>
        <v>28</v>
      </c>
      <c r="J6">
        <f t="shared" si="1"/>
        <v>126</v>
      </c>
    </row>
    <row r="7" spans="3:12" s="1" customFormat="1" x14ac:dyDescent="0.3">
      <c r="C7" s="1" t="s">
        <v>7</v>
      </c>
      <c r="E7" s="1">
        <f>(E3*E2)/COS((PI()/180)*10)</f>
        <v>60.925596713144699</v>
      </c>
      <c r="F7" s="1">
        <f>(F3*F2)/COS((PI()/180)*10)</f>
        <v>213.23958849600646</v>
      </c>
      <c r="G7" s="1">
        <f>(G3*G2)/COS((PI()/180)*8)</f>
        <v>48.471723480893665</v>
      </c>
      <c r="H7" s="1">
        <f>(H3*H2)/COS((PI()/180)*8)</f>
        <v>242.35861740446833</v>
      </c>
      <c r="I7" s="1">
        <f>I2*I3</f>
        <v>56</v>
      </c>
      <c r="J7" s="1">
        <f>J2*J3</f>
        <v>252</v>
      </c>
    </row>
    <row r="8" spans="3:12" s="1" customFormat="1" x14ac:dyDescent="0.3">
      <c r="C8" s="1" t="s">
        <v>8</v>
      </c>
      <c r="E8" s="2">
        <f>E7+(2*E3)</f>
        <v>66.925596713144699</v>
      </c>
      <c r="F8" s="2">
        <f>F7+(2*F3)</f>
        <v>219.23958849600646</v>
      </c>
      <c r="G8" s="2">
        <f t="shared" ref="G8:J8" si="2">G7+(2*G3)</f>
        <v>54.471723480893665</v>
      </c>
      <c r="H8" s="2">
        <f t="shared" si="2"/>
        <v>248.35861740446833</v>
      </c>
      <c r="I8" s="2">
        <f t="shared" si="2"/>
        <v>64</v>
      </c>
      <c r="J8" s="2">
        <f t="shared" si="2"/>
        <v>260</v>
      </c>
    </row>
    <row r="9" spans="3:12" x14ac:dyDescent="0.3">
      <c r="C9" t="s">
        <v>9</v>
      </c>
      <c r="E9" s="4">
        <v>3.5</v>
      </c>
      <c r="F9" s="4"/>
      <c r="G9" s="4">
        <v>5</v>
      </c>
      <c r="H9" s="4"/>
      <c r="I9" s="4">
        <v>4.5</v>
      </c>
      <c r="J9" s="4"/>
    </row>
    <row r="10" spans="3:12" x14ac:dyDescent="0.3">
      <c r="C10" t="s">
        <v>10</v>
      </c>
      <c r="E10" s="4">
        <f>(E7+F7)/2</f>
        <v>137.08259260457558</v>
      </c>
      <c r="F10" s="4"/>
      <c r="G10" s="4">
        <f>(G7+H7)/2</f>
        <v>145.41517044268099</v>
      </c>
      <c r="H10" s="4"/>
      <c r="I10" s="4">
        <f>(I7+J7)/2</f>
        <v>154</v>
      </c>
      <c r="J10" s="4"/>
      <c r="K10" s="4">
        <f>E10+G10+I10</f>
        <v>436.49776304725657</v>
      </c>
      <c r="L10" s="4"/>
    </row>
    <row r="11" spans="3:12" x14ac:dyDescent="0.3">
      <c r="C11" t="s">
        <v>11</v>
      </c>
      <c r="E11">
        <v>1440</v>
      </c>
      <c r="F11">
        <v>288</v>
      </c>
      <c r="G11">
        <v>288</v>
      </c>
      <c r="H11">
        <v>72</v>
      </c>
      <c r="I11">
        <v>72</v>
      </c>
      <c r="J11">
        <v>18</v>
      </c>
    </row>
    <row r="12" spans="3:12" s="1" customFormat="1" x14ac:dyDescent="0.3">
      <c r="C12" s="1" t="s">
        <v>12</v>
      </c>
      <c r="E12" s="1">
        <f>14*E3</f>
        <v>42</v>
      </c>
      <c r="F12" s="1">
        <f>12*F3</f>
        <v>36</v>
      </c>
      <c r="G12" s="1">
        <f>18*G3</f>
        <v>54</v>
      </c>
      <c r="H12" s="1">
        <f>16*H3</f>
        <v>48</v>
      </c>
      <c r="I12" s="1">
        <f>18*I3</f>
        <v>72</v>
      </c>
      <c r="J12" s="1">
        <f>16*J3</f>
        <v>64</v>
      </c>
    </row>
    <row r="13" spans="3:12" x14ac:dyDescent="0.3">
      <c r="C13" t="s">
        <v>13</v>
      </c>
      <c r="E13">
        <f t="shared" ref="E13:J13" si="3">(PI()*((E6)/1000)^2*(E12/1000))</f>
        <v>1.2244435126796449E-4</v>
      </c>
      <c r="F13">
        <f t="shared" si="3"/>
        <v>1.2856656883136271E-3</v>
      </c>
      <c r="G13">
        <f t="shared" si="3"/>
        <v>9.9646159510097379E-5</v>
      </c>
      <c r="H13">
        <f t="shared" si="3"/>
        <v>2.2143591002243865E-3</v>
      </c>
      <c r="I13">
        <f t="shared" si="3"/>
        <v>1.7733662210983665E-4</v>
      </c>
      <c r="J13">
        <f t="shared" si="3"/>
        <v>3.1920591979770598E-3</v>
      </c>
    </row>
    <row r="14" spans="3:12" x14ac:dyDescent="0.3">
      <c r="C14" t="s">
        <v>14</v>
      </c>
      <c r="E14">
        <v>7850</v>
      </c>
      <c r="F14">
        <v>7850</v>
      </c>
      <c r="G14">
        <v>7850</v>
      </c>
      <c r="H14">
        <v>7850</v>
      </c>
      <c r="I14">
        <v>7850</v>
      </c>
      <c r="J14">
        <v>7850</v>
      </c>
    </row>
    <row r="15" spans="3:12" x14ac:dyDescent="0.3">
      <c r="C15" t="s">
        <v>15</v>
      </c>
      <c r="E15">
        <f>E13*E14</f>
        <v>0.96118815745352126</v>
      </c>
      <c r="F15">
        <f t="shared" ref="F15:J15" si="4">F13*F14</f>
        <v>10.092475653261973</v>
      </c>
      <c r="G15">
        <f t="shared" si="4"/>
        <v>0.78222235215426439</v>
      </c>
      <c r="H15">
        <f t="shared" si="4"/>
        <v>17.382718936761435</v>
      </c>
      <c r="I15">
        <f t="shared" si="4"/>
        <v>1.3920924835622177</v>
      </c>
      <c r="J15">
        <f t="shared" si="4"/>
        <v>25.057664704119919</v>
      </c>
      <c r="K15" s="4">
        <f>E15+F15+G15+H15+I15+J15</f>
        <v>55.668362287313329</v>
      </c>
      <c r="L15" s="4"/>
    </row>
    <row r="16" spans="3:12" x14ac:dyDescent="0.3">
      <c r="C16" t="s">
        <v>20</v>
      </c>
      <c r="E16">
        <v>38</v>
      </c>
      <c r="F16" s="4">
        <v>30</v>
      </c>
      <c r="G16" s="4"/>
      <c r="H16" s="4">
        <v>40</v>
      </c>
      <c r="I16" s="4"/>
      <c r="J16">
        <v>50</v>
      </c>
    </row>
    <row r="17" spans="3:12" x14ac:dyDescent="0.3">
      <c r="F17" s="3"/>
      <c r="G17" s="3"/>
      <c r="H17" s="3"/>
      <c r="I17" s="3"/>
    </row>
    <row r="18" spans="3:12" x14ac:dyDescent="0.3">
      <c r="C18" t="s">
        <v>21</v>
      </c>
      <c r="F18" s="4">
        <v>6406</v>
      </c>
      <c r="G18" s="4"/>
      <c r="H18" s="4">
        <v>6408</v>
      </c>
      <c r="I18" s="4"/>
      <c r="J18">
        <v>6410</v>
      </c>
    </row>
    <row r="19" spans="3:12" x14ac:dyDescent="0.3">
      <c r="C19" t="s">
        <v>22</v>
      </c>
      <c r="E19">
        <v>10</v>
      </c>
      <c r="F19" s="4">
        <v>10</v>
      </c>
      <c r="G19" s="4"/>
      <c r="H19" s="4">
        <v>12</v>
      </c>
      <c r="I19" s="4"/>
      <c r="J19">
        <v>16</v>
      </c>
    </row>
    <row r="20" spans="3:12" x14ac:dyDescent="0.3">
      <c r="C20" t="s">
        <v>27</v>
      </c>
      <c r="E20">
        <v>8</v>
      </c>
      <c r="F20" s="4">
        <v>8</v>
      </c>
      <c r="G20" s="4"/>
      <c r="H20" s="4">
        <v>8</v>
      </c>
      <c r="I20" s="4"/>
      <c r="J20">
        <v>10</v>
      </c>
    </row>
    <row r="21" spans="3:12" x14ac:dyDescent="0.3">
      <c r="C21" t="s">
        <v>23</v>
      </c>
      <c r="E21">
        <v>42</v>
      </c>
      <c r="F21" s="4" t="s">
        <v>24</v>
      </c>
      <c r="G21" s="4"/>
      <c r="H21" s="4" t="s">
        <v>25</v>
      </c>
      <c r="I21" s="4"/>
      <c r="J21" t="s">
        <v>28</v>
      </c>
    </row>
    <row r="22" spans="3:12" x14ac:dyDescent="0.3">
      <c r="C22" t="s">
        <v>29</v>
      </c>
      <c r="F22" s="4">
        <v>23</v>
      </c>
      <c r="G22" s="4"/>
      <c r="H22" s="4">
        <v>27</v>
      </c>
      <c r="I22" s="4"/>
      <c r="J22">
        <v>31</v>
      </c>
      <c r="K22" s="4">
        <f>F22+H22+J22</f>
        <v>81</v>
      </c>
      <c r="L22" s="4"/>
    </row>
    <row r="23" spans="3:12" x14ac:dyDescent="0.3">
      <c r="C23" t="s">
        <v>30</v>
      </c>
      <c r="F23" s="4">
        <v>90</v>
      </c>
      <c r="G23" s="4"/>
      <c r="H23" s="4">
        <v>110</v>
      </c>
      <c r="I23" s="4"/>
      <c r="J23">
        <v>130</v>
      </c>
    </row>
    <row r="24" spans="3:12" x14ac:dyDescent="0.3">
      <c r="C24" t="s">
        <v>31</v>
      </c>
      <c r="F24" s="4">
        <v>30</v>
      </c>
      <c r="G24" s="4"/>
      <c r="H24" s="4">
        <v>40</v>
      </c>
      <c r="I24" s="4"/>
      <c r="J24">
        <v>50</v>
      </c>
    </row>
    <row r="25" spans="3:12" x14ac:dyDescent="0.3">
      <c r="C25" t="s">
        <v>34</v>
      </c>
      <c r="E25">
        <f>2.25*E3</f>
        <v>6.75</v>
      </c>
      <c r="F25">
        <f t="shared" ref="F25:J25" si="5">2.25*F3</f>
        <v>6.75</v>
      </c>
      <c r="G25">
        <f t="shared" si="5"/>
        <v>6.75</v>
      </c>
      <c r="H25">
        <f t="shared" si="5"/>
        <v>6.75</v>
      </c>
      <c r="I25">
        <f t="shared" si="5"/>
        <v>9</v>
      </c>
      <c r="J25">
        <f t="shared" si="5"/>
        <v>9</v>
      </c>
    </row>
    <row r="26" spans="3:12" x14ac:dyDescent="0.3">
      <c r="C26" t="s">
        <v>32</v>
      </c>
      <c r="E26">
        <f>E7-2.5*E3</f>
        <v>53.425596713144699</v>
      </c>
      <c r="F26">
        <f t="shared" ref="F26:J26" si="6">F7-2.5*F3</f>
        <v>205.73958849600646</v>
      </c>
      <c r="G26">
        <f t="shared" si="6"/>
        <v>40.971723480893665</v>
      </c>
      <c r="H26">
        <f t="shared" si="6"/>
        <v>234.85861740446833</v>
      </c>
      <c r="I26">
        <f t="shared" si="6"/>
        <v>46</v>
      </c>
      <c r="J26">
        <f t="shared" si="6"/>
        <v>242</v>
      </c>
    </row>
    <row r="27" spans="3:12" x14ac:dyDescent="0.3">
      <c r="C27" t="s">
        <v>33</v>
      </c>
      <c r="E27">
        <f>E26/2</f>
        <v>26.71279835657235</v>
      </c>
      <c r="F27">
        <f t="shared" ref="F27:J27" si="7">F26/2</f>
        <v>102.86979424800323</v>
      </c>
      <c r="G27">
        <f t="shared" si="7"/>
        <v>20.485861740446833</v>
      </c>
      <c r="H27">
        <f t="shared" si="7"/>
        <v>117.42930870223417</v>
      </c>
      <c r="I27">
        <f t="shared" si="7"/>
        <v>23</v>
      </c>
      <c r="J27">
        <f t="shared" si="7"/>
        <v>121</v>
      </c>
    </row>
    <row r="28" spans="3:12" x14ac:dyDescent="0.3">
      <c r="C28" t="s">
        <v>35</v>
      </c>
      <c r="F28" s="4">
        <v>5</v>
      </c>
      <c r="G28" s="4"/>
      <c r="H28" s="4">
        <v>5</v>
      </c>
      <c r="I28" s="4"/>
      <c r="J28">
        <v>6</v>
      </c>
    </row>
    <row r="29" spans="3:12" x14ac:dyDescent="0.3">
      <c r="C29" t="s">
        <v>36</v>
      </c>
      <c r="E29">
        <v>3.3</v>
      </c>
      <c r="F29" s="4">
        <v>3.3</v>
      </c>
      <c r="G29" s="4"/>
      <c r="H29" s="4">
        <v>3.3</v>
      </c>
      <c r="I29" s="4"/>
      <c r="J29">
        <v>4.3</v>
      </c>
    </row>
    <row r="30" spans="3:12" x14ac:dyDescent="0.3">
      <c r="C30" t="s">
        <v>37</v>
      </c>
      <c r="E30">
        <v>300</v>
      </c>
    </row>
  </sheetData>
  <mergeCells count="29">
    <mergeCell ref="E9:F9"/>
    <mergeCell ref="G9:H9"/>
    <mergeCell ref="I9:J9"/>
    <mergeCell ref="E10:F10"/>
    <mergeCell ref="G10:H10"/>
    <mergeCell ref="I10:J10"/>
    <mergeCell ref="F21:G21"/>
    <mergeCell ref="H21:I21"/>
    <mergeCell ref="F19:G19"/>
    <mergeCell ref="H19:I19"/>
    <mergeCell ref="F20:G20"/>
    <mergeCell ref="H20:I20"/>
    <mergeCell ref="K10:L10"/>
    <mergeCell ref="F18:G18"/>
    <mergeCell ref="H18:I18"/>
    <mergeCell ref="F16:G16"/>
    <mergeCell ref="H16:I16"/>
    <mergeCell ref="K15:L15"/>
    <mergeCell ref="H23:I23"/>
    <mergeCell ref="H24:I24"/>
    <mergeCell ref="F22:G22"/>
    <mergeCell ref="H22:I22"/>
    <mergeCell ref="K22:L22"/>
    <mergeCell ref="F23:G23"/>
    <mergeCell ref="H28:I28"/>
    <mergeCell ref="H29:I29"/>
    <mergeCell ref="F28:G28"/>
    <mergeCell ref="F29:G29"/>
    <mergeCell ref="F24:G24"/>
  </mergeCells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sanu3</dc:creator>
  <cp:lastModifiedBy>hp</cp:lastModifiedBy>
  <dcterms:created xsi:type="dcterms:W3CDTF">2023-08-09T07:07:08Z</dcterms:created>
  <dcterms:modified xsi:type="dcterms:W3CDTF">2023-08-24T12:23:37Z</dcterms:modified>
</cp:coreProperties>
</file>